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chartsheets/sheet13.xml" ContentType="application/vnd.openxmlformats-officedocument.spreadsheetml.chartsheet+xml"/>
  <Override PartName="/xl/chartsheets/sheet14.xml" ContentType="application/vnd.openxmlformats-officedocument.spreadsheetml.chartsheet+xml"/>
  <Override PartName="/xl/chartsheets/sheet15.xml" ContentType="application/vnd.openxmlformats-officedocument.spreadsheetml.chartsheet+xml"/>
  <Override PartName="/xl/chartsheets/sheet16.xml" ContentType="application/vnd.openxmlformats-officedocument.spreadsheetml.chartsheet+xml"/>
  <Override PartName="/xl/chartsheets/sheet17.xml" ContentType="application/vnd.openxmlformats-officedocument.spreadsheetml.chartsheet+xml"/>
  <Override PartName="/xl/chartsheets/sheet18.xml" ContentType="application/vnd.openxmlformats-officedocument.spreadsheetml.chartsheet+xml"/>
  <Override PartName="/xl/chartsheets/sheet19.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theme/themeOverride1.xml" ContentType="application/vnd.openxmlformats-officedocument.themeOverride+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theme/themeOverride2.xml" ContentType="application/vnd.openxmlformats-officedocument.themeOverride+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theme/themeOverride3.xml" ContentType="application/vnd.openxmlformats-officedocument.themeOverride+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theme/themeOverride4.xml" ContentType="application/vnd.openxmlformats-officedocument.themeOverride+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theme/themeOverride5.xml" ContentType="application/vnd.openxmlformats-officedocument.themeOverride+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2.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3.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drawings/drawing30.xml" ContentType="application/vnd.openxmlformats-officedocument.drawingml.chartshapes+xml"/>
  <Override PartName="/xl/drawings/drawing31.xml" ContentType="application/vnd.openxmlformats-officedocument.drawing+xml"/>
  <Override PartName="/xl/charts/chart16.xml" ContentType="application/vnd.openxmlformats-officedocument.drawingml.chart+xml"/>
  <Override PartName="/xl/theme/themeOverride6.xml" ContentType="application/vnd.openxmlformats-officedocument.themeOverride+xml"/>
  <Override PartName="/xl/drawings/drawing32.xml" ContentType="application/vnd.openxmlformats-officedocument.drawingml.chartshapes+xml"/>
  <Override PartName="/xl/drawings/drawing33.xml" ContentType="application/vnd.openxmlformats-officedocument.drawing+xml"/>
  <Override PartName="/xl/charts/chart17.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18.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19.xml" ContentType="application/vnd.openxmlformats-officedocument.drawingml.chart+xml"/>
  <Override PartName="/xl/drawings/drawing3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Users\t.piketty\Dropbox\Piketty2019Capital&amp;Ideologie\LivreEN\xls\nonumber\"/>
    </mc:Choice>
  </mc:AlternateContent>
  <bookViews>
    <workbookView xWindow="0" yWindow="0" windowWidth="20160" windowHeight="9744"/>
  </bookViews>
  <sheets>
    <sheet name="ReadMe" sheetId="51" r:id="rId1"/>
    <sheet name="F11.1" sheetId="5" r:id="rId2"/>
    <sheet name="F11.2" sheetId="18" r:id="rId3"/>
    <sheet name="F11.3" sheetId="31" r:id="rId4"/>
    <sheet name="F11.4" sheetId="32" r:id="rId5"/>
    <sheet name="F11.5" sheetId="30" r:id="rId6"/>
    <sheet name="F11.6 " sheetId="35" r:id="rId7"/>
    <sheet name="F11.7" sheetId="29" r:id="rId8"/>
    <sheet name="F11.8" sheetId="21" r:id="rId9"/>
    <sheet name="F11.9" sheetId="22" r:id="rId10"/>
    <sheet name="F11.10" sheetId="46" r:id="rId11"/>
    <sheet name="F11.11" sheetId="9" r:id="rId12"/>
    <sheet name="F11.12" sheetId="38" r:id="rId13"/>
    <sheet name="F11.13" sheetId="39" r:id="rId14"/>
    <sheet name="F11.14" sheetId="40" r:id="rId15"/>
    <sheet name="F11.15" sheetId="41" r:id="rId16"/>
    <sheet name="F11.16" sheetId="27" r:id="rId17"/>
    <sheet name="F11.17" sheetId="13" r:id="rId18"/>
    <sheet name="F11.18" sheetId="49" r:id="rId19"/>
    <sheet name="F11.19" sheetId="23" r:id="rId20"/>
    <sheet name="DataF11.1" sheetId="7" r:id="rId21"/>
    <sheet name="DataF11.2" sheetId="19" r:id="rId22"/>
    <sheet name="DataF11.3" sheetId="33" r:id="rId23"/>
    <sheet name="DataF11.5" sheetId="20" r:id="rId24"/>
    <sheet name="DataF11.9" sheetId="24" r:id="rId25"/>
    <sheet name="DataF11.10" sheetId="45" r:id="rId26"/>
    <sheet name="DataF11.11" sheetId="11" r:id="rId27"/>
    <sheet name="DataF11.12" sheetId="37" r:id="rId28"/>
    <sheet name="DataF11.16" sheetId="28" r:id="rId29"/>
    <sheet name="DataF11.18" sheetId="50" r:id="rId30"/>
    <sheet name="DataFS11.18" sheetId="47" r:id="rId31"/>
  </sheets>
  <externalReferences>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s>
  <definedNames>
    <definedName name="__ISC01">[1]Q_ISC1!$1:$12</definedName>
    <definedName name="__ISC2">[2]Q_ISC2!$1:$18</definedName>
    <definedName name="__ISC3">[3]ISC01!$B:$B+[4]Q_ISC3!$1:$23</definedName>
    <definedName name="__ISC567">[5]Q_ISC567!$1:$23</definedName>
    <definedName name="_10000" localSheetId="20">[6]Регион!#REF!</definedName>
    <definedName name="_10000" localSheetId="29">[6]Регион!#REF!</definedName>
    <definedName name="_10000" localSheetId="0">[6]Регион!#REF!</definedName>
    <definedName name="_10000">[6]Регион!#REF!</definedName>
    <definedName name="_1080" localSheetId="20">[7]Регион!#REF!</definedName>
    <definedName name="_1080" localSheetId="29">[7]Регион!#REF!</definedName>
    <definedName name="_1080">[7]Регион!#REF!</definedName>
    <definedName name="_1090" localSheetId="20">[7]Регион!#REF!</definedName>
    <definedName name="_1090" localSheetId="29">[7]Регион!#REF!</definedName>
    <definedName name="_1090">[7]Регион!#REF!</definedName>
    <definedName name="_1100" localSheetId="20">[7]Регион!#REF!</definedName>
    <definedName name="_1100" localSheetId="29">[7]Регион!#REF!</definedName>
    <definedName name="_1100">[7]Регион!#REF!</definedName>
    <definedName name="_1110" localSheetId="20">[7]Регион!#REF!</definedName>
    <definedName name="_1110" localSheetId="29">[7]Регион!#REF!</definedName>
    <definedName name="_1110">[7]Регион!#REF!</definedName>
    <definedName name="_2" localSheetId="20">[6]Регион!#REF!</definedName>
    <definedName name="_2" localSheetId="29">[6]Регион!#REF!</definedName>
    <definedName name="_2">[6]Регион!#REF!</definedName>
    <definedName name="_2010" localSheetId="20">#REF!</definedName>
    <definedName name="_2010" localSheetId="29">#REF!</definedName>
    <definedName name="_2010" localSheetId="0">#REF!</definedName>
    <definedName name="_2010">#REF!</definedName>
    <definedName name="_2080" localSheetId="20">[7]Регион!#REF!</definedName>
    <definedName name="_2080" localSheetId="29">[7]Регион!#REF!</definedName>
    <definedName name="_2080" localSheetId="0">[7]Регион!#REF!</definedName>
    <definedName name="_2080">[7]Регион!#REF!</definedName>
    <definedName name="_2090" localSheetId="20">[7]Регион!#REF!</definedName>
    <definedName name="_2090" localSheetId="29">[7]Регион!#REF!</definedName>
    <definedName name="_2090">[7]Регион!#REF!</definedName>
    <definedName name="_2100" localSheetId="20">[7]Регион!#REF!</definedName>
    <definedName name="_2100" localSheetId="29">[7]Регион!#REF!</definedName>
    <definedName name="_2100">[7]Регион!#REF!</definedName>
    <definedName name="_2110" localSheetId="20">[7]Регион!#REF!</definedName>
    <definedName name="_2110" localSheetId="29">[7]Регион!#REF!</definedName>
    <definedName name="_2110">[7]Регион!#REF!</definedName>
    <definedName name="_3080" localSheetId="20">[7]Регион!#REF!</definedName>
    <definedName name="_3080" localSheetId="29">[7]Регион!#REF!</definedName>
    <definedName name="_3080">[7]Регион!#REF!</definedName>
    <definedName name="_3090" localSheetId="20">[7]Регион!#REF!</definedName>
    <definedName name="_3090" localSheetId="29">[7]Регион!#REF!</definedName>
    <definedName name="_3090">[7]Регион!#REF!</definedName>
    <definedName name="_3100" localSheetId="20">[7]Регион!#REF!</definedName>
    <definedName name="_3100" localSheetId="29">[7]Регион!#REF!</definedName>
    <definedName name="_3100">[7]Регион!#REF!</definedName>
    <definedName name="_3110" localSheetId="20">[7]Регион!#REF!</definedName>
    <definedName name="_3110" localSheetId="29">[7]Регион!#REF!</definedName>
    <definedName name="_3110">[7]Регион!#REF!</definedName>
    <definedName name="_4080" localSheetId="20">[7]Регион!#REF!</definedName>
    <definedName name="_4080" localSheetId="29">[7]Регион!#REF!</definedName>
    <definedName name="_4080">[7]Регион!#REF!</definedName>
    <definedName name="_4090" localSheetId="20">[7]Регион!#REF!</definedName>
    <definedName name="_4090" localSheetId="29">[7]Регион!#REF!</definedName>
    <definedName name="_4090">[7]Регион!#REF!</definedName>
    <definedName name="_4100" localSheetId="20">[7]Регион!#REF!</definedName>
    <definedName name="_4100" localSheetId="29">[7]Регион!#REF!</definedName>
    <definedName name="_4100">[7]Регион!#REF!</definedName>
    <definedName name="_4110" localSheetId="20">[7]Регион!#REF!</definedName>
    <definedName name="_4110" localSheetId="29">[7]Регион!#REF!</definedName>
    <definedName name="_4110">[7]Регион!#REF!</definedName>
    <definedName name="_5080" localSheetId="20">[7]Регион!#REF!</definedName>
    <definedName name="_5080" localSheetId="29">[7]Регион!#REF!</definedName>
    <definedName name="_5080">[7]Регион!#REF!</definedName>
    <definedName name="_5090" localSheetId="20">[7]Регион!#REF!</definedName>
    <definedName name="_5090" localSheetId="29">[7]Регион!#REF!</definedName>
    <definedName name="_5090">[7]Регион!#REF!</definedName>
    <definedName name="_5100" localSheetId="20">[7]Регион!#REF!</definedName>
    <definedName name="_5100" localSheetId="29">[7]Регион!#REF!</definedName>
    <definedName name="_5100">[7]Регион!#REF!</definedName>
    <definedName name="_5110" localSheetId="20">[7]Регион!#REF!</definedName>
    <definedName name="_5110" localSheetId="29">[7]Регион!#REF!</definedName>
    <definedName name="_5110">[7]Регион!#REF!</definedName>
    <definedName name="_6080" localSheetId="20">[7]Регион!#REF!</definedName>
    <definedName name="_6080" localSheetId="29">[7]Регион!#REF!</definedName>
    <definedName name="_6080">[7]Регион!#REF!</definedName>
    <definedName name="_6090" localSheetId="20">[7]Регион!#REF!</definedName>
    <definedName name="_6090" localSheetId="29">[7]Регион!#REF!</definedName>
    <definedName name="_6090">[7]Регион!#REF!</definedName>
    <definedName name="_6100" localSheetId="20">[7]Регион!#REF!</definedName>
    <definedName name="_6100" localSheetId="29">[7]Регион!#REF!</definedName>
    <definedName name="_6100">[7]Регион!#REF!</definedName>
    <definedName name="_6110" localSheetId="20">[7]Регион!#REF!</definedName>
    <definedName name="_6110" localSheetId="29">[7]Регион!#REF!</definedName>
    <definedName name="_6110">[7]Регион!#REF!</definedName>
    <definedName name="_7031_1" localSheetId="20">[7]Регион!#REF!</definedName>
    <definedName name="_7031_1" localSheetId="29">[7]Регион!#REF!</definedName>
    <definedName name="_7031_1">[7]Регион!#REF!</definedName>
    <definedName name="_7031_2" localSheetId="20">[7]Регион!#REF!</definedName>
    <definedName name="_7031_2" localSheetId="29">[7]Регион!#REF!</definedName>
    <definedName name="_7031_2">[7]Регион!#REF!</definedName>
    <definedName name="_7032_1" localSheetId="20">[7]Регион!#REF!</definedName>
    <definedName name="_7032_1" localSheetId="29">[7]Регион!#REF!</definedName>
    <definedName name="_7032_1">[7]Регион!#REF!</definedName>
    <definedName name="_7032_2" localSheetId="20">[7]Регион!#REF!</definedName>
    <definedName name="_7032_2" localSheetId="29">[7]Регион!#REF!</definedName>
    <definedName name="_7032_2">[7]Регион!#REF!</definedName>
    <definedName name="_7033_1" localSheetId="20">[7]Регион!#REF!</definedName>
    <definedName name="_7033_1" localSheetId="29">[7]Регион!#REF!</definedName>
    <definedName name="_7033_1">[7]Регион!#REF!</definedName>
    <definedName name="_7033_2" localSheetId="20">[7]Регион!#REF!</definedName>
    <definedName name="_7033_2" localSheetId="29">[7]Регион!#REF!</definedName>
    <definedName name="_7033_2">[7]Регион!#REF!</definedName>
    <definedName name="_7034_1" localSheetId="20">[7]Регион!#REF!</definedName>
    <definedName name="_7034_1" localSheetId="29">[7]Регион!#REF!</definedName>
    <definedName name="_7034_1">[7]Регион!#REF!</definedName>
    <definedName name="_7034_2" localSheetId="20">[7]Регион!#REF!</definedName>
    <definedName name="_7034_2" localSheetId="29">[7]Регион!#REF!</definedName>
    <definedName name="_7034_2">[7]Регион!#REF!</definedName>
    <definedName name="_AMO_UniqueIdentifier" hidden="1">"'16080110-a65e-4b7d-bbc4-c28d125b3946'"</definedName>
    <definedName name="_CEL96">#N/A</definedName>
    <definedName name="_DEL96">#N/A</definedName>
    <definedName name="_DZR96">#N/A</definedName>
    <definedName name="_ISC01">[1]Q_ISC1!$1:$12</definedName>
    <definedName name="_ISC2">[2]Q_ISC2!$1:$18</definedName>
    <definedName name="_ISC3">[3]ISC01!$B:$B+[4]Q_ISC3!$1:$23</definedName>
    <definedName name="_ISC567">[5]Q_ISC567!$1:$23</definedName>
    <definedName name="_NEZ96">#N/A</definedName>
    <definedName name="_OST96">#N/A</definedName>
    <definedName name="_SAM96">#N/A</definedName>
    <definedName name="Acurrent">#REF!</definedName>
    <definedName name="adjustments_to_BO_according_to_CdG2000">#REF!</definedName>
    <definedName name="calcul">'[8]Calcul_B1.1'!$A$1:$L$37</definedName>
    <definedName name="calcul1">'[9]Calcul_B1.1'!$A$1:$L$37</definedName>
    <definedName name="CdG_consolidé___volume_4__page_19___Commission">#REF!</definedName>
    <definedName name="column_head" localSheetId="20">#REF!</definedName>
    <definedName name="column_head" localSheetId="29">#REF!</definedName>
    <definedName name="column_head" localSheetId="0">#REF!</definedName>
    <definedName name="column_head">#REF!</definedName>
    <definedName name="column_headings" localSheetId="20">#REF!</definedName>
    <definedName name="column_headings" localSheetId="27">#REF!</definedName>
    <definedName name="column_headings" localSheetId="29">#REF!</definedName>
    <definedName name="column_headings" localSheetId="0">#REF!</definedName>
    <definedName name="column_headings">#REF!</definedName>
    <definedName name="column_numbers" localSheetId="20">#REF!</definedName>
    <definedName name="column_numbers" localSheetId="27">#REF!</definedName>
    <definedName name="column_numbers" localSheetId="29">#REF!</definedName>
    <definedName name="column_numbers" localSheetId="0">#REF!</definedName>
    <definedName name="column_numbers">#REF!</definedName>
    <definedName name="comments_on_B21">#REF!</definedName>
    <definedName name="Compte_de_gestion_2000_C.02__Theo_Mestrom_s_file_25062001">#REF!</definedName>
    <definedName name="council">#REF!</definedName>
    <definedName name="Country">[10]Countries!$A$1:$C$53</definedName>
    <definedName name="court_of_auditors">#REF!</definedName>
    <definedName name="court_of_jusitce">#REF!</definedName>
    <definedName name="data" localSheetId="20">#REF!</definedName>
    <definedName name="data" localSheetId="27">#REF!</definedName>
    <definedName name="data" localSheetId="29">#REF!</definedName>
    <definedName name="data" localSheetId="0">#REF!</definedName>
    <definedName name="data">#REF!</definedName>
    <definedName name="data2" localSheetId="20">#REF!</definedName>
    <definedName name="data2" localSheetId="27">#REF!</definedName>
    <definedName name="data2" localSheetId="29">#REF!</definedName>
    <definedName name="data2" localSheetId="0">#REF!</definedName>
    <definedName name="data2">#REF!</definedName>
    <definedName name="DEL1_96">#N/A</definedName>
    <definedName name="Diag" localSheetId="20">#REF!,#REF!</definedName>
    <definedName name="Diag" localSheetId="29">#REF!,#REF!</definedName>
    <definedName name="Diag" localSheetId="0">#REF!,#REF!</definedName>
    <definedName name="Diag">#REF!,#REF!</definedName>
    <definedName name="DUBA96">#N/A</definedName>
    <definedName name="DUBEA96">#N/A</definedName>
    <definedName name="DUCEL96">#N/A</definedName>
    <definedName name="DZRCEL96">#N/A</definedName>
    <definedName name="ea_flux" localSheetId="20">#REF!</definedName>
    <definedName name="ea_flux" localSheetId="27">#REF!</definedName>
    <definedName name="ea_flux" localSheetId="29">#REF!</definedName>
    <definedName name="ea_flux" localSheetId="0">#REF!</definedName>
    <definedName name="ea_flux">#REF!</definedName>
    <definedName name="Equilibre" localSheetId="20">#REF!</definedName>
    <definedName name="Equilibre" localSheetId="27">#REF!</definedName>
    <definedName name="Equilibre" localSheetId="29">#REF!</definedName>
    <definedName name="Equilibre" localSheetId="0">#REF!</definedName>
    <definedName name="Equilibre">#REF!</definedName>
    <definedName name="european_parliament">#REF!</definedName>
    <definedName name="f1_time">[11]F1_TIME!$A$1:$D$31</definedName>
    <definedName name="females" localSheetId="29">'[12]rba table'!$I$10:$I$49</definedName>
    <definedName name="females">'[13]rba table'!$I$10:$I$49</definedName>
    <definedName name="fg_567">[14]FG_567!$A$1:$AC$30</definedName>
    <definedName name="FG_ISC123">[15]FG_123!$A$1:$AZ$45</definedName>
    <definedName name="FG_ISC567">[14]FG_567!$A$1:$AZ$45</definedName>
    <definedName name="fig4b" localSheetId="20">#REF!</definedName>
    <definedName name="fig4b" localSheetId="29">#REF!</definedName>
    <definedName name="fig4b" localSheetId="0">#REF!</definedName>
    <definedName name="fig4b">#REF!</definedName>
    <definedName name="fmtr" localSheetId="20">#REF!</definedName>
    <definedName name="fmtr" localSheetId="29">#REF!</definedName>
    <definedName name="fmtr" localSheetId="0">#REF!</definedName>
    <definedName name="fmtr">#REF!</definedName>
    <definedName name="footno" localSheetId="20">#REF!</definedName>
    <definedName name="footno" localSheetId="29">#REF!</definedName>
    <definedName name="footno" localSheetId="0">#REF!</definedName>
    <definedName name="footno">#REF!</definedName>
    <definedName name="footnotes" localSheetId="20">#REF!</definedName>
    <definedName name="footnotes" localSheetId="27">#REF!</definedName>
    <definedName name="footnotes" localSheetId="29">#REF!</definedName>
    <definedName name="footnotes" localSheetId="0">#REF!</definedName>
    <definedName name="footnotes">#REF!</definedName>
    <definedName name="footnotes2" localSheetId="20">#REF!</definedName>
    <definedName name="footnotes2" localSheetId="29">#REF!</definedName>
    <definedName name="footnotes2" localSheetId="0">#REF!</definedName>
    <definedName name="footnotes2">#REF!</definedName>
    <definedName name="GEOG9703" localSheetId="20">#REF!</definedName>
    <definedName name="GEOG9703" localSheetId="29">#REF!</definedName>
    <definedName name="GEOG9703" localSheetId="0">#REF!</definedName>
    <definedName name="GEOG9703">#REF!</definedName>
    <definedName name="heading_A">#REF!</definedName>
    <definedName name="headings_current_partB">#REF!</definedName>
    <definedName name="HTML_CodePage" hidden="1">1252</definedName>
    <definedName name="HTML_Control" localSheetId="20" hidden="1">{"'swa xoffs'!$A$4:$Q$37"}</definedName>
    <definedName name="HTML_Control" localSheetId="29" hidden="1">{"'swa xoffs'!$A$4:$Q$37"}</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ID">#N/A</definedName>
    <definedName name="INDF1">[16]F1_ALL!$A$1:$AZ$50</definedName>
    <definedName name="indf11">[17]F11_ALL!$A$1:$AZ$15</definedName>
    <definedName name="indf11_94">[18]F11_A94!$A$1:$AE$15</definedName>
    <definedName name="INDF12">[19]F12_ALL!$A$1:$AJ$25</definedName>
    <definedName name="INDF13">[20]F13_ALL!$A$1:$AH$10</definedName>
    <definedName name="INPUT">[21]OUTPUT!$A$1:$E$65536</definedName>
    <definedName name="international_fund_for_Ireland">#REF!</definedName>
    <definedName name="ISO">[22]Results!$B$9</definedName>
    <definedName name="LANGUAGES">#REF!</definedName>
    <definedName name="males" localSheetId="29">'[12]rba table'!$C$10:$C$49</definedName>
    <definedName name="males">'[13]rba table'!$C$10:$C$49</definedName>
    <definedName name="Measure">[22]Results!$B$11</definedName>
    <definedName name="NAZEV">#N/A</definedName>
    <definedName name="NEZAM96">#N/A</definedName>
    <definedName name="nomenclature_FRENCH">#REF!</definedName>
    <definedName name="p5_age">[23]p5_ageISC5a!$A$1:$D$55</definedName>
    <definedName name="p5nr">[24]P5nr_2!$A$1:$AC$43</definedName>
    <definedName name="PIB" localSheetId="20">#REF!</definedName>
    <definedName name="PIB" localSheetId="27">#REF!</definedName>
    <definedName name="PIB" localSheetId="29">#REF!</definedName>
    <definedName name="PIB" localSheetId="0">#REF!</definedName>
    <definedName name="PIB">#REF!</definedName>
    <definedName name="POpula">[25]POpula!$A$1:$I$1559</definedName>
    <definedName name="popula1">[25]POpula!$A$1:$I$1559</definedName>
    <definedName name="Print_Area">#REF!</definedName>
    <definedName name="ref_B1">#REF!</definedName>
    <definedName name="ref_Cohesion_Fund">#REF!</definedName>
    <definedName name="ref_Council">#REF!</definedName>
    <definedName name="ref_Court_Justice">#REF!</definedName>
    <definedName name="ref_DG_ADMIN_BXL">#REF!</definedName>
    <definedName name="ref_DG_ADMIN_LUX">#REF!</definedName>
    <definedName name="ref_DG_AGRI">#REF!</definedName>
    <definedName name="ref_DG_EAC">#REF!</definedName>
    <definedName name="ref_DG_ECFIN">#REF!</definedName>
    <definedName name="ref_DG_ENTR">#REF!</definedName>
    <definedName name="ref_DG_ENTR_Cenelex_berthon">#REF!</definedName>
    <definedName name="ref_DG_FISH">#REF!</definedName>
    <definedName name="ref_DG_INFSO">#REF!</definedName>
    <definedName name="ref_DG_Relex">#REF!</definedName>
    <definedName name="ref_DG_RTD">#REF!</definedName>
    <definedName name="ref_DG_TREN">#REF!</definedName>
    <definedName name="ref_dubus">#REF!</definedName>
    <definedName name="ref_Eur_Parlament">#REF!</definedName>
    <definedName name="ref_JRC_ISPRA">#REF!</definedName>
    <definedName name="ref_OPOCE">#REF!</definedName>
    <definedName name="ref_structural_funds">#REF!</definedName>
    <definedName name="ref_TOTAL_RTD">#REF!</definedName>
    <definedName name="Rentflag" localSheetId="29">IF([26]Comparison!$B$7,"","not ")</definedName>
    <definedName name="Rentflag" localSheetId="0">IF([27]Comparison!$B$7,"","not ")</definedName>
    <definedName name="Rentflag">IF([27]Comparison!$B$7,"","not ")</definedName>
    <definedName name="ressources" localSheetId="20">#REF!</definedName>
    <definedName name="ressources" localSheetId="27">#REF!</definedName>
    <definedName name="ressources" localSheetId="29">#REF!</definedName>
    <definedName name="ressources" localSheetId="0">#REF!</definedName>
    <definedName name="ressources">#REF!</definedName>
    <definedName name="rpflux" localSheetId="20">#REF!</definedName>
    <definedName name="rpflux" localSheetId="27">#REF!</definedName>
    <definedName name="rpflux" localSheetId="29">#REF!</definedName>
    <definedName name="rpflux" localSheetId="0">#REF!</definedName>
    <definedName name="rpflux">#REF!</definedName>
    <definedName name="rptof" localSheetId="20">#REF!</definedName>
    <definedName name="rptof" localSheetId="27">#REF!</definedName>
    <definedName name="rptof" localSheetId="29">#REF!</definedName>
    <definedName name="rptof" localSheetId="0">#REF!</definedName>
    <definedName name="rptof">#REF!</definedName>
    <definedName name="rq" localSheetId="20">#REF!</definedName>
    <definedName name="rq" localSheetId="29">#REF!</definedName>
    <definedName name="rq" localSheetId="0">#REF!</definedName>
    <definedName name="rq">#REF!</definedName>
    <definedName name="shift">[28]Data_Shifted!$I$1</definedName>
    <definedName name="spanners_level1" localSheetId="20">#REF!</definedName>
    <definedName name="spanners_level1" localSheetId="27">#REF!</definedName>
    <definedName name="spanners_level1" localSheetId="29">#REF!</definedName>
    <definedName name="spanners_level1" localSheetId="0">#REF!</definedName>
    <definedName name="spanners_level1">#REF!</definedName>
    <definedName name="spanners_level2" localSheetId="20">#REF!</definedName>
    <definedName name="spanners_level2" localSheetId="27">#REF!</definedName>
    <definedName name="spanners_level2" localSheetId="29">#REF!</definedName>
    <definedName name="spanners_level2" localSheetId="0">#REF!</definedName>
    <definedName name="spanners_level2">#REF!</definedName>
    <definedName name="spanners_level3" localSheetId="20">#REF!</definedName>
    <definedName name="spanners_level3" localSheetId="27">#REF!</definedName>
    <definedName name="spanners_level3" localSheetId="29">#REF!</definedName>
    <definedName name="spanners_level3" localSheetId="0">#REF!</definedName>
    <definedName name="spanners_level3">#REF!</definedName>
    <definedName name="spanners_level4" localSheetId="20">#REF!</definedName>
    <definedName name="spanners_level4" localSheetId="27">#REF!</definedName>
    <definedName name="spanners_level4" localSheetId="29">#REF!</definedName>
    <definedName name="spanners_level4" localSheetId="0">#REF!</definedName>
    <definedName name="spanners_level4">#REF!</definedName>
    <definedName name="spanners_level5" localSheetId="20">#REF!</definedName>
    <definedName name="spanners_level5" localSheetId="27">#REF!</definedName>
    <definedName name="spanners_level5" localSheetId="29">#REF!</definedName>
    <definedName name="spanners_level5" localSheetId="0">#REF!</definedName>
    <definedName name="spanners_level5">#REF!</definedName>
    <definedName name="spanners_levelV" localSheetId="20">#REF!</definedName>
    <definedName name="spanners_levelV" localSheetId="29">#REF!</definedName>
    <definedName name="spanners_levelV" localSheetId="0">#REF!</definedName>
    <definedName name="spanners_levelV">#REF!</definedName>
    <definedName name="spanners_levelX" localSheetId="20">#REF!</definedName>
    <definedName name="spanners_levelX" localSheetId="29">#REF!</definedName>
    <definedName name="spanners_levelX" localSheetId="0">#REF!</definedName>
    <definedName name="spanners_levelX">#REF!</definedName>
    <definedName name="spanners_levelY" localSheetId="20">#REF!</definedName>
    <definedName name="spanners_levelY" localSheetId="29">#REF!</definedName>
    <definedName name="spanners_levelY" localSheetId="0">#REF!</definedName>
    <definedName name="spanners_levelY">#REF!</definedName>
    <definedName name="spanners_levelZ" localSheetId="20">#REF!</definedName>
    <definedName name="spanners_levelZ" localSheetId="29">#REF!</definedName>
    <definedName name="spanners_levelZ" localSheetId="0">#REF!</definedName>
    <definedName name="spanners_levelZ">#REF!</definedName>
    <definedName name="SPSS">[29]Figure5.6!$B$2:$X$30</definedName>
    <definedName name="stub_lines" localSheetId="20">#REF!</definedName>
    <definedName name="stub_lines" localSheetId="27">#REF!</definedName>
    <definedName name="stub_lines" localSheetId="29">#REF!</definedName>
    <definedName name="stub_lines" localSheetId="0">#REF!</definedName>
    <definedName name="stub_lines">#REF!</definedName>
    <definedName name="STZN">#N/A</definedName>
    <definedName name="T_A4.3_W_2010">'[30]T_A4.6'!$A$8:$O$55</definedName>
    <definedName name="T_A4.6">'[30]T_A4.8 (Web)'!$A$8:$K$47</definedName>
    <definedName name="T3_L_TOT_MW">[31]T3_L_TOT_MW!$G$1:$M$315</definedName>
    <definedName name="T3_MW_2564">[31]T3_L_EDCAT_MW!$G$1:$N$853</definedName>
    <definedName name="T3_N_MW_2564">[31]T3_N_EDCAT_MW!$G$1:$N$857</definedName>
    <definedName name="T3_N_TOT_MW">[31]T3_N_TOT_MW!$G$1:$M$315</definedName>
    <definedName name="T4_N_EDCAT_MW">[32]T4_N_EDCAT_MW!#REF!</definedName>
    <definedName name="Table_DE.4b__Sources_of_private_wealth_accumulation_in_Germany__1870_2010___Multiplicative_decomposition">[33]TableDE4b!$A$3</definedName>
    <definedName name="tableJEL" localSheetId="29">#REF!</definedName>
    <definedName name="tableJEL" localSheetId="0">#REF!</definedName>
    <definedName name="tableJEL">#REF!</definedName>
    <definedName name="temp" localSheetId="20">#REF!</definedName>
    <definedName name="temp" localSheetId="27">#REF!</definedName>
    <definedName name="temp" localSheetId="29">#REF!</definedName>
    <definedName name="temp" localSheetId="0">#REF!</definedName>
    <definedName name="temp">#REF!</definedName>
    <definedName name="test" localSheetId="20">[6]Регион!#REF!</definedName>
    <definedName name="test" localSheetId="29">[6]Регион!#REF!</definedName>
    <definedName name="test" localSheetId="0">[6]Регион!#REF!</definedName>
    <definedName name="test">[6]Регион!#REF!</definedName>
    <definedName name="Title_A4.3_M_2009">'[30]T_A4.6'!$A$5:$O$5</definedName>
    <definedName name="titles" localSheetId="20">#REF!</definedName>
    <definedName name="titles" localSheetId="27">#REF!</definedName>
    <definedName name="titles" localSheetId="29">#REF!</definedName>
    <definedName name="titles" localSheetId="0">#REF!</definedName>
    <definedName name="titles">#REF!</definedName>
    <definedName name="totals" localSheetId="20">#REF!</definedName>
    <definedName name="totals" localSheetId="27">#REF!</definedName>
    <definedName name="totals" localSheetId="29">#REF!</definedName>
    <definedName name="totals" localSheetId="0">#REF!</definedName>
    <definedName name="totals">#REF!</definedName>
    <definedName name="toto">'[34]Graph 3.7.a'!$B$125:$C$151</definedName>
    <definedName name="toto1">[35]Data5.11a!$B$3:$C$34</definedName>
    <definedName name="tt" localSheetId="20">#REF!</definedName>
    <definedName name="tt" localSheetId="29">#REF!</definedName>
    <definedName name="tt" localSheetId="0">#REF!</definedName>
    <definedName name="tt">#REF!</definedName>
    <definedName name="UHRN96">#N/A</definedName>
    <definedName name="valuevx">42.314159</definedName>
    <definedName name="weight">[36]F5_W!$A$1:$C$33</definedName>
    <definedName name="xxx" localSheetId="20">#REF!</definedName>
    <definedName name="xxx" localSheetId="27">#REF!</definedName>
    <definedName name="xxx" localSheetId="29">#REF!</definedName>
    <definedName name="xxx" localSheetId="0">#REF!</definedName>
    <definedName name="xxx">#REF!</definedName>
    <definedName name="xxxx">#REF!</definedName>
    <definedName name="Year" localSheetId="26">[22]Results!$B$10</definedName>
    <definedName name="Year" localSheetId="29">[26]Output!$C$4:$C$38</definedName>
    <definedName name="Year" localSheetId="0">[27]Output!$C$4:$C$38</definedName>
    <definedName name="Year">[27]Output!$C$4:$C$38</definedName>
    <definedName name="YearLabel" localSheetId="29">[26]Output!$B$15</definedName>
    <definedName name="YearLabel" localSheetId="0">[27]Output!$B$15</definedName>
    <definedName name="YearLabel">[27]Output!$B$15</definedName>
    <definedName name="yearly">[37]data_sheet!$D$10:$DV$177</definedName>
    <definedName name="ZAM1_96">#N/A</definedName>
    <definedName name="ZAM96">#N/A</definedName>
  </definedName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M49" i="47" l="1"/>
  <c r="M50" i="47"/>
  <c r="D51" i="47"/>
  <c r="M51" i="47"/>
  <c r="L49" i="47"/>
  <c r="L50" i="47"/>
  <c r="C51" i="47"/>
  <c r="L51" i="47"/>
  <c r="K49" i="47"/>
  <c r="K50" i="47"/>
  <c r="B51" i="47"/>
  <c r="K51" i="47"/>
  <c r="J49" i="47"/>
  <c r="J50" i="47"/>
  <c r="J51" i="47"/>
  <c r="I49" i="47"/>
  <c r="I50" i="47"/>
  <c r="I51" i="47"/>
  <c r="H49" i="47"/>
  <c r="H50" i="47"/>
  <c r="H51" i="47"/>
  <c r="G49" i="47"/>
  <c r="G50" i="47"/>
  <c r="G51" i="47"/>
  <c r="F49" i="47"/>
  <c r="F50" i="47"/>
  <c r="F51" i="47"/>
  <c r="E49" i="47"/>
  <c r="E50" i="47"/>
  <c r="E51" i="47"/>
  <c r="A7" i="47"/>
  <c r="A8" i="47"/>
  <c r="A9" i="47"/>
  <c r="A10" i="47"/>
  <c r="A11" i="47"/>
  <c r="A12" i="47"/>
  <c r="A13" i="47"/>
  <c r="A14" i="47"/>
  <c r="A15" i="47"/>
  <c r="A16" i="47"/>
  <c r="A17" i="47"/>
  <c r="A18" i="47"/>
  <c r="A19" i="47"/>
  <c r="A20" i="47"/>
  <c r="A21" i="47"/>
  <c r="A22" i="47"/>
  <c r="A23" i="47"/>
  <c r="A24" i="47"/>
  <c r="A25" i="47"/>
  <c r="A26" i="47"/>
  <c r="A27" i="47"/>
  <c r="A28" i="47"/>
  <c r="A29" i="47"/>
  <c r="A30" i="47"/>
  <c r="A31" i="47"/>
  <c r="A32" i="47"/>
  <c r="A33" i="47"/>
  <c r="A34" i="47"/>
  <c r="A35" i="47"/>
  <c r="A36" i="47"/>
  <c r="A37" i="47"/>
  <c r="A38" i="47"/>
  <c r="A39" i="47"/>
  <c r="A40" i="47"/>
  <c r="A41" i="47"/>
  <c r="A42" i="47"/>
  <c r="A43" i="47"/>
  <c r="A44" i="47"/>
  <c r="A45" i="47"/>
  <c r="A46" i="47"/>
  <c r="A47" i="47"/>
  <c r="A48" i="47"/>
  <c r="A49" i="47"/>
  <c r="A50" i="47"/>
  <c r="A51" i="47"/>
  <c r="K43" i="7"/>
  <c r="F70" i="45"/>
  <c r="F71" i="45"/>
  <c r="F72" i="45"/>
  <c r="F73" i="45"/>
  <c r="F74" i="45"/>
  <c r="F75" i="45"/>
  <c r="F76" i="45"/>
  <c r="H68" i="45"/>
  <c r="H69" i="45"/>
  <c r="H70" i="45"/>
  <c r="H71" i="45"/>
  <c r="H72" i="45"/>
  <c r="H73" i="45"/>
  <c r="H74" i="45"/>
  <c r="H75" i="45"/>
  <c r="H76" i="45"/>
  <c r="G76" i="45"/>
  <c r="G75" i="45"/>
  <c r="G74" i="45"/>
  <c r="G73" i="45"/>
  <c r="G72" i="45"/>
  <c r="G71" i="45"/>
  <c r="G70" i="45"/>
  <c r="G69" i="45"/>
  <c r="G68" i="45"/>
  <c r="G67" i="45"/>
  <c r="G66" i="45"/>
  <c r="G65" i="45"/>
  <c r="G64" i="45"/>
  <c r="G63" i="45"/>
  <c r="G62" i="45"/>
  <c r="G61" i="45"/>
  <c r="G60" i="45"/>
  <c r="G59" i="45"/>
  <c r="G58" i="45"/>
  <c r="G57" i="45"/>
  <c r="G56" i="45"/>
  <c r="G55" i="45"/>
  <c r="G54" i="45"/>
  <c r="G53" i="45"/>
  <c r="G52" i="45"/>
  <c r="G51" i="45"/>
  <c r="G50" i="45"/>
  <c r="G49" i="45"/>
  <c r="G48" i="45"/>
  <c r="G47" i="45"/>
  <c r="G46" i="45"/>
  <c r="G45" i="45"/>
  <c r="G44" i="45"/>
  <c r="G43" i="45"/>
  <c r="G42" i="45"/>
  <c r="G41" i="45"/>
  <c r="G40" i="45"/>
  <c r="G39" i="45"/>
  <c r="G38" i="45"/>
  <c r="G37" i="45"/>
  <c r="G36" i="45"/>
  <c r="G35" i="45"/>
  <c r="G34" i="45"/>
  <c r="G33" i="45"/>
  <c r="G32" i="45"/>
  <c r="G31" i="45"/>
  <c r="G30" i="45"/>
  <c r="G29" i="45"/>
  <c r="G28" i="45"/>
  <c r="G27" i="45"/>
  <c r="G26" i="45"/>
  <c r="G25" i="45"/>
  <c r="G24" i="45"/>
  <c r="G23" i="45"/>
  <c r="G22" i="45"/>
  <c r="G21" i="45"/>
  <c r="G20" i="45"/>
  <c r="G19" i="45"/>
  <c r="G18" i="45"/>
  <c r="G17" i="45"/>
  <c r="G16" i="45"/>
  <c r="G15" i="45"/>
  <c r="G14" i="45"/>
  <c r="G13" i="45"/>
  <c r="G12" i="45"/>
  <c r="G11" i="45"/>
  <c r="G10" i="45"/>
  <c r="G9" i="45"/>
  <c r="G8" i="45"/>
  <c r="G7" i="45"/>
  <c r="E68" i="45"/>
  <c r="E69" i="45"/>
  <c r="E70" i="45"/>
  <c r="E71" i="45"/>
  <c r="E72" i="45"/>
  <c r="E73" i="45"/>
  <c r="E74" i="45"/>
  <c r="E75" i="45"/>
  <c r="E76" i="45"/>
  <c r="A84" i="45"/>
  <c r="A85" i="45"/>
  <c r="A86" i="45"/>
  <c r="A87" i="45"/>
  <c r="A88" i="45"/>
  <c r="A89" i="45"/>
  <c r="A90" i="45"/>
  <c r="A91" i="45"/>
  <c r="D74" i="45"/>
  <c r="D73" i="45"/>
  <c r="D72" i="45"/>
  <c r="D71" i="45"/>
  <c r="D70" i="45"/>
  <c r="D76" i="45"/>
  <c r="D75" i="45"/>
  <c r="C7" i="45"/>
  <c r="D7" i="45"/>
  <c r="A8" i="45"/>
  <c r="C8" i="45"/>
  <c r="D8" i="45"/>
  <c r="A9" i="45"/>
  <c r="A10" i="45"/>
  <c r="A11" i="45"/>
  <c r="A12" i="45"/>
  <c r="A13" i="45"/>
  <c r="A14" i="45"/>
  <c r="A15" i="45"/>
  <c r="A16" i="45"/>
  <c r="A17" i="45"/>
  <c r="A18" i="45"/>
  <c r="A19" i="45"/>
  <c r="A20" i="45"/>
  <c r="A21" i="45"/>
  <c r="A22" i="45"/>
  <c r="A23" i="45"/>
  <c r="A24" i="45"/>
  <c r="A25" i="45"/>
  <c r="A26" i="45"/>
  <c r="A27" i="45"/>
  <c r="A28" i="45"/>
  <c r="A29" i="45"/>
  <c r="A30" i="45"/>
  <c r="A31" i="45"/>
  <c r="A32" i="45"/>
  <c r="A33" i="45"/>
  <c r="A34" i="45"/>
  <c r="A35" i="45"/>
  <c r="A36" i="45"/>
  <c r="A37" i="45"/>
  <c r="A38" i="45"/>
  <c r="A39" i="45"/>
  <c r="A40" i="45"/>
  <c r="A41" i="45"/>
  <c r="A42" i="45"/>
  <c r="A43" i="45"/>
  <c r="A44" i="45"/>
  <c r="A45" i="45"/>
  <c r="A46" i="45"/>
  <c r="A47" i="45"/>
  <c r="A48" i="45"/>
  <c r="A49" i="45"/>
  <c r="A50" i="45"/>
  <c r="A51" i="45"/>
  <c r="A52" i="45"/>
  <c r="A53" i="45"/>
  <c r="A54" i="45"/>
  <c r="A55" i="45"/>
  <c r="A56" i="45"/>
  <c r="A57" i="45"/>
  <c r="A58" i="45"/>
  <c r="A59" i="45"/>
  <c r="A60" i="45"/>
  <c r="A61" i="45"/>
  <c r="A62" i="45"/>
  <c r="A63" i="45"/>
  <c r="A64" i="45"/>
  <c r="A65" i="45"/>
  <c r="A66" i="45"/>
  <c r="A67" i="45"/>
  <c r="A68" i="45"/>
  <c r="A69" i="45"/>
  <c r="A70" i="45"/>
  <c r="A71" i="45"/>
  <c r="A72" i="45"/>
  <c r="A73" i="45"/>
  <c r="A74" i="45"/>
  <c r="A75" i="45"/>
  <c r="A76" i="45"/>
  <c r="A77" i="45"/>
  <c r="C9" i="45"/>
  <c r="D9" i="45"/>
  <c r="C10" i="45"/>
  <c r="D10" i="45"/>
  <c r="C11" i="45"/>
  <c r="D11" i="45"/>
  <c r="C12" i="45"/>
  <c r="D12" i="45"/>
  <c r="C13" i="45"/>
  <c r="D13" i="45"/>
  <c r="C14" i="45"/>
  <c r="D14" i="45"/>
  <c r="C15" i="45"/>
  <c r="D15" i="45"/>
  <c r="C16" i="45"/>
  <c r="D16" i="45"/>
  <c r="C17" i="45"/>
  <c r="D17" i="45"/>
  <c r="C18" i="45"/>
  <c r="D18" i="45"/>
  <c r="C19" i="45"/>
  <c r="D19" i="45"/>
  <c r="C20" i="45"/>
  <c r="D20" i="45"/>
  <c r="C21" i="45"/>
  <c r="D21" i="45"/>
  <c r="C22" i="45"/>
  <c r="D22" i="45"/>
  <c r="C23" i="45"/>
  <c r="D23" i="45"/>
  <c r="C24" i="45"/>
  <c r="D24" i="45"/>
  <c r="C25" i="45"/>
  <c r="D25" i="45"/>
  <c r="C26" i="45"/>
  <c r="D26" i="45"/>
  <c r="C27" i="45"/>
  <c r="D27" i="45"/>
  <c r="C28" i="45"/>
  <c r="D28" i="45"/>
  <c r="C29" i="45"/>
  <c r="D29" i="45"/>
  <c r="C30" i="45"/>
  <c r="D30" i="45"/>
  <c r="C31" i="45"/>
  <c r="D31" i="45"/>
  <c r="C32" i="45"/>
  <c r="D32" i="45"/>
  <c r="C33" i="45"/>
  <c r="D33" i="45"/>
  <c r="C34" i="45"/>
  <c r="D34" i="45"/>
  <c r="C35" i="45"/>
  <c r="D35" i="45"/>
  <c r="C36" i="45"/>
  <c r="D36" i="45"/>
  <c r="C37" i="45"/>
  <c r="D37" i="45"/>
  <c r="C38" i="45"/>
  <c r="D38" i="45"/>
  <c r="C39" i="45"/>
  <c r="D39" i="45"/>
  <c r="C40" i="45"/>
  <c r="D40" i="45"/>
  <c r="C41" i="45"/>
  <c r="D41" i="45"/>
  <c r="C42" i="45"/>
  <c r="D42" i="45"/>
  <c r="C43" i="45"/>
  <c r="D43" i="45"/>
  <c r="C44" i="45"/>
  <c r="D44" i="45"/>
  <c r="C45" i="45"/>
  <c r="D45" i="45"/>
  <c r="C46" i="45"/>
  <c r="D46" i="45"/>
  <c r="C47" i="45"/>
  <c r="D47" i="45"/>
  <c r="C48" i="45"/>
  <c r="D48" i="45"/>
  <c r="C49" i="45"/>
  <c r="D49" i="45"/>
  <c r="C50" i="45"/>
  <c r="D50" i="45"/>
  <c r="C51" i="45"/>
  <c r="D51" i="45"/>
  <c r="C52" i="45"/>
  <c r="D52" i="45"/>
  <c r="C53" i="45"/>
  <c r="D53" i="45"/>
  <c r="C54" i="45"/>
  <c r="D54" i="45"/>
  <c r="C55" i="45"/>
  <c r="D55" i="45"/>
  <c r="C56" i="45"/>
  <c r="D56" i="45"/>
  <c r="C57" i="45"/>
  <c r="D57" i="45"/>
  <c r="C58" i="45"/>
  <c r="D58" i="45"/>
  <c r="C59" i="45"/>
  <c r="D59" i="45"/>
  <c r="C60" i="45"/>
  <c r="D60" i="45"/>
  <c r="C61" i="45"/>
  <c r="D61" i="45"/>
  <c r="C62" i="45"/>
  <c r="D62" i="45"/>
  <c r="C63" i="45"/>
  <c r="D63" i="45"/>
  <c r="C64" i="45"/>
  <c r="D64" i="45"/>
  <c r="C65" i="45"/>
  <c r="D65" i="45"/>
  <c r="C66" i="45"/>
  <c r="D66" i="45"/>
  <c r="C67" i="45"/>
  <c r="D67" i="45"/>
  <c r="C68" i="45"/>
  <c r="D68" i="45"/>
  <c r="C69" i="45"/>
  <c r="D69" i="45"/>
  <c r="B94" i="33"/>
  <c r="G94" i="33"/>
  <c r="B93" i="33"/>
  <c r="G93" i="33"/>
  <c r="B92" i="33"/>
  <c r="G92" i="33"/>
  <c r="B91" i="33"/>
  <c r="G91" i="33"/>
  <c r="B90" i="33"/>
  <c r="G90" i="33"/>
  <c r="B89" i="33"/>
  <c r="G89" i="33"/>
  <c r="B88" i="33"/>
  <c r="G88" i="33"/>
  <c r="B87" i="33"/>
  <c r="G87" i="33"/>
  <c r="B86" i="33"/>
  <c r="G86" i="33"/>
  <c r="B85" i="33"/>
  <c r="G85" i="33"/>
  <c r="B84" i="33"/>
  <c r="G84" i="33"/>
  <c r="F84" i="33"/>
  <c r="D51" i="37"/>
  <c r="B7" i="37"/>
  <c r="D52" i="37"/>
  <c r="B6" i="37"/>
  <c r="C202" i="37"/>
  <c r="C203" i="37"/>
  <c r="C204" i="37"/>
  <c r="C53" i="37"/>
  <c r="E8" i="37"/>
  <c r="C52" i="37"/>
  <c r="E7" i="37"/>
  <c r="E6" i="37"/>
  <c r="E5" i="37"/>
  <c r="D202" i="37"/>
  <c r="D203" i="37"/>
  <c r="D204" i="37"/>
  <c r="D53" i="37"/>
  <c r="B8" i="37"/>
  <c r="D50" i="37"/>
  <c r="B5" i="37"/>
  <c r="E46" i="24"/>
  <c r="F46" i="24"/>
  <c r="G46" i="24"/>
  <c r="K46" i="24"/>
  <c r="L46" i="24"/>
  <c r="M46" i="24"/>
  <c r="P46" i="24"/>
  <c r="N46" i="24"/>
  <c r="O46" i="24"/>
  <c r="E47" i="24"/>
  <c r="F47" i="24"/>
  <c r="G47" i="24"/>
  <c r="K47" i="24"/>
  <c r="L47" i="24"/>
  <c r="O47" i="24"/>
  <c r="M47" i="24"/>
  <c r="P47" i="24"/>
  <c r="N47" i="24"/>
  <c r="E48" i="24"/>
  <c r="F48" i="24"/>
  <c r="G48" i="24"/>
  <c r="K48" i="24"/>
  <c r="N48" i="24"/>
  <c r="L48" i="24"/>
  <c r="O48" i="24"/>
  <c r="M48" i="24"/>
  <c r="P48" i="24"/>
  <c r="E49" i="24"/>
  <c r="F49" i="24"/>
  <c r="G49" i="24"/>
  <c r="M49" i="24"/>
  <c r="P49" i="24"/>
  <c r="K49" i="24"/>
  <c r="N49" i="24"/>
  <c r="L49" i="24"/>
  <c r="O49" i="24"/>
  <c r="E50" i="24"/>
  <c r="F50" i="24"/>
  <c r="L50" i="24"/>
  <c r="O50" i="24"/>
  <c r="G50" i="24"/>
  <c r="K50" i="24"/>
  <c r="N50" i="24"/>
  <c r="M50" i="24"/>
  <c r="P50" i="24"/>
  <c r="E51" i="24"/>
  <c r="K51" i="24"/>
  <c r="N51" i="24"/>
  <c r="F51" i="24"/>
  <c r="G51" i="24"/>
  <c r="M51" i="24"/>
  <c r="P51" i="24"/>
  <c r="L51" i="24"/>
  <c r="O51" i="24"/>
  <c r="E52" i="24"/>
  <c r="F52" i="24"/>
  <c r="L52" i="24"/>
  <c r="O52" i="24"/>
  <c r="G52" i="24"/>
  <c r="K52" i="24"/>
  <c r="N52" i="24"/>
  <c r="M52" i="24"/>
  <c r="P52" i="24"/>
  <c r="E53" i="24"/>
  <c r="K53" i="24"/>
  <c r="N53" i="24"/>
  <c r="F53" i="24"/>
  <c r="G53" i="24"/>
  <c r="L53" i="24"/>
  <c r="M53" i="24"/>
  <c r="O53" i="24"/>
  <c r="P53" i="24"/>
  <c r="E54" i="24"/>
  <c r="F54" i="24"/>
  <c r="G54" i="24"/>
  <c r="K54" i="24"/>
  <c r="L54" i="24"/>
  <c r="M54" i="24"/>
  <c r="P54" i="24"/>
  <c r="N54" i="24"/>
  <c r="O54" i="24"/>
  <c r="E55" i="24"/>
  <c r="F55" i="24"/>
  <c r="G55" i="24"/>
  <c r="K55" i="24"/>
  <c r="L55" i="24"/>
  <c r="O55" i="24"/>
  <c r="M55" i="24"/>
  <c r="P55" i="24"/>
  <c r="N55" i="24"/>
  <c r="E56" i="24"/>
  <c r="F56" i="24"/>
  <c r="G56" i="24"/>
  <c r="K56" i="24"/>
  <c r="N56" i="24"/>
  <c r="K57" i="24"/>
  <c r="E57" i="24"/>
  <c r="N57" i="24"/>
  <c r="K58" i="24"/>
  <c r="E58" i="24"/>
  <c r="N58" i="24"/>
  <c r="K59" i="24"/>
  <c r="E59" i="24"/>
  <c r="N59" i="24"/>
  <c r="K60" i="24"/>
  <c r="E60" i="24"/>
  <c r="N60" i="24"/>
  <c r="K61" i="24"/>
  <c r="E61" i="24"/>
  <c r="N61" i="24"/>
  <c r="K62" i="24"/>
  <c r="E62" i="24"/>
  <c r="N62" i="24"/>
  <c r="K63" i="24"/>
  <c r="E63" i="24"/>
  <c r="N63" i="24"/>
  <c r="K64" i="24"/>
  <c r="E64" i="24"/>
  <c r="N64" i="24"/>
  <c r="K65" i="24"/>
  <c r="E65" i="24"/>
  <c r="N65" i="24"/>
  <c r="N78" i="24"/>
  <c r="L56" i="24"/>
  <c r="O56" i="24"/>
  <c r="L57" i="24"/>
  <c r="F57" i="24"/>
  <c r="O57" i="24"/>
  <c r="L58" i="24"/>
  <c r="F58" i="24"/>
  <c r="O58" i="24"/>
  <c r="L59" i="24"/>
  <c r="F59" i="24"/>
  <c r="O59" i="24"/>
  <c r="L60" i="24"/>
  <c r="F60" i="24"/>
  <c r="O60" i="24"/>
  <c r="L61" i="24"/>
  <c r="F61" i="24"/>
  <c r="O61" i="24"/>
  <c r="L62" i="24"/>
  <c r="F62" i="24"/>
  <c r="O62" i="24"/>
  <c r="L63" i="24"/>
  <c r="F63" i="24"/>
  <c r="O63" i="24"/>
  <c r="L64" i="24"/>
  <c r="F64" i="24"/>
  <c r="O64" i="24"/>
  <c r="L65" i="24"/>
  <c r="F65" i="24"/>
  <c r="O65" i="24"/>
  <c r="O78" i="24"/>
  <c r="M56" i="24"/>
  <c r="P56" i="24"/>
  <c r="G57" i="24"/>
  <c r="M57" i="24"/>
  <c r="P57" i="24"/>
  <c r="G58" i="24"/>
  <c r="M58" i="24"/>
  <c r="P58" i="24"/>
  <c r="G59" i="24"/>
  <c r="M59" i="24"/>
  <c r="P59" i="24"/>
  <c r="G60" i="24"/>
  <c r="M60" i="24"/>
  <c r="P60" i="24"/>
  <c r="G61" i="24"/>
  <c r="M61" i="24"/>
  <c r="P61" i="24"/>
  <c r="G62" i="24"/>
  <c r="M62" i="24"/>
  <c r="P62" i="24"/>
  <c r="G63" i="24"/>
  <c r="M63" i="24"/>
  <c r="P63" i="24"/>
  <c r="G64" i="24"/>
  <c r="M64" i="24"/>
  <c r="P64" i="24"/>
  <c r="G65" i="24"/>
  <c r="M65" i="24"/>
  <c r="P65" i="24"/>
  <c r="E66" i="24"/>
  <c r="F66" i="24"/>
  <c r="L66" i="24"/>
  <c r="O66" i="24"/>
  <c r="G66" i="24"/>
  <c r="K66" i="24"/>
  <c r="N66" i="24"/>
  <c r="M66" i="24"/>
  <c r="P66" i="24"/>
  <c r="E67" i="24"/>
  <c r="K67" i="24"/>
  <c r="N67" i="24"/>
  <c r="F67" i="24"/>
  <c r="G67" i="24"/>
  <c r="M67" i="24"/>
  <c r="P67" i="24"/>
  <c r="L67" i="24"/>
  <c r="O67" i="24"/>
  <c r="E68" i="24"/>
  <c r="F68" i="24"/>
  <c r="L68" i="24"/>
  <c r="O68" i="24"/>
  <c r="G68" i="24"/>
  <c r="K68" i="24"/>
  <c r="N68" i="24"/>
  <c r="M68" i="24"/>
  <c r="P68" i="24"/>
  <c r="E69" i="24"/>
  <c r="K69" i="24"/>
  <c r="N69" i="24"/>
  <c r="F69" i="24"/>
  <c r="G69" i="24"/>
  <c r="L69" i="24"/>
  <c r="M69" i="24"/>
  <c r="O69" i="24"/>
  <c r="P69" i="24"/>
  <c r="E70" i="24"/>
  <c r="E71" i="24"/>
  <c r="F70" i="24"/>
  <c r="F71" i="24"/>
  <c r="G70" i="24"/>
  <c r="K70" i="24"/>
  <c r="K71" i="24"/>
  <c r="L70" i="24"/>
  <c r="M70" i="24"/>
  <c r="P70" i="24"/>
  <c r="N70" i="24"/>
  <c r="O70" i="24"/>
  <c r="B71" i="24"/>
  <c r="B76" i="24"/>
  <c r="C71" i="24"/>
  <c r="D71" i="24"/>
  <c r="G71" i="24"/>
  <c r="H71" i="24"/>
  <c r="H76" i="24"/>
  <c r="I71" i="24"/>
  <c r="I76" i="24"/>
  <c r="M76" i="24"/>
  <c r="J71" i="24"/>
  <c r="J76" i="24"/>
  <c r="L71" i="24"/>
  <c r="C76" i="24"/>
  <c r="G76" i="24"/>
  <c r="D76" i="24"/>
  <c r="E76" i="24"/>
  <c r="B77" i="24"/>
  <c r="C77" i="24"/>
  <c r="D77" i="24"/>
  <c r="F77" i="24"/>
  <c r="E77" i="24"/>
  <c r="G77" i="24"/>
  <c r="H77" i="24"/>
  <c r="I77" i="24"/>
  <c r="J77" i="24"/>
  <c r="K77" i="24"/>
  <c r="L77" i="24"/>
  <c r="M77" i="24"/>
  <c r="B78" i="24"/>
  <c r="C78" i="24"/>
  <c r="G78" i="24"/>
  <c r="D78" i="24"/>
  <c r="E78" i="24"/>
  <c r="F78" i="24"/>
  <c r="H78" i="24"/>
  <c r="I78" i="24"/>
  <c r="J78" i="24"/>
  <c r="K78" i="24"/>
  <c r="L78" i="24"/>
  <c r="M78" i="24"/>
  <c r="B79" i="24"/>
  <c r="C79" i="24"/>
  <c r="D79" i="24"/>
  <c r="E79" i="24"/>
  <c r="F79" i="24"/>
  <c r="G79" i="24"/>
  <c r="H79" i="24"/>
  <c r="I79" i="24"/>
  <c r="J79" i="24"/>
  <c r="L79" i="24"/>
  <c r="K79" i="24"/>
  <c r="B37" i="37"/>
  <c r="B38" i="37"/>
  <c r="B39" i="37"/>
  <c r="B40" i="37"/>
  <c r="B41" i="37"/>
  <c r="B42" i="37"/>
  <c r="C44" i="37"/>
  <c r="B45" i="37"/>
  <c r="C37" i="37"/>
  <c r="C38" i="37"/>
  <c r="C39" i="37"/>
  <c r="C40" i="37"/>
  <c r="C41" i="37"/>
  <c r="C42" i="37"/>
  <c r="C43" i="37"/>
  <c r="C45" i="37"/>
  <c r="P77" i="24"/>
  <c r="P76" i="24"/>
  <c r="P79" i="24"/>
  <c r="O79" i="24"/>
  <c r="O77" i="24"/>
  <c r="N77" i="24"/>
  <c r="N79" i="24"/>
  <c r="P78" i="24"/>
  <c r="L76" i="24"/>
  <c r="K76" i="24"/>
  <c r="M79" i="24"/>
  <c r="M71" i="24"/>
  <c r="O76" i="24"/>
  <c r="N76" i="24"/>
  <c r="F76" i="24"/>
  <c r="B43" i="37"/>
  <c r="B44" i="37"/>
  <c r="I33" i="33"/>
  <c r="I32" i="33"/>
  <c r="I31" i="33"/>
  <c r="I30" i="33"/>
  <c r="I29" i="33"/>
  <c r="K29" i="33"/>
  <c r="C29" i="33"/>
  <c r="K31" i="33"/>
  <c r="E31" i="33"/>
  <c r="J31" i="33"/>
  <c r="D31" i="33"/>
  <c r="K48" i="33"/>
  <c r="E48" i="33"/>
  <c r="J48" i="33"/>
  <c r="D48" i="33"/>
  <c r="I48" i="33"/>
  <c r="C48" i="33"/>
  <c r="K47" i="33"/>
  <c r="E47" i="33"/>
  <c r="J47" i="33"/>
  <c r="D47" i="33"/>
  <c r="I47" i="33"/>
  <c r="C47" i="33"/>
  <c r="H47" i="33"/>
  <c r="B47" i="33"/>
  <c r="K46" i="33"/>
  <c r="E46" i="33"/>
  <c r="J46" i="33"/>
  <c r="D46" i="33"/>
  <c r="I46" i="33"/>
  <c r="C46" i="33"/>
  <c r="H46" i="33"/>
  <c r="K45" i="33"/>
  <c r="E45" i="33"/>
  <c r="J45" i="33"/>
  <c r="D45" i="33"/>
  <c r="I45" i="33"/>
  <c r="H45" i="33"/>
  <c r="K44" i="33"/>
  <c r="E44" i="33"/>
  <c r="J44" i="33"/>
  <c r="D44" i="33"/>
  <c r="I44" i="33"/>
  <c r="C44" i="33"/>
  <c r="H44" i="33"/>
  <c r="K43" i="33"/>
  <c r="E43" i="33"/>
  <c r="J43" i="33"/>
  <c r="D43" i="33"/>
  <c r="I43" i="33"/>
  <c r="C43" i="33"/>
  <c r="H43" i="33"/>
  <c r="B43" i="33"/>
  <c r="K42" i="33"/>
  <c r="E42" i="33"/>
  <c r="J42" i="33"/>
  <c r="D42" i="33"/>
  <c r="I42" i="33"/>
  <c r="C42" i="33"/>
  <c r="H42" i="33"/>
  <c r="K41" i="33"/>
  <c r="E41" i="33"/>
  <c r="J41" i="33"/>
  <c r="D41" i="33"/>
  <c r="I41" i="33"/>
  <c r="H41" i="33"/>
  <c r="K40" i="33"/>
  <c r="E40" i="33"/>
  <c r="J40" i="33"/>
  <c r="D40" i="33"/>
  <c r="I40" i="33"/>
  <c r="C40" i="33"/>
  <c r="H40" i="33"/>
  <c r="K39" i="33"/>
  <c r="E39" i="33"/>
  <c r="J39" i="33"/>
  <c r="D39" i="33"/>
  <c r="I39" i="33"/>
  <c r="C39" i="33"/>
  <c r="H39" i="33"/>
  <c r="B39" i="33"/>
  <c r="K38" i="33"/>
  <c r="E38" i="33"/>
  <c r="J38" i="33"/>
  <c r="D38" i="33"/>
  <c r="I38" i="33"/>
  <c r="C38" i="33"/>
  <c r="H38" i="33"/>
  <c r="K37" i="33"/>
  <c r="J37" i="33"/>
  <c r="D37" i="33"/>
  <c r="I37" i="33"/>
  <c r="H37" i="33"/>
  <c r="K36" i="33"/>
  <c r="E36" i="33"/>
  <c r="J36" i="33"/>
  <c r="D36" i="33"/>
  <c r="I36" i="33"/>
  <c r="C36" i="33"/>
  <c r="H36" i="33"/>
  <c r="K35" i="33"/>
  <c r="E35" i="33"/>
  <c r="J35" i="33"/>
  <c r="D35" i="33"/>
  <c r="I35" i="33"/>
  <c r="C35" i="33"/>
  <c r="H35" i="33"/>
  <c r="B35" i="33"/>
  <c r="K34" i="33"/>
  <c r="E34" i="33"/>
  <c r="J34" i="33"/>
  <c r="D34" i="33"/>
  <c r="I34" i="33"/>
  <c r="C34" i="33"/>
  <c r="H34" i="33"/>
  <c r="K33" i="33"/>
  <c r="E33" i="33"/>
  <c r="J33" i="33"/>
  <c r="D33" i="33"/>
  <c r="H33" i="33"/>
  <c r="K32" i="33"/>
  <c r="E32" i="33"/>
  <c r="J32" i="33"/>
  <c r="H32" i="33"/>
  <c r="H31" i="33"/>
  <c r="B31" i="33"/>
  <c r="K30" i="33"/>
  <c r="E30" i="33"/>
  <c r="J30" i="33"/>
  <c r="H30" i="33"/>
  <c r="E29" i="33"/>
  <c r="J29" i="33"/>
  <c r="D29" i="33"/>
  <c r="H29" i="33"/>
  <c r="B29" i="33"/>
  <c r="H48" i="33"/>
  <c r="B48" i="33"/>
  <c r="C37" i="33"/>
  <c r="D32" i="33"/>
  <c r="B37" i="33"/>
  <c r="B45" i="33"/>
  <c r="C45" i="33"/>
  <c r="E37" i="33"/>
  <c r="C32" i="33"/>
  <c r="B41" i="33"/>
  <c r="B33" i="33"/>
  <c r="C41" i="33"/>
  <c r="C30" i="33"/>
  <c r="C31" i="33"/>
  <c r="D30" i="33"/>
  <c r="C33" i="33"/>
  <c r="B30" i="33"/>
  <c r="B34" i="33"/>
  <c r="B38" i="33"/>
  <c r="B40" i="33"/>
  <c r="B42" i="33"/>
  <c r="B46" i="33"/>
  <c r="B32" i="33"/>
  <c r="B36" i="33"/>
  <c r="B44" i="33"/>
  <c r="K171" i="33"/>
  <c r="J171" i="33"/>
  <c r="I171" i="33"/>
  <c r="H171" i="33"/>
  <c r="K170" i="33"/>
  <c r="J170" i="33"/>
  <c r="I170" i="33"/>
  <c r="H170" i="33"/>
  <c r="K169" i="33"/>
  <c r="J169" i="33"/>
  <c r="I169" i="33"/>
  <c r="H169" i="33"/>
  <c r="K168" i="33"/>
  <c r="J168" i="33"/>
  <c r="I168" i="33"/>
  <c r="H168" i="33"/>
  <c r="K167" i="33"/>
  <c r="J167" i="33"/>
  <c r="I167" i="33"/>
  <c r="H167" i="33"/>
  <c r="K166" i="33"/>
  <c r="J166" i="33"/>
  <c r="I166" i="33"/>
  <c r="H166" i="33"/>
  <c r="K165" i="33"/>
  <c r="J165" i="33"/>
  <c r="I165" i="33"/>
  <c r="H165" i="33"/>
  <c r="K164" i="33"/>
  <c r="J164" i="33"/>
  <c r="I164" i="33"/>
  <c r="H164" i="33"/>
  <c r="K163" i="33"/>
  <c r="J163" i="33"/>
  <c r="I163" i="33"/>
  <c r="H163" i="33"/>
  <c r="K162" i="33"/>
  <c r="J162" i="33"/>
  <c r="I162" i="33"/>
  <c r="H162" i="33"/>
  <c r="K161" i="33"/>
  <c r="J161" i="33"/>
  <c r="I161" i="33"/>
  <c r="H161" i="33"/>
  <c r="K160" i="33"/>
  <c r="J160" i="33"/>
  <c r="I160" i="33"/>
  <c r="H160" i="33"/>
  <c r="K159" i="33"/>
  <c r="J159" i="33"/>
  <c r="I159" i="33"/>
  <c r="H159" i="33"/>
  <c r="K158" i="33"/>
  <c r="J158" i="33"/>
  <c r="I158" i="33"/>
  <c r="H158" i="33"/>
  <c r="K157" i="33"/>
  <c r="J157" i="33"/>
  <c r="I157" i="33"/>
  <c r="H157" i="33"/>
  <c r="K156" i="33"/>
  <c r="J156" i="33"/>
  <c r="I156" i="33"/>
  <c r="H156" i="33"/>
  <c r="K155" i="33"/>
  <c r="J155" i="33"/>
  <c r="I155" i="33"/>
  <c r="H155" i="33"/>
  <c r="K154" i="33"/>
  <c r="J154" i="33"/>
  <c r="I154" i="33"/>
  <c r="H154" i="33"/>
  <c r="K153" i="33"/>
  <c r="J153" i="33"/>
  <c r="I153" i="33"/>
  <c r="H153" i="33"/>
  <c r="K152" i="33"/>
  <c r="J152" i="33"/>
  <c r="I152" i="33"/>
  <c r="H152" i="33"/>
  <c r="K151" i="33"/>
  <c r="J151" i="33"/>
  <c r="I151" i="33"/>
  <c r="H151" i="33"/>
  <c r="K150" i="33"/>
  <c r="J150" i="33"/>
  <c r="I150" i="33"/>
  <c r="H150" i="33"/>
  <c r="K149" i="33"/>
  <c r="J149" i="33"/>
  <c r="I149" i="33"/>
  <c r="H149" i="33"/>
  <c r="K148" i="33"/>
  <c r="J148" i="33"/>
  <c r="I148" i="33"/>
  <c r="H148" i="33"/>
  <c r="K147" i="33"/>
  <c r="J147" i="33"/>
  <c r="I147" i="33"/>
  <c r="H147" i="33"/>
  <c r="K146" i="33"/>
  <c r="J146" i="33"/>
  <c r="I146" i="33"/>
  <c r="H146" i="33"/>
  <c r="K145" i="33"/>
  <c r="J145" i="33"/>
  <c r="I145" i="33"/>
  <c r="H145" i="33"/>
  <c r="K144" i="33"/>
  <c r="J144" i="33"/>
  <c r="I144" i="33"/>
  <c r="H144" i="33"/>
  <c r="K143" i="33"/>
  <c r="J143" i="33"/>
  <c r="I143" i="33"/>
  <c r="H143" i="33"/>
  <c r="K142" i="33"/>
  <c r="J142" i="33"/>
  <c r="I142" i="33"/>
  <c r="H142" i="33"/>
  <c r="K141" i="33"/>
  <c r="J141" i="33"/>
  <c r="I141" i="33"/>
  <c r="H141" i="33"/>
  <c r="K140" i="33"/>
  <c r="J140" i="33"/>
  <c r="I140" i="33"/>
  <c r="H140" i="33"/>
  <c r="K139" i="33"/>
  <c r="J139" i="33"/>
  <c r="I139" i="33"/>
  <c r="H139" i="33"/>
  <c r="K138" i="33"/>
  <c r="J138" i="33"/>
  <c r="I138" i="33"/>
  <c r="H138" i="33"/>
  <c r="K137" i="33"/>
  <c r="J137" i="33"/>
  <c r="I137" i="33"/>
  <c r="H137" i="33"/>
  <c r="K136" i="33"/>
  <c r="J136" i="33"/>
  <c r="I136" i="33"/>
  <c r="H136" i="33"/>
  <c r="K135" i="33"/>
  <c r="J135" i="33"/>
  <c r="I135" i="33"/>
  <c r="H135" i="33"/>
  <c r="K134" i="33"/>
  <c r="J134" i="33"/>
  <c r="I134" i="33"/>
  <c r="H134" i="33"/>
  <c r="K133" i="33"/>
  <c r="J133" i="33"/>
  <c r="I133" i="33"/>
  <c r="H133" i="33"/>
  <c r="K132" i="33"/>
  <c r="J132" i="33"/>
  <c r="I132" i="33"/>
  <c r="H132" i="33"/>
  <c r="K131" i="33"/>
  <c r="J131" i="33"/>
  <c r="I131" i="33"/>
  <c r="H131" i="33"/>
  <c r="K130" i="33"/>
  <c r="J130" i="33"/>
  <c r="I130" i="33"/>
  <c r="H130" i="33"/>
  <c r="K129" i="33"/>
  <c r="J129" i="33"/>
  <c r="I129" i="33"/>
  <c r="H129" i="33"/>
  <c r="K128" i="33"/>
  <c r="J128" i="33"/>
  <c r="I128" i="33"/>
  <c r="H128" i="33"/>
  <c r="K127" i="33"/>
  <c r="J127" i="33"/>
  <c r="I127" i="33"/>
  <c r="H127" i="33"/>
  <c r="K126" i="33"/>
  <c r="J126" i="33"/>
  <c r="I126" i="33"/>
  <c r="H126" i="33"/>
  <c r="K125" i="33"/>
  <c r="J125" i="33"/>
  <c r="I125" i="33"/>
  <c r="H125" i="33"/>
  <c r="K124" i="33"/>
  <c r="J124" i="33"/>
  <c r="I124" i="33"/>
  <c r="H124" i="33"/>
  <c r="K123" i="33"/>
  <c r="J123" i="33"/>
  <c r="I123" i="33"/>
  <c r="H123" i="33"/>
  <c r="K122" i="33"/>
  <c r="J122" i="33"/>
  <c r="I122" i="33"/>
  <c r="H122" i="33"/>
  <c r="K121" i="33"/>
  <c r="J121" i="33"/>
  <c r="I121" i="33"/>
  <c r="H121" i="33"/>
  <c r="K120" i="33"/>
  <c r="J120" i="33"/>
  <c r="I120" i="33"/>
  <c r="H120" i="33"/>
  <c r="K119" i="33"/>
  <c r="J119" i="33"/>
  <c r="I119" i="33"/>
  <c r="H119" i="33"/>
  <c r="K118" i="33"/>
  <c r="J118" i="33"/>
  <c r="I118" i="33"/>
  <c r="H118" i="33"/>
  <c r="K117" i="33"/>
  <c r="J117" i="33"/>
  <c r="I117" i="33"/>
  <c r="H117" i="33"/>
  <c r="K116" i="33"/>
  <c r="J116" i="33"/>
  <c r="I116" i="33"/>
  <c r="H116" i="33"/>
  <c r="K115" i="33"/>
  <c r="J115" i="33"/>
  <c r="I115" i="33"/>
  <c r="H115" i="33"/>
  <c r="K114" i="33"/>
  <c r="J114" i="33"/>
  <c r="I114" i="33"/>
  <c r="H114" i="33"/>
  <c r="K113" i="33"/>
  <c r="J113" i="33"/>
  <c r="I113" i="33"/>
  <c r="H113" i="33"/>
  <c r="K112" i="33"/>
  <c r="J112" i="33"/>
  <c r="I112" i="33"/>
  <c r="H112" i="33"/>
  <c r="K111" i="33"/>
  <c r="J111" i="33"/>
  <c r="I111" i="33"/>
  <c r="H111" i="33"/>
  <c r="K110" i="33"/>
  <c r="J110" i="33"/>
  <c r="I110" i="33"/>
  <c r="H110" i="33"/>
  <c r="K109" i="33"/>
  <c r="J109" i="33"/>
  <c r="I109" i="33"/>
  <c r="H109" i="33"/>
  <c r="K108" i="33"/>
  <c r="J108" i="33"/>
  <c r="I108" i="33"/>
  <c r="H108" i="33"/>
  <c r="K107" i="33"/>
  <c r="J107" i="33"/>
  <c r="I107" i="33"/>
  <c r="H107" i="33"/>
  <c r="K106" i="33"/>
  <c r="J106" i="33"/>
  <c r="I106" i="33"/>
  <c r="H106" i="33"/>
  <c r="K105" i="33"/>
  <c r="J105" i="33"/>
  <c r="I105" i="33"/>
  <c r="H105" i="33"/>
  <c r="K104" i="33"/>
  <c r="J104" i="33"/>
  <c r="I104" i="33"/>
  <c r="H104" i="33"/>
  <c r="AB25" i="33"/>
  <c r="P25" i="33"/>
  <c r="AB14" i="33"/>
  <c r="AD15" i="33"/>
  <c r="AB15" i="33"/>
  <c r="P15" i="33"/>
  <c r="AD16" i="33"/>
  <c r="AD17" i="33"/>
  <c r="AB17" i="33"/>
  <c r="P17" i="33"/>
  <c r="AB18" i="33"/>
  <c r="P18" i="33"/>
  <c r="AD18" i="33"/>
  <c r="AB19" i="33"/>
  <c r="P19" i="33"/>
  <c r="AD19" i="33"/>
  <c r="AB20" i="33"/>
  <c r="P20" i="33"/>
  <c r="AD20" i="33"/>
  <c r="AB21" i="33"/>
  <c r="P21" i="33"/>
  <c r="AD21" i="33"/>
  <c r="AB22" i="33"/>
  <c r="P22" i="33"/>
  <c r="AD22" i="33"/>
  <c r="AD23" i="33"/>
  <c r="AB23" i="33"/>
  <c r="AD24" i="33"/>
  <c r="AB24" i="33"/>
  <c r="P24" i="33"/>
  <c r="AD25" i="33"/>
  <c r="AB26" i="33"/>
  <c r="P26" i="33"/>
  <c r="AB27" i="33"/>
  <c r="P27" i="33"/>
  <c r="AB28" i="33"/>
  <c r="P28" i="33"/>
  <c r="AD28" i="33"/>
  <c r="E91" i="33"/>
  <c r="E93" i="33"/>
  <c r="E71" i="33"/>
  <c r="E68" i="33"/>
  <c r="E87" i="33"/>
  <c r="AD26" i="33"/>
  <c r="AD27" i="33"/>
  <c r="P14" i="33"/>
  <c r="AB13" i="33"/>
  <c r="P23" i="33"/>
  <c r="AB16" i="33"/>
  <c r="P16" i="33"/>
  <c r="H14" i="33"/>
  <c r="C91" i="33"/>
  <c r="C87" i="33"/>
  <c r="H27" i="33"/>
  <c r="H17" i="33"/>
  <c r="H19" i="33"/>
  <c r="H15" i="33"/>
  <c r="H23" i="33"/>
  <c r="D87" i="33"/>
  <c r="C93" i="33"/>
  <c r="E58" i="33"/>
  <c r="D58" i="33"/>
  <c r="E51" i="33"/>
  <c r="E77" i="33"/>
  <c r="E56" i="33"/>
  <c r="E70" i="33"/>
  <c r="E57" i="33"/>
  <c r="E78" i="33"/>
  <c r="E73" i="33"/>
  <c r="D71" i="33"/>
  <c r="C58" i="33"/>
  <c r="E83" i="33"/>
  <c r="E67" i="33"/>
  <c r="E74" i="33"/>
  <c r="E89" i="33"/>
  <c r="E94" i="33"/>
  <c r="E66" i="33"/>
  <c r="C68" i="33"/>
  <c r="P13" i="33"/>
  <c r="AB12" i="33"/>
  <c r="E64" i="33"/>
  <c r="E49" i="33"/>
  <c r="E50" i="33"/>
  <c r="E63" i="33"/>
  <c r="D91" i="33"/>
  <c r="E81" i="33"/>
  <c r="E60" i="33"/>
  <c r="H18" i="33"/>
  <c r="H21" i="33"/>
  <c r="H25" i="33"/>
  <c r="H26" i="33"/>
  <c r="H24" i="33"/>
  <c r="H16" i="33"/>
  <c r="H20" i="33"/>
  <c r="H28" i="33"/>
  <c r="H22" i="33"/>
  <c r="E75" i="33"/>
  <c r="E72" i="33"/>
  <c r="E61" i="33"/>
  <c r="E86" i="33"/>
  <c r="E55" i="33"/>
  <c r="E52" i="33"/>
  <c r="E54" i="33"/>
  <c r="E84" i="33"/>
  <c r="E65" i="33"/>
  <c r="D68" i="33"/>
  <c r="E59" i="33"/>
  <c r="C71" i="33"/>
  <c r="E69" i="33"/>
  <c r="E53" i="33"/>
  <c r="E82" i="33"/>
  <c r="D88" i="33"/>
  <c r="E80" i="33"/>
  <c r="D93" i="33"/>
  <c r="E62" i="33"/>
  <c r="E85" i="33"/>
  <c r="E92" i="33"/>
  <c r="C74" i="33"/>
  <c r="C60" i="33"/>
  <c r="D83" i="33"/>
  <c r="F87" i="33"/>
  <c r="B70" i="33"/>
  <c r="C72" i="33"/>
  <c r="F89" i="33"/>
  <c r="B83" i="33"/>
  <c r="C75" i="33"/>
  <c r="D79" i="33"/>
  <c r="C94" i="33"/>
  <c r="C83" i="33"/>
  <c r="D75" i="33"/>
  <c r="D82" i="33"/>
  <c r="F86" i="33"/>
  <c r="C61" i="33"/>
  <c r="B64" i="33"/>
  <c r="D49" i="33"/>
  <c r="H13" i="33"/>
  <c r="D50" i="33"/>
  <c r="C50" i="33"/>
  <c r="B71" i="33"/>
  <c r="D94" i="33"/>
  <c r="C77" i="33"/>
  <c r="D61" i="33"/>
  <c r="D73" i="33"/>
  <c r="C53" i="33"/>
  <c r="D51" i="33"/>
  <c r="B54" i="33"/>
  <c r="D55" i="33"/>
  <c r="D70" i="33"/>
  <c r="C67" i="33"/>
  <c r="D77" i="33"/>
  <c r="C76" i="33"/>
  <c r="D53" i="33"/>
  <c r="D67" i="33"/>
  <c r="D60" i="33"/>
  <c r="D84" i="33"/>
  <c r="D54" i="33"/>
  <c r="C84" i="33"/>
  <c r="C55" i="33"/>
  <c r="F94" i="33"/>
  <c r="D63" i="33"/>
  <c r="B75" i="33"/>
  <c r="C57" i="33"/>
  <c r="D64" i="33"/>
  <c r="F93" i="33"/>
  <c r="D89" i="33"/>
  <c r="B59" i="33"/>
  <c r="B52" i="33"/>
  <c r="E79" i="33"/>
  <c r="E90" i="33"/>
  <c r="D90" i="33"/>
  <c r="D80" i="33"/>
  <c r="D86" i="33"/>
  <c r="C65" i="33"/>
  <c r="B67" i="33"/>
  <c r="B58" i="33"/>
  <c r="B82" i="33"/>
  <c r="B55" i="33"/>
  <c r="D92" i="33"/>
  <c r="E76" i="33"/>
  <c r="D76" i="33"/>
  <c r="P12" i="33"/>
  <c r="H12" i="33"/>
  <c r="AB11" i="33"/>
  <c r="C49" i="33"/>
  <c r="C78" i="33"/>
  <c r="C73" i="33"/>
  <c r="C86" i="33"/>
  <c r="C66" i="33"/>
  <c r="C80" i="33"/>
  <c r="D74" i="33"/>
  <c r="B61" i="33"/>
  <c r="D78" i="33"/>
  <c r="F85" i="33"/>
  <c r="B60" i="33"/>
  <c r="C64" i="33"/>
  <c r="C81" i="33"/>
  <c r="D62" i="33"/>
  <c r="D81" i="33"/>
  <c r="C54" i="33"/>
  <c r="D72" i="33"/>
  <c r="D56" i="33"/>
  <c r="B62" i="33"/>
  <c r="B68" i="33"/>
  <c r="D69" i="33"/>
  <c r="B57" i="33"/>
  <c r="B74" i="33"/>
  <c r="B73" i="33"/>
  <c r="C63" i="33"/>
  <c r="D52" i="33"/>
  <c r="F92" i="33"/>
  <c r="B66" i="33"/>
  <c r="D85" i="33"/>
  <c r="C69" i="33"/>
  <c r="F91" i="33"/>
  <c r="F90" i="33"/>
  <c r="B53" i="33"/>
  <c r="B50" i="33"/>
  <c r="C56" i="33"/>
  <c r="C59" i="33"/>
  <c r="C85" i="33"/>
  <c r="B56" i="33"/>
  <c r="C89" i="33"/>
  <c r="C51" i="33"/>
  <c r="C52" i="33"/>
  <c r="C92" i="33"/>
  <c r="F88" i="33"/>
  <c r="B69" i="33"/>
  <c r="B51" i="33"/>
  <c r="D66" i="33"/>
  <c r="D57" i="33"/>
  <c r="C90" i="33"/>
  <c r="E88" i="33"/>
  <c r="C88" i="33"/>
  <c r="B72" i="33"/>
  <c r="B65" i="33"/>
  <c r="B63" i="33"/>
  <c r="C70" i="33"/>
  <c r="D59" i="33"/>
  <c r="D65" i="33"/>
  <c r="C82" i="33"/>
  <c r="C62" i="33"/>
  <c r="C79" i="33"/>
  <c r="B49" i="33"/>
  <c r="P11" i="33"/>
  <c r="H11" i="33"/>
  <c r="AB10" i="33"/>
  <c r="B76" i="33"/>
  <c r="B77" i="33"/>
  <c r="P10" i="33"/>
  <c r="H10" i="33"/>
  <c r="AB9" i="33"/>
  <c r="B78" i="33"/>
  <c r="P9" i="33"/>
  <c r="H9" i="33"/>
  <c r="B79" i="33"/>
  <c r="B80" i="33"/>
  <c r="B81" i="33"/>
  <c r="B9" i="20"/>
  <c r="B8" i="20"/>
  <c r="L8" i="20"/>
  <c r="O8" i="20"/>
  <c r="L9" i="20"/>
  <c r="M63" i="20"/>
  <c r="N63" i="20"/>
  <c r="L63" i="20"/>
  <c r="O63" i="20"/>
  <c r="O62" i="20"/>
  <c r="O61" i="20"/>
  <c r="O60" i="20"/>
  <c r="O59" i="20"/>
  <c r="O58" i="20"/>
  <c r="O57" i="20"/>
  <c r="O56" i="20"/>
  <c r="O55" i="20"/>
  <c r="O54" i="20"/>
  <c r="O53" i="20"/>
  <c r="O52" i="20"/>
  <c r="O51" i="20"/>
  <c r="O50" i="20"/>
  <c r="O49" i="20"/>
  <c r="O48" i="20"/>
  <c r="O47" i="20"/>
  <c r="O46" i="20"/>
  <c r="O45" i="20"/>
  <c r="O44" i="20"/>
  <c r="O43" i="20"/>
  <c r="O42" i="20"/>
  <c r="O41" i="20"/>
  <c r="O40" i="20"/>
  <c r="O39" i="20"/>
  <c r="O38" i="20"/>
  <c r="O37" i="20"/>
  <c r="O36" i="20"/>
  <c r="O35" i="20"/>
  <c r="O34" i="20"/>
  <c r="O33" i="20"/>
  <c r="O32" i="20"/>
  <c r="O31" i="20"/>
  <c r="O30" i="20"/>
  <c r="O29" i="20"/>
  <c r="O28" i="20"/>
  <c r="O27" i="20"/>
  <c r="O26" i="20"/>
  <c r="O25" i="20"/>
  <c r="O24" i="20"/>
  <c r="O23" i="20"/>
  <c r="O22" i="20"/>
  <c r="O21" i="20"/>
  <c r="O20" i="20"/>
  <c r="O19" i="20"/>
  <c r="O18" i="20"/>
  <c r="O17" i="20"/>
  <c r="O16" i="20"/>
  <c r="O15" i="20"/>
  <c r="O14" i="20"/>
  <c r="O13" i="20"/>
  <c r="O12" i="20"/>
  <c r="O11" i="20"/>
  <c r="O10" i="20"/>
  <c r="O9" i="20"/>
  <c r="H9" i="20"/>
  <c r="H8" i="20"/>
  <c r="J63" i="20"/>
  <c r="I63" i="20"/>
  <c r="H63" i="20"/>
  <c r="E9" i="20"/>
  <c r="E8" i="20"/>
  <c r="D9" i="20"/>
  <c r="D8" i="20"/>
  <c r="C9" i="20"/>
  <c r="C8" i="20"/>
  <c r="F62" i="20"/>
  <c r="F61" i="20"/>
  <c r="F60" i="20"/>
  <c r="F59" i="20"/>
  <c r="F58" i="20"/>
  <c r="F57" i="20"/>
  <c r="F56" i="20"/>
  <c r="F55" i="20"/>
  <c r="F54" i="20"/>
  <c r="F53" i="20"/>
  <c r="F52" i="20"/>
  <c r="F51" i="20"/>
  <c r="F50" i="20"/>
  <c r="F49" i="20"/>
  <c r="F48" i="20"/>
  <c r="F47" i="20"/>
  <c r="F46" i="20"/>
  <c r="F45" i="20"/>
  <c r="F44" i="20"/>
  <c r="F43" i="20"/>
  <c r="F42" i="20"/>
  <c r="F41" i="20"/>
  <c r="F40" i="20"/>
  <c r="F39" i="20"/>
  <c r="F38" i="20"/>
  <c r="F37" i="20"/>
  <c r="F36" i="20"/>
  <c r="F35" i="20"/>
  <c r="F34" i="20"/>
  <c r="F33" i="20"/>
  <c r="F32" i="20"/>
  <c r="F31" i="20"/>
  <c r="F30" i="20"/>
  <c r="F29" i="20"/>
  <c r="F28" i="20"/>
  <c r="F27" i="20"/>
  <c r="F26" i="20"/>
  <c r="F25" i="20"/>
  <c r="F24" i="20"/>
  <c r="F23" i="20"/>
  <c r="F22" i="20"/>
  <c r="F21" i="20"/>
  <c r="F20" i="20"/>
  <c r="F19" i="20"/>
  <c r="F18" i="20"/>
  <c r="F17" i="20"/>
  <c r="F16" i="20"/>
  <c r="F15" i="20"/>
  <c r="F14" i="20"/>
  <c r="F13" i="20"/>
  <c r="F12" i="20"/>
  <c r="F11" i="20"/>
  <c r="F10" i="20"/>
  <c r="E63" i="20"/>
  <c r="D63" i="20"/>
  <c r="C63" i="20"/>
  <c r="B63" i="20"/>
  <c r="F8" i="28"/>
  <c r="F9" i="28"/>
  <c r="F10" i="28"/>
  <c r="F11" i="28"/>
  <c r="F12" i="28"/>
  <c r="F13" i="28"/>
  <c r="F14" i="28"/>
  <c r="F15" i="28"/>
  <c r="F16" i="28"/>
  <c r="F17" i="28"/>
  <c r="F18" i="28"/>
  <c r="F19" i="28"/>
  <c r="F9" i="20"/>
  <c r="F8" i="20"/>
  <c r="F63" i="20"/>
  <c r="E7" i="24"/>
  <c r="F7" i="24"/>
  <c r="G7" i="24"/>
  <c r="K7" i="24"/>
  <c r="N7" i="24"/>
  <c r="L7" i="24"/>
  <c r="O7" i="24"/>
  <c r="M7" i="24"/>
  <c r="P7" i="24"/>
  <c r="E8" i="24"/>
  <c r="F8" i="24"/>
  <c r="G8" i="24"/>
  <c r="K8" i="24"/>
  <c r="L8" i="24"/>
  <c r="M8" i="24"/>
  <c r="E9" i="24"/>
  <c r="F9" i="24"/>
  <c r="L9" i="24"/>
  <c r="O9" i="24"/>
  <c r="G9" i="24"/>
  <c r="M9" i="24"/>
  <c r="P9" i="24"/>
  <c r="K9" i="24"/>
  <c r="N9" i="24"/>
  <c r="E10" i="24"/>
  <c r="F10" i="24"/>
  <c r="G10" i="24"/>
  <c r="K10" i="24"/>
  <c r="L10" i="24"/>
  <c r="M10" i="24"/>
  <c r="P10" i="24"/>
  <c r="E11" i="24"/>
  <c r="F11" i="24"/>
  <c r="G11" i="24"/>
  <c r="K11" i="24"/>
  <c r="L11" i="24"/>
  <c r="M11" i="24"/>
  <c r="P11" i="24"/>
  <c r="O11" i="24"/>
  <c r="E12" i="24"/>
  <c r="F12" i="24"/>
  <c r="G12" i="24"/>
  <c r="K12" i="24"/>
  <c r="L12" i="24"/>
  <c r="O12" i="24"/>
  <c r="M12" i="24"/>
  <c r="P12" i="24"/>
  <c r="N12" i="24"/>
  <c r="E13" i="24"/>
  <c r="F13" i="24"/>
  <c r="G13" i="24"/>
  <c r="K13" i="24"/>
  <c r="N13" i="24"/>
  <c r="L13" i="24"/>
  <c r="O13" i="24"/>
  <c r="M13" i="24"/>
  <c r="P13" i="24"/>
  <c r="E14" i="24"/>
  <c r="F14" i="24"/>
  <c r="G14" i="24"/>
  <c r="K14" i="24"/>
  <c r="N14" i="24"/>
  <c r="L14" i="24"/>
  <c r="O14" i="24"/>
  <c r="M14" i="24"/>
  <c r="P14" i="24"/>
  <c r="E15" i="24"/>
  <c r="F15" i="24"/>
  <c r="G15" i="24"/>
  <c r="K15" i="24"/>
  <c r="N15" i="24"/>
  <c r="L15" i="24"/>
  <c r="O15" i="24"/>
  <c r="M15" i="24"/>
  <c r="P15" i="24"/>
  <c r="E16" i="24"/>
  <c r="F16" i="24"/>
  <c r="G16" i="24"/>
  <c r="K16" i="24"/>
  <c r="L16" i="24"/>
  <c r="O16" i="24"/>
  <c r="M16" i="24"/>
  <c r="E17" i="24"/>
  <c r="F17" i="24"/>
  <c r="L17" i="24"/>
  <c r="O17" i="24"/>
  <c r="G17" i="24"/>
  <c r="M17" i="24"/>
  <c r="P17" i="24"/>
  <c r="K17" i="24"/>
  <c r="E18" i="24"/>
  <c r="F18" i="24"/>
  <c r="G18" i="24"/>
  <c r="M18" i="24"/>
  <c r="P18" i="24"/>
  <c r="K18" i="24"/>
  <c r="L18" i="24"/>
  <c r="E19" i="24"/>
  <c r="F19" i="24"/>
  <c r="G19" i="24"/>
  <c r="K19" i="24"/>
  <c r="L19" i="24"/>
  <c r="M19" i="24"/>
  <c r="P19" i="24"/>
  <c r="O19" i="24"/>
  <c r="E20" i="24"/>
  <c r="F20" i="24"/>
  <c r="G20" i="24"/>
  <c r="K20" i="24"/>
  <c r="L20" i="24"/>
  <c r="O20" i="24"/>
  <c r="M20" i="24"/>
  <c r="P20" i="24"/>
  <c r="N20" i="24"/>
  <c r="E21" i="24"/>
  <c r="F21" i="24"/>
  <c r="G21" i="24"/>
  <c r="K21" i="24"/>
  <c r="N21" i="24"/>
  <c r="L21" i="24"/>
  <c r="O21" i="24"/>
  <c r="M21" i="24"/>
  <c r="P21" i="24"/>
  <c r="E22" i="24"/>
  <c r="F22" i="24"/>
  <c r="G22" i="24"/>
  <c r="K22" i="24"/>
  <c r="N22" i="24"/>
  <c r="L22" i="24"/>
  <c r="O22" i="24"/>
  <c r="M22" i="24"/>
  <c r="P22" i="24"/>
  <c r="E23" i="24"/>
  <c r="F23" i="24"/>
  <c r="G23" i="24"/>
  <c r="K23" i="24"/>
  <c r="N23" i="24"/>
  <c r="L23" i="24"/>
  <c r="O23" i="24"/>
  <c r="M23" i="24"/>
  <c r="P23" i="24"/>
  <c r="E24" i="24"/>
  <c r="F24" i="24"/>
  <c r="G24" i="24"/>
  <c r="K24" i="24"/>
  <c r="L24" i="24"/>
  <c r="O24" i="24"/>
  <c r="M24" i="24"/>
  <c r="E25" i="24"/>
  <c r="F25" i="24"/>
  <c r="L25" i="24"/>
  <c r="O25" i="24"/>
  <c r="G25" i="24"/>
  <c r="M25" i="24"/>
  <c r="P25" i="24"/>
  <c r="K25" i="24"/>
  <c r="E26" i="24"/>
  <c r="F26" i="24"/>
  <c r="G26" i="24"/>
  <c r="M26" i="24"/>
  <c r="P26" i="24"/>
  <c r="K26" i="24"/>
  <c r="L26" i="24"/>
  <c r="E27" i="24"/>
  <c r="F27" i="24"/>
  <c r="G27" i="24"/>
  <c r="K27" i="24"/>
  <c r="L27" i="24"/>
  <c r="M27" i="24"/>
  <c r="P27" i="24"/>
  <c r="O27" i="24"/>
  <c r="E28" i="24"/>
  <c r="F28" i="24"/>
  <c r="G28" i="24"/>
  <c r="K28" i="24"/>
  <c r="L28" i="24"/>
  <c r="M28" i="24"/>
  <c r="P28" i="24"/>
  <c r="O28" i="24"/>
  <c r="E29" i="24"/>
  <c r="F29" i="24"/>
  <c r="G29" i="24"/>
  <c r="K29" i="24"/>
  <c r="L29" i="24"/>
  <c r="O29" i="24"/>
  <c r="M29" i="24"/>
  <c r="P29" i="24"/>
  <c r="N29" i="24"/>
  <c r="E30" i="24"/>
  <c r="F30" i="24"/>
  <c r="G30" i="24"/>
  <c r="K30" i="24"/>
  <c r="L30" i="24"/>
  <c r="O30" i="24"/>
  <c r="M30" i="24"/>
  <c r="P30" i="24"/>
  <c r="N30" i="24"/>
  <c r="E31" i="24"/>
  <c r="F31" i="24"/>
  <c r="G31" i="24"/>
  <c r="K31" i="24"/>
  <c r="N31" i="24"/>
  <c r="L31" i="24"/>
  <c r="O31" i="24"/>
  <c r="M31" i="24"/>
  <c r="P31" i="24"/>
  <c r="E32" i="24"/>
  <c r="F32" i="24"/>
  <c r="G32" i="24"/>
  <c r="K32" i="24"/>
  <c r="L32" i="24"/>
  <c r="M32" i="24"/>
  <c r="E33" i="24"/>
  <c r="F33" i="24"/>
  <c r="L33" i="24"/>
  <c r="O33" i="24"/>
  <c r="G33" i="24"/>
  <c r="M33" i="24"/>
  <c r="P33" i="24"/>
  <c r="K33" i="24"/>
  <c r="N33" i="24"/>
  <c r="E34" i="24"/>
  <c r="F34" i="24"/>
  <c r="G34" i="24"/>
  <c r="K34" i="24"/>
  <c r="L34" i="24"/>
  <c r="M34" i="24"/>
  <c r="E35" i="24"/>
  <c r="F35" i="24"/>
  <c r="G35" i="24"/>
  <c r="K35" i="24"/>
  <c r="L35" i="24"/>
  <c r="M35" i="24"/>
  <c r="O35" i="24"/>
  <c r="P35" i="24"/>
  <c r="B37" i="24"/>
  <c r="C37" i="24"/>
  <c r="D37" i="24"/>
  <c r="E37" i="24"/>
  <c r="F37" i="24"/>
  <c r="H37" i="24"/>
  <c r="I37" i="24"/>
  <c r="J37" i="24"/>
  <c r="B38" i="24"/>
  <c r="D38" i="24"/>
  <c r="E38" i="24"/>
  <c r="C38" i="24"/>
  <c r="H38" i="24"/>
  <c r="I38" i="24"/>
  <c r="M38" i="24"/>
  <c r="J38" i="24"/>
  <c r="K38" i="24"/>
  <c r="B39" i="24"/>
  <c r="C39" i="24"/>
  <c r="D39" i="24"/>
  <c r="H39" i="24"/>
  <c r="I39" i="24"/>
  <c r="J39" i="24"/>
  <c r="K39" i="24"/>
  <c r="B40" i="24"/>
  <c r="C40" i="24"/>
  <c r="G40" i="24"/>
  <c r="D40" i="24"/>
  <c r="F40" i="24"/>
  <c r="E40" i="24"/>
  <c r="H40" i="24"/>
  <c r="I40" i="24"/>
  <c r="J40" i="24"/>
  <c r="K40" i="24"/>
  <c r="L40" i="24"/>
  <c r="M40" i="24"/>
  <c r="P34" i="24"/>
  <c r="O18" i="24"/>
  <c r="O26" i="24"/>
  <c r="O39" i="24"/>
  <c r="O34" i="24"/>
  <c r="N26" i="24"/>
  <c r="N18" i="24"/>
  <c r="O10" i="24"/>
  <c r="O8" i="24"/>
  <c r="O32" i="24"/>
  <c r="O37" i="24"/>
  <c r="M39" i="24"/>
  <c r="N34" i="24"/>
  <c r="O40" i="24"/>
  <c r="N24" i="24"/>
  <c r="N17" i="24"/>
  <c r="N19" i="24"/>
  <c r="N25" i="24"/>
  <c r="N39" i="24"/>
  <c r="N16" i="24"/>
  <c r="N10" i="24"/>
  <c r="N32" i="24"/>
  <c r="N28" i="24"/>
  <c r="N27" i="24"/>
  <c r="N35" i="24"/>
  <c r="N40" i="24"/>
  <c r="P24" i="24"/>
  <c r="P39" i="24"/>
  <c r="P16" i="24"/>
  <c r="N11" i="24"/>
  <c r="N8" i="24"/>
  <c r="G37" i="24"/>
  <c r="P32" i="24"/>
  <c r="P8" i="24"/>
  <c r="L39" i="24"/>
  <c r="K37" i="24"/>
  <c r="L37" i="24"/>
  <c r="P40" i="24"/>
  <c r="L38" i="24"/>
  <c r="M37" i="24"/>
  <c r="E39" i="24"/>
  <c r="F39" i="24"/>
  <c r="G39" i="24"/>
  <c r="O38" i="24"/>
  <c r="F38" i="24"/>
  <c r="G38" i="24"/>
  <c r="P38" i="24"/>
  <c r="N38" i="24"/>
  <c r="N37" i="24"/>
  <c r="P37" i="24"/>
  <c r="G8" i="19"/>
  <c r="H8" i="19"/>
  <c r="I8" i="19"/>
  <c r="J8" i="19"/>
  <c r="BR8" i="19"/>
  <c r="BS8" i="19"/>
  <c r="BT8" i="19"/>
  <c r="BU8" i="19"/>
  <c r="BV8" i="19"/>
  <c r="BW8" i="19"/>
  <c r="BX8" i="19"/>
  <c r="BY8" i="19"/>
  <c r="Q23" i="19"/>
  <c r="S10" i="19"/>
  <c r="AY10" i="19"/>
  <c r="AY11" i="19"/>
  <c r="AY12" i="19"/>
  <c r="AY13" i="19"/>
  <c r="AY14" i="19"/>
  <c r="AY15" i="19"/>
  <c r="AY16" i="19"/>
  <c r="AY17" i="19"/>
  <c r="G23" i="19"/>
  <c r="H23" i="19"/>
  <c r="K23" i="19"/>
  <c r="M23" i="19"/>
  <c r="G24" i="19"/>
  <c r="H24" i="19"/>
  <c r="K24" i="19"/>
  <c r="M24" i="19"/>
  <c r="G25" i="19"/>
  <c r="H25" i="19"/>
  <c r="K25" i="19"/>
  <c r="M25" i="19"/>
  <c r="G26" i="19"/>
  <c r="H26" i="19"/>
  <c r="K26" i="19"/>
  <c r="M26" i="19"/>
  <c r="G27" i="19"/>
  <c r="H27" i="19"/>
  <c r="K27" i="19"/>
  <c r="M27" i="19"/>
  <c r="G28" i="19"/>
  <c r="H28" i="19"/>
  <c r="K28" i="19"/>
  <c r="M28" i="19"/>
  <c r="G29" i="19"/>
  <c r="H29" i="19"/>
  <c r="K29" i="19"/>
  <c r="M29" i="19"/>
  <c r="G30" i="19"/>
  <c r="H30" i="19"/>
  <c r="K30" i="19"/>
  <c r="M30" i="19"/>
  <c r="G31" i="19"/>
  <c r="H31" i="19"/>
  <c r="K31" i="19"/>
  <c r="M31" i="19"/>
  <c r="G32" i="19"/>
  <c r="H32" i="19"/>
  <c r="K32" i="19"/>
  <c r="M32" i="19"/>
  <c r="G33" i="19"/>
  <c r="H33" i="19"/>
  <c r="K33" i="19"/>
  <c r="M33" i="19"/>
  <c r="G34" i="19"/>
  <c r="H34" i="19"/>
  <c r="K34" i="19"/>
  <c r="M34" i="19"/>
  <c r="G35" i="19"/>
  <c r="H35" i="19"/>
  <c r="K35" i="19"/>
  <c r="M35" i="19"/>
  <c r="G36" i="19"/>
  <c r="H36" i="19"/>
  <c r="K36" i="19"/>
  <c r="M36" i="19"/>
  <c r="G37" i="19"/>
  <c r="H37" i="19"/>
  <c r="K37" i="19"/>
  <c r="M37" i="19"/>
  <c r="G38" i="19"/>
  <c r="H38" i="19"/>
  <c r="K38" i="19"/>
  <c r="M38" i="19"/>
  <c r="G39" i="19"/>
  <c r="H39" i="19"/>
  <c r="K39" i="19"/>
  <c r="M39" i="19"/>
  <c r="G40" i="19"/>
  <c r="H40" i="19"/>
  <c r="K40" i="19"/>
  <c r="M40" i="19"/>
  <c r="G41" i="19"/>
  <c r="H41" i="19"/>
  <c r="K41" i="19"/>
  <c r="M41" i="19"/>
  <c r="G42" i="19"/>
  <c r="H42" i="19"/>
  <c r="K42" i="19"/>
  <c r="M42" i="19"/>
  <c r="G43" i="19"/>
  <c r="H43" i="19"/>
  <c r="K43" i="19"/>
  <c r="M43" i="19"/>
  <c r="G44" i="19"/>
  <c r="H44" i="19"/>
  <c r="K44" i="19"/>
  <c r="M44" i="19"/>
  <c r="G45" i="19"/>
  <c r="H45" i="19"/>
  <c r="K45" i="19"/>
  <c r="M45" i="19"/>
  <c r="G46" i="19"/>
  <c r="H46" i="19"/>
  <c r="K46" i="19"/>
  <c r="M46" i="19"/>
  <c r="G47" i="19"/>
  <c r="H47" i="19"/>
  <c r="K47" i="19"/>
  <c r="M47" i="19"/>
  <c r="G48" i="19"/>
  <c r="H48" i="19"/>
  <c r="K48" i="19"/>
  <c r="M48" i="19"/>
  <c r="G49" i="19"/>
  <c r="H49" i="19"/>
  <c r="K49" i="19"/>
  <c r="M49" i="19"/>
  <c r="G50" i="19"/>
  <c r="H50" i="19"/>
  <c r="K50" i="19"/>
  <c r="M50" i="19"/>
  <c r="G51" i="19"/>
  <c r="H51" i="19"/>
  <c r="K51" i="19"/>
  <c r="M51" i="19"/>
  <c r="G52" i="19"/>
  <c r="H52" i="19"/>
  <c r="K52" i="19"/>
  <c r="M52" i="19"/>
  <c r="G53" i="19"/>
  <c r="H53" i="19"/>
  <c r="K53" i="19"/>
  <c r="M53" i="19"/>
  <c r="G54" i="19"/>
  <c r="H54" i="19"/>
  <c r="K54" i="19"/>
  <c r="M54" i="19"/>
  <c r="G55" i="19"/>
  <c r="H55" i="19"/>
  <c r="K55" i="19"/>
  <c r="M55" i="19"/>
  <c r="G56" i="19"/>
  <c r="H56" i="19"/>
  <c r="K56" i="19"/>
  <c r="M56" i="19"/>
  <c r="G57" i="19"/>
  <c r="H57" i="19"/>
  <c r="K57" i="19"/>
  <c r="M57" i="19"/>
  <c r="G58" i="19"/>
  <c r="H58" i="19"/>
  <c r="K58" i="19"/>
  <c r="M58" i="19"/>
  <c r="G59" i="19"/>
  <c r="H59" i="19"/>
  <c r="K59" i="19"/>
  <c r="M59" i="19"/>
  <c r="G60" i="19"/>
  <c r="H60" i="19"/>
  <c r="K60" i="19"/>
  <c r="M60" i="19"/>
  <c r="G61" i="19"/>
  <c r="H61" i="19"/>
  <c r="K61" i="19"/>
  <c r="M61" i="19"/>
  <c r="G62" i="19"/>
  <c r="H62" i="19"/>
  <c r="K62" i="19"/>
  <c r="M62" i="19"/>
  <c r="G63" i="19"/>
  <c r="H63" i="19"/>
  <c r="K63" i="19"/>
  <c r="M63" i="19"/>
  <c r="G64" i="19"/>
  <c r="H64" i="19"/>
  <c r="K64" i="19"/>
  <c r="M64" i="19"/>
  <c r="G65" i="19"/>
  <c r="H65" i="19"/>
  <c r="K65" i="19"/>
  <c r="M65" i="19"/>
  <c r="G66" i="19"/>
  <c r="H66" i="19"/>
  <c r="K66" i="19"/>
  <c r="M66" i="19"/>
  <c r="G67" i="19"/>
  <c r="H67" i="19"/>
  <c r="K67" i="19"/>
  <c r="M67" i="19"/>
  <c r="G68" i="19"/>
  <c r="H68" i="19"/>
  <c r="K68" i="19"/>
  <c r="M68" i="19"/>
  <c r="G69" i="19"/>
  <c r="H69" i="19"/>
  <c r="K69" i="19"/>
  <c r="M69" i="19"/>
  <c r="G70" i="19"/>
  <c r="H70" i="19"/>
  <c r="K70" i="19"/>
  <c r="M70" i="19"/>
  <c r="G71" i="19"/>
  <c r="H71" i="19"/>
  <c r="K71" i="19"/>
  <c r="M71" i="19"/>
  <c r="K72" i="19"/>
  <c r="M72" i="19"/>
  <c r="K73" i="19"/>
  <c r="M73" i="19"/>
  <c r="K74" i="19"/>
  <c r="M74" i="19"/>
  <c r="K75" i="19"/>
  <c r="M75" i="19"/>
  <c r="K76" i="19"/>
  <c r="M76" i="19"/>
  <c r="K77" i="19"/>
  <c r="M77" i="19"/>
  <c r="K78" i="19"/>
  <c r="M78" i="19"/>
  <c r="K79" i="19"/>
  <c r="M79" i="19"/>
  <c r="K80" i="19"/>
  <c r="M80" i="19"/>
  <c r="AD80" i="19"/>
  <c r="AK80" i="19"/>
  <c r="AR80" i="19"/>
  <c r="BX80" i="19"/>
  <c r="CF80" i="19"/>
  <c r="CG80" i="19"/>
  <c r="CH80" i="19"/>
  <c r="CI80" i="19"/>
  <c r="CJ80" i="19"/>
  <c r="CK80" i="19"/>
  <c r="CL80" i="19"/>
  <c r="CM80" i="19"/>
  <c r="CV80" i="19"/>
  <c r="DD80" i="19"/>
  <c r="DL80" i="19"/>
  <c r="DT80" i="19"/>
  <c r="EW80" i="19"/>
  <c r="FU80" i="19"/>
  <c r="K81" i="19"/>
  <c r="M81" i="19"/>
  <c r="AD81" i="19"/>
  <c r="AK81" i="19"/>
  <c r="AR81" i="19"/>
  <c r="BX81" i="19"/>
  <c r="CF81" i="19"/>
  <c r="CG81" i="19"/>
  <c r="CH81" i="19"/>
  <c r="CI81" i="19"/>
  <c r="CJ81" i="19"/>
  <c r="CK81" i="19"/>
  <c r="CL81" i="19"/>
  <c r="CM81" i="19"/>
  <c r="CV81" i="19"/>
  <c r="DD81" i="19"/>
  <c r="DL81" i="19"/>
  <c r="DT81" i="19"/>
  <c r="K82" i="19"/>
  <c r="M82" i="19"/>
  <c r="AD82" i="19"/>
  <c r="AK82" i="19"/>
  <c r="AR82" i="19"/>
  <c r="BX82" i="19"/>
  <c r="CF82" i="19"/>
  <c r="CG82" i="19"/>
  <c r="CH82" i="19"/>
  <c r="CI82" i="19"/>
  <c r="CJ82" i="19"/>
  <c r="CK82" i="19"/>
  <c r="CL82" i="19"/>
  <c r="CM82" i="19"/>
  <c r="CV82" i="19"/>
  <c r="DD82" i="19"/>
  <c r="DL82" i="19"/>
  <c r="DT82" i="19"/>
  <c r="K83" i="19"/>
  <c r="M83" i="19"/>
  <c r="AD83" i="19"/>
  <c r="AK83" i="19"/>
  <c r="AR83" i="19"/>
  <c r="BX83" i="19"/>
  <c r="CF83" i="19"/>
  <c r="CG83" i="19"/>
  <c r="CH83" i="19"/>
  <c r="CI83" i="19"/>
  <c r="CJ83" i="19"/>
  <c r="CK83" i="19"/>
  <c r="CL83" i="19"/>
  <c r="CM83" i="19"/>
  <c r="CV83" i="19"/>
  <c r="DD83" i="19"/>
  <c r="DL83" i="19"/>
  <c r="DT83" i="19"/>
  <c r="K84" i="19"/>
  <c r="M84" i="19"/>
  <c r="AD84" i="19"/>
  <c r="AK84" i="19"/>
  <c r="AR84" i="19"/>
  <c r="BX84" i="19"/>
  <c r="CF84" i="19"/>
  <c r="CG84" i="19"/>
  <c r="CH84" i="19"/>
  <c r="CI84" i="19"/>
  <c r="CJ84" i="19"/>
  <c r="CK84" i="19"/>
  <c r="CL84" i="19"/>
  <c r="CM84" i="19"/>
  <c r="CV84" i="19"/>
  <c r="DD84" i="19"/>
  <c r="DL84" i="19"/>
  <c r="DT84" i="19"/>
  <c r="K85" i="19"/>
  <c r="M85" i="19"/>
  <c r="AD85" i="19"/>
  <c r="AK85" i="19"/>
  <c r="AR85" i="19"/>
  <c r="BX85" i="19"/>
  <c r="CF85" i="19"/>
  <c r="CG85" i="19"/>
  <c r="CH85" i="19"/>
  <c r="CI85" i="19"/>
  <c r="CJ85" i="19"/>
  <c r="CK85" i="19"/>
  <c r="CL85" i="19"/>
  <c r="CM85" i="19"/>
  <c r="CV85" i="19"/>
  <c r="DD85" i="19"/>
  <c r="DL85" i="19"/>
  <c r="DT85" i="19"/>
  <c r="EW85" i="19"/>
  <c r="FU85" i="19"/>
  <c r="K86" i="19"/>
  <c r="M86" i="19"/>
  <c r="AD86" i="19"/>
  <c r="AK86" i="19"/>
  <c r="AR86" i="19"/>
  <c r="BX86" i="19"/>
  <c r="CF86" i="19"/>
  <c r="CG86" i="19"/>
  <c r="CH86" i="19"/>
  <c r="CI86" i="19"/>
  <c r="CJ86" i="19"/>
  <c r="CK86" i="19"/>
  <c r="CL86" i="19"/>
  <c r="CM86" i="19"/>
  <c r="CV86" i="19"/>
  <c r="DD86" i="19"/>
  <c r="DL86" i="19"/>
  <c r="DT86" i="19"/>
  <c r="K87" i="19"/>
  <c r="M87" i="19"/>
  <c r="AD87" i="19"/>
  <c r="AK87" i="19"/>
  <c r="AR87" i="19"/>
  <c r="BX87" i="19"/>
  <c r="CF87" i="19"/>
  <c r="CG87" i="19"/>
  <c r="CH87" i="19"/>
  <c r="CI87" i="19"/>
  <c r="CJ87" i="19"/>
  <c r="CK87" i="19"/>
  <c r="CL87" i="19"/>
  <c r="CM87" i="19"/>
  <c r="CV87" i="19"/>
  <c r="DD87" i="19"/>
  <c r="DL87" i="19"/>
  <c r="DT87" i="19"/>
  <c r="K88" i="19"/>
  <c r="M88" i="19"/>
  <c r="AD88" i="19"/>
  <c r="AK88" i="19"/>
  <c r="AR88" i="19"/>
  <c r="BX88" i="19"/>
  <c r="CF88" i="19"/>
  <c r="CG88" i="19"/>
  <c r="CH88" i="19"/>
  <c r="CI88" i="19"/>
  <c r="CJ88" i="19"/>
  <c r="CK88" i="19"/>
  <c r="CL88" i="19"/>
  <c r="CM88" i="19"/>
  <c r="CV88" i="19"/>
  <c r="DD88" i="19"/>
  <c r="DL88" i="19"/>
  <c r="DT88" i="19"/>
  <c r="K89" i="19"/>
  <c r="M89" i="19"/>
  <c r="AD89" i="19"/>
  <c r="AK89" i="19"/>
  <c r="AR89" i="19"/>
  <c r="BX89" i="19"/>
  <c r="CF89" i="19"/>
  <c r="CG89" i="19"/>
  <c r="CH89" i="19"/>
  <c r="CI89" i="19"/>
  <c r="CJ89" i="19"/>
  <c r="CK89" i="19"/>
  <c r="CL89" i="19"/>
  <c r="CM89" i="19"/>
  <c r="CV89" i="19"/>
  <c r="DD89" i="19"/>
  <c r="DL89" i="19"/>
  <c r="DT89" i="19"/>
  <c r="EW89" i="19"/>
  <c r="FU89" i="19"/>
  <c r="K90" i="19"/>
  <c r="M90" i="19"/>
  <c r="AD90" i="19"/>
  <c r="AK90" i="19"/>
  <c r="AR90" i="19"/>
  <c r="BX90" i="19"/>
  <c r="CF90" i="19"/>
  <c r="CG90" i="19"/>
  <c r="CH90" i="19"/>
  <c r="CI90" i="19"/>
  <c r="CJ90" i="19"/>
  <c r="CK90" i="19"/>
  <c r="CL90" i="19"/>
  <c r="CM90" i="19"/>
  <c r="CV90" i="19"/>
  <c r="DD90" i="19"/>
  <c r="DL90" i="19"/>
  <c r="DT90" i="19"/>
  <c r="K91" i="19"/>
  <c r="M91" i="19"/>
  <c r="AD91" i="19"/>
  <c r="AK91" i="19"/>
  <c r="AR91" i="19"/>
  <c r="BX91" i="19"/>
  <c r="CF91" i="19"/>
  <c r="CG91" i="19"/>
  <c r="CH91" i="19"/>
  <c r="CI91" i="19"/>
  <c r="CJ91" i="19"/>
  <c r="CK91" i="19"/>
  <c r="CL91" i="19"/>
  <c r="CM91" i="19"/>
  <c r="CV91" i="19"/>
  <c r="DD91" i="19"/>
  <c r="DL91" i="19"/>
  <c r="DT91" i="19"/>
  <c r="K92" i="19"/>
  <c r="M92" i="19"/>
  <c r="AD92" i="19"/>
  <c r="AK92" i="19"/>
  <c r="AR92" i="19"/>
  <c r="BX92" i="19"/>
  <c r="CF92" i="19"/>
  <c r="CG92" i="19"/>
  <c r="CH92" i="19"/>
  <c r="CI92" i="19"/>
  <c r="CJ92" i="19"/>
  <c r="CK92" i="19"/>
  <c r="CL92" i="19"/>
  <c r="CM92" i="19"/>
  <c r="CV92" i="19"/>
  <c r="DD92" i="19"/>
  <c r="DL92" i="19"/>
  <c r="DT92" i="19"/>
  <c r="K93" i="19"/>
  <c r="M93" i="19"/>
  <c r="AD93" i="19"/>
  <c r="AK93" i="19"/>
  <c r="AR93" i="19"/>
  <c r="BX93" i="19"/>
  <c r="CF93" i="19"/>
  <c r="CG93" i="19"/>
  <c r="CH93" i="19"/>
  <c r="CI93" i="19"/>
  <c r="CJ93" i="19"/>
  <c r="CK93" i="19"/>
  <c r="CL93" i="19"/>
  <c r="CM93" i="19"/>
  <c r="CV93" i="19"/>
  <c r="DD93" i="19"/>
  <c r="DL93" i="19"/>
  <c r="DT93" i="19"/>
  <c r="K94" i="19"/>
  <c r="M94" i="19"/>
  <c r="AD94" i="19"/>
  <c r="AK94" i="19"/>
  <c r="AR94" i="19"/>
  <c r="BX94" i="19"/>
  <c r="CF94" i="19"/>
  <c r="CG94" i="19"/>
  <c r="CH94" i="19"/>
  <c r="CI94" i="19"/>
  <c r="CJ94" i="19"/>
  <c r="CK94" i="19"/>
  <c r="CL94" i="19"/>
  <c r="CM94" i="19"/>
  <c r="CV94" i="19"/>
  <c r="DD94" i="19"/>
  <c r="DL94" i="19"/>
  <c r="DT94" i="19"/>
  <c r="EW94" i="19"/>
  <c r="FU94" i="19"/>
  <c r="K95" i="19"/>
  <c r="M95" i="19"/>
  <c r="AD95" i="19"/>
  <c r="AK95" i="19"/>
  <c r="AR95" i="19"/>
  <c r="BX95" i="19"/>
  <c r="CF95" i="19"/>
  <c r="CG95" i="19"/>
  <c r="CH95" i="19"/>
  <c r="CI95" i="19"/>
  <c r="CJ95" i="19"/>
  <c r="CK95" i="19"/>
  <c r="CL95" i="19"/>
  <c r="CM95" i="19"/>
  <c r="CV95" i="19"/>
  <c r="DD95" i="19"/>
  <c r="DL95" i="19"/>
  <c r="DT95" i="19"/>
  <c r="K96" i="19"/>
  <c r="M96" i="19"/>
  <c r="AD96" i="19"/>
  <c r="AK96" i="19"/>
  <c r="AR96" i="19"/>
  <c r="BX96" i="19"/>
  <c r="CF96" i="19"/>
  <c r="CG96" i="19"/>
  <c r="CH96" i="19"/>
  <c r="CI96" i="19"/>
  <c r="CJ96" i="19"/>
  <c r="CK96" i="19"/>
  <c r="CL96" i="19"/>
  <c r="CM96" i="19"/>
  <c r="CV96" i="19"/>
  <c r="DD96" i="19"/>
  <c r="DL96" i="19"/>
  <c r="DT96" i="19"/>
  <c r="K97" i="19"/>
  <c r="M97" i="19"/>
  <c r="AD97" i="19"/>
  <c r="AK97" i="19"/>
  <c r="AR97" i="19"/>
  <c r="BX97" i="19"/>
  <c r="CF97" i="19"/>
  <c r="CG97" i="19"/>
  <c r="CH97" i="19"/>
  <c r="CI97" i="19"/>
  <c r="CJ97" i="19"/>
  <c r="CK97" i="19"/>
  <c r="CL97" i="19"/>
  <c r="CM97" i="19"/>
  <c r="CV97" i="19"/>
  <c r="DD97" i="19"/>
  <c r="DL97" i="19"/>
  <c r="DT97" i="19"/>
  <c r="K98" i="19"/>
  <c r="M98" i="19"/>
  <c r="AD98" i="19"/>
  <c r="AK98" i="19"/>
  <c r="AR98" i="19"/>
  <c r="BX98" i="19"/>
  <c r="CF98" i="19"/>
  <c r="CG98" i="19"/>
  <c r="CH98" i="19"/>
  <c r="CI98" i="19"/>
  <c r="CJ98" i="19"/>
  <c r="CK98" i="19"/>
  <c r="CL98" i="19"/>
  <c r="CM98" i="19"/>
  <c r="CV98" i="19"/>
  <c r="DD98" i="19"/>
  <c r="DL98" i="19"/>
  <c r="DT98" i="19"/>
  <c r="EW98" i="19"/>
  <c r="FU98" i="19"/>
  <c r="K99" i="19"/>
  <c r="M99" i="19"/>
  <c r="AD99" i="19"/>
  <c r="AK99" i="19"/>
  <c r="AR99" i="19"/>
  <c r="BX99" i="19"/>
  <c r="CF99" i="19"/>
  <c r="CG99" i="19"/>
  <c r="CH99" i="19"/>
  <c r="CI99" i="19"/>
  <c r="CJ99" i="19"/>
  <c r="CK99" i="19"/>
  <c r="CL99" i="19"/>
  <c r="CM99" i="19"/>
  <c r="CV99" i="19"/>
  <c r="DD99" i="19"/>
  <c r="DL99" i="19"/>
  <c r="DT99" i="19"/>
  <c r="K100" i="19"/>
  <c r="M100" i="19"/>
  <c r="AD100" i="19"/>
  <c r="AK100" i="19"/>
  <c r="AR100" i="19"/>
  <c r="BX100" i="19"/>
  <c r="CF100" i="19"/>
  <c r="CG100" i="19"/>
  <c r="CH100" i="19"/>
  <c r="CI100" i="19"/>
  <c r="CJ100" i="19"/>
  <c r="CK100" i="19"/>
  <c r="CL100" i="19"/>
  <c r="CM100" i="19"/>
  <c r="CV100" i="19"/>
  <c r="DD100" i="19"/>
  <c r="DL100" i="19"/>
  <c r="DT100" i="19"/>
  <c r="FU100" i="19"/>
  <c r="K101" i="19"/>
  <c r="M101" i="19"/>
  <c r="AD101" i="19"/>
  <c r="AK101" i="19"/>
  <c r="AR101" i="19"/>
  <c r="BX101" i="19"/>
  <c r="CF101" i="19"/>
  <c r="CG101" i="19"/>
  <c r="CH101" i="19"/>
  <c r="CI101" i="19"/>
  <c r="CJ101" i="19"/>
  <c r="CK101" i="19"/>
  <c r="CL101" i="19"/>
  <c r="CM101" i="19"/>
  <c r="CV101" i="19"/>
  <c r="DD101" i="19"/>
  <c r="DL101" i="19"/>
  <c r="DT101" i="19"/>
  <c r="EW101" i="19"/>
  <c r="FU101" i="19"/>
  <c r="K102" i="19"/>
  <c r="M102" i="19"/>
  <c r="AD102" i="19"/>
  <c r="AK102" i="19"/>
  <c r="AR102" i="19"/>
  <c r="BX102" i="19"/>
  <c r="CF102" i="19"/>
  <c r="CG102" i="19"/>
  <c r="CH102" i="19"/>
  <c r="CI102" i="19"/>
  <c r="CJ102" i="19"/>
  <c r="CK102" i="19"/>
  <c r="CL102" i="19"/>
  <c r="CM102" i="19"/>
  <c r="CV102" i="19"/>
  <c r="DD102" i="19"/>
  <c r="DL102" i="19"/>
  <c r="DT102" i="19"/>
  <c r="K103" i="19"/>
  <c r="M103" i="19"/>
  <c r="AD103" i="19"/>
  <c r="AK103" i="19"/>
  <c r="AR103" i="19"/>
  <c r="BX103" i="19"/>
  <c r="CF103" i="19"/>
  <c r="CG103" i="19"/>
  <c r="CH103" i="19"/>
  <c r="CI103" i="19"/>
  <c r="CJ103" i="19"/>
  <c r="CK103" i="19"/>
  <c r="CL103" i="19"/>
  <c r="CM103" i="19"/>
  <c r="CV103" i="19"/>
  <c r="DD103" i="19"/>
  <c r="DL103" i="19"/>
  <c r="DT103" i="19"/>
  <c r="K104" i="19"/>
  <c r="M104" i="19"/>
  <c r="AD104" i="19"/>
  <c r="AK104" i="19"/>
  <c r="AR104" i="19"/>
  <c r="BX104" i="19"/>
  <c r="CF104" i="19"/>
  <c r="CG104" i="19"/>
  <c r="CH104" i="19"/>
  <c r="CI104" i="19"/>
  <c r="CJ104" i="19"/>
  <c r="CK104" i="19"/>
  <c r="CL104" i="19"/>
  <c r="CM104" i="19"/>
  <c r="CV104" i="19"/>
  <c r="DD104" i="19"/>
  <c r="DL104" i="19"/>
  <c r="DT104" i="19"/>
  <c r="EW104" i="19"/>
  <c r="FU104" i="19"/>
  <c r="K105" i="19"/>
  <c r="M105" i="19"/>
  <c r="AD105" i="19"/>
  <c r="AK105" i="19"/>
  <c r="AR105" i="19"/>
  <c r="BX105" i="19"/>
  <c r="CF105" i="19"/>
  <c r="CG105" i="19"/>
  <c r="CH105" i="19"/>
  <c r="CI105" i="19"/>
  <c r="CJ105" i="19"/>
  <c r="CK105" i="19"/>
  <c r="CL105" i="19"/>
  <c r="CM105" i="19"/>
  <c r="CV105" i="19"/>
  <c r="DD105" i="19"/>
  <c r="DL105" i="19"/>
  <c r="DT105" i="19"/>
  <c r="EW105" i="19"/>
  <c r="FU105" i="19"/>
  <c r="K106" i="19"/>
  <c r="M106" i="19"/>
  <c r="AD106" i="19"/>
  <c r="AK106" i="19"/>
  <c r="AR106" i="19"/>
  <c r="BX106" i="19"/>
  <c r="CF106" i="19"/>
  <c r="CG106" i="19"/>
  <c r="CH106" i="19"/>
  <c r="CI106" i="19"/>
  <c r="CJ106" i="19"/>
  <c r="CK106" i="19"/>
  <c r="CL106" i="19"/>
  <c r="CM106" i="19"/>
  <c r="CV106" i="19"/>
  <c r="DD106" i="19"/>
  <c r="DL106" i="19"/>
  <c r="DT106" i="19"/>
  <c r="EW106" i="19"/>
  <c r="FU106" i="19"/>
  <c r="K107" i="19"/>
  <c r="M107" i="19"/>
  <c r="AD107" i="19"/>
  <c r="AK107" i="19"/>
  <c r="AR107" i="19"/>
  <c r="BX107" i="19"/>
  <c r="CF107" i="19"/>
  <c r="CG107" i="19"/>
  <c r="CH107" i="19"/>
  <c r="CI107" i="19"/>
  <c r="CJ107" i="19"/>
  <c r="CK107" i="19"/>
  <c r="CL107" i="19"/>
  <c r="CM107" i="19"/>
  <c r="CV107" i="19"/>
  <c r="DD107" i="19"/>
  <c r="DL107" i="19"/>
  <c r="DT107" i="19"/>
  <c r="EW107" i="19"/>
  <c r="FU107" i="19"/>
  <c r="K108" i="19"/>
  <c r="M108" i="19"/>
  <c r="AD108" i="19"/>
  <c r="AK108" i="19"/>
  <c r="AR108" i="19"/>
  <c r="BX108" i="19"/>
  <c r="CF108" i="19"/>
  <c r="CG108" i="19"/>
  <c r="CH108" i="19"/>
  <c r="CI108" i="19"/>
  <c r="CJ108" i="19"/>
  <c r="CK108" i="19"/>
  <c r="CL108" i="19"/>
  <c r="CM108" i="19"/>
  <c r="CV108" i="19"/>
  <c r="DD108" i="19"/>
  <c r="DL108" i="19"/>
  <c r="DT108" i="19"/>
  <c r="EW108" i="19"/>
  <c r="FU108" i="19"/>
  <c r="K109" i="19"/>
  <c r="M109" i="19"/>
  <c r="AD109" i="19"/>
  <c r="AK109" i="19"/>
  <c r="AR109" i="19"/>
  <c r="BX109" i="19"/>
  <c r="CF109" i="19"/>
  <c r="CG109" i="19"/>
  <c r="CH109" i="19"/>
  <c r="CI109" i="19"/>
  <c r="CJ109" i="19"/>
  <c r="CK109" i="19"/>
  <c r="CL109" i="19"/>
  <c r="CM109" i="19"/>
  <c r="CV109" i="19"/>
  <c r="DD109" i="19"/>
  <c r="DL109" i="19"/>
  <c r="DT109" i="19"/>
  <c r="EW109" i="19"/>
  <c r="FU109" i="19"/>
  <c r="K110" i="19"/>
  <c r="M110" i="19"/>
  <c r="AD110" i="19"/>
  <c r="AK110" i="19"/>
  <c r="AR110" i="19"/>
  <c r="BX110" i="19"/>
  <c r="CF110" i="19"/>
  <c r="CG110" i="19"/>
  <c r="CH110" i="19"/>
  <c r="CI110" i="19"/>
  <c r="CJ110" i="19"/>
  <c r="CK110" i="19"/>
  <c r="CL110" i="19"/>
  <c r="CM110" i="19"/>
  <c r="CV110" i="19"/>
  <c r="DD110" i="19"/>
  <c r="DL110" i="19"/>
  <c r="DT110" i="19"/>
  <c r="EW110" i="19"/>
  <c r="FU110" i="19"/>
  <c r="K111" i="19"/>
  <c r="M111" i="19"/>
  <c r="AD111" i="19"/>
  <c r="AK111" i="19"/>
  <c r="AR111" i="19"/>
  <c r="BX111" i="19"/>
  <c r="CF111" i="19"/>
  <c r="CG111" i="19"/>
  <c r="CH111" i="19"/>
  <c r="CI111" i="19"/>
  <c r="CJ111" i="19"/>
  <c r="CK111" i="19"/>
  <c r="CL111" i="19"/>
  <c r="CM111" i="19"/>
  <c r="CV111" i="19"/>
  <c r="DD111" i="19"/>
  <c r="DL111" i="19"/>
  <c r="DT111" i="19"/>
  <c r="EW111" i="19"/>
  <c r="FU111" i="19"/>
  <c r="K112" i="19"/>
  <c r="M112" i="19"/>
  <c r="AD112" i="19"/>
  <c r="AK112" i="19"/>
  <c r="AR112" i="19"/>
  <c r="BX112" i="19"/>
  <c r="CF112" i="19"/>
  <c r="CG112" i="19"/>
  <c r="CH112" i="19"/>
  <c r="CI112" i="19"/>
  <c r="CJ112" i="19"/>
  <c r="CK112" i="19"/>
  <c r="CL112" i="19"/>
  <c r="CM112" i="19"/>
  <c r="CV112" i="19"/>
  <c r="DD112" i="19"/>
  <c r="DL112" i="19"/>
  <c r="DT112" i="19"/>
  <c r="EW112" i="19"/>
  <c r="FU112" i="19"/>
  <c r="K113" i="19"/>
  <c r="M113" i="19"/>
  <c r="AD113" i="19"/>
  <c r="AK113" i="19"/>
  <c r="AR113" i="19"/>
  <c r="BX113" i="19"/>
  <c r="CF113" i="19"/>
  <c r="CG113" i="19"/>
  <c r="CH113" i="19"/>
  <c r="CI113" i="19"/>
  <c r="CJ113" i="19"/>
  <c r="CK113" i="19"/>
  <c r="CL113" i="19"/>
  <c r="CM113" i="19"/>
  <c r="CV113" i="19"/>
  <c r="DD113" i="19"/>
  <c r="DL113" i="19"/>
  <c r="DT113" i="19"/>
  <c r="EW113" i="19"/>
  <c r="FU113" i="19"/>
  <c r="K114" i="19"/>
  <c r="M114" i="19"/>
  <c r="AD114" i="19"/>
  <c r="AK114" i="19"/>
  <c r="AR114" i="19"/>
  <c r="BX114" i="19"/>
  <c r="CF114" i="19"/>
  <c r="CG114" i="19"/>
  <c r="CH114" i="19"/>
  <c r="CI114" i="19"/>
  <c r="CJ114" i="19"/>
  <c r="CK114" i="19"/>
  <c r="CL114" i="19"/>
  <c r="CM114" i="19"/>
  <c r="CV114" i="19"/>
  <c r="DD114" i="19"/>
  <c r="DL114" i="19"/>
  <c r="DT114" i="19"/>
  <c r="EW114" i="19"/>
  <c r="FU114" i="19"/>
  <c r="K115" i="19"/>
  <c r="M115" i="19"/>
  <c r="AD115" i="19"/>
  <c r="AK115" i="19"/>
  <c r="AR115" i="19"/>
  <c r="BX115" i="19"/>
  <c r="CF115" i="19"/>
  <c r="CG115" i="19"/>
  <c r="CH115" i="19"/>
  <c r="CI115" i="19"/>
  <c r="CJ115" i="19"/>
  <c r="CK115" i="19"/>
  <c r="CL115" i="19"/>
  <c r="CM115" i="19"/>
  <c r="CV115" i="19"/>
  <c r="DD115" i="19"/>
  <c r="DL115" i="19"/>
  <c r="DT115" i="19"/>
  <c r="EW115" i="19"/>
  <c r="FU115" i="19"/>
  <c r="K116" i="19"/>
  <c r="M116" i="19"/>
  <c r="AD116" i="19"/>
  <c r="AK116" i="19"/>
  <c r="AR116" i="19"/>
  <c r="BX116" i="19"/>
  <c r="CF116" i="19"/>
  <c r="CG116" i="19"/>
  <c r="CH116" i="19"/>
  <c r="CI116" i="19"/>
  <c r="CJ116" i="19"/>
  <c r="CK116" i="19"/>
  <c r="CL116" i="19"/>
  <c r="CM116" i="19"/>
  <c r="CV116" i="19"/>
  <c r="DD116" i="19"/>
  <c r="DL116" i="19"/>
  <c r="DT116" i="19"/>
  <c r="EW116" i="19"/>
  <c r="FU116" i="19"/>
  <c r="K117" i="19"/>
  <c r="M117" i="19"/>
  <c r="AD117" i="19"/>
  <c r="AK117" i="19"/>
  <c r="AR117" i="19"/>
  <c r="BX117" i="19"/>
  <c r="CF117" i="19"/>
  <c r="CG117" i="19"/>
  <c r="CH117" i="19"/>
  <c r="CI117" i="19"/>
  <c r="CJ117" i="19"/>
  <c r="CK117" i="19"/>
  <c r="CL117" i="19"/>
  <c r="CM117" i="19"/>
  <c r="CV117" i="19"/>
  <c r="DD117" i="19"/>
  <c r="DL117" i="19"/>
  <c r="DT117" i="19"/>
  <c r="EW117" i="19"/>
  <c r="FU117" i="19"/>
  <c r="K118" i="19"/>
  <c r="M118" i="19"/>
  <c r="AD118" i="19"/>
  <c r="AK118" i="19"/>
  <c r="AR118" i="19"/>
  <c r="BX118" i="19"/>
  <c r="CF118" i="19"/>
  <c r="CG118" i="19"/>
  <c r="CH118" i="19"/>
  <c r="CI118" i="19"/>
  <c r="CJ118" i="19"/>
  <c r="CK118" i="19"/>
  <c r="CL118" i="19"/>
  <c r="CM118" i="19"/>
  <c r="CV118" i="19"/>
  <c r="DD118" i="19"/>
  <c r="DL118" i="19"/>
  <c r="DT118" i="19"/>
  <c r="EW118" i="19"/>
  <c r="FU118" i="19"/>
  <c r="K119" i="19"/>
  <c r="M119" i="19"/>
  <c r="AD119" i="19"/>
  <c r="AK119" i="19"/>
  <c r="AR119" i="19"/>
  <c r="BX119" i="19"/>
  <c r="CF119" i="19"/>
  <c r="CG119" i="19"/>
  <c r="CH119" i="19"/>
  <c r="CI119" i="19"/>
  <c r="CJ119" i="19"/>
  <c r="CK119" i="19"/>
  <c r="CL119" i="19"/>
  <c r="CM119" i="19"/>
  <c r="CV119" i="19"/>
  <c r="DD119" i="19"/>
  <c r="DL119" i="19"/>
  <c r="DT119" i="19"/>
  <c r="EW119" i="19"/>
  <c r="FU119" i="19"/>
  <c r="K120" i="19"/>
  <c r="M120" i="19"/>
  <c r="AD120" i="19"/>
  <c r="AK120" i="19"/>
  <c r="AR120" i="19"/>
  <c r="BX120" i="19"/>
  <c r="CF120" i="19"/>
  <c r="CG120" i="19"/>
  <c r="CH120" i="19"/>
  <c r="CI120" i="19"/>
  <c r="CJ120" i="19"/>
  <c r="CK120" i="19"/>
  <c r="CL120" i="19"/>
  <c r="CM120" i="19"/>
  <c r="CV120" i="19"/>
  <c r="DD120" i="19"/>
  <c r="DL120" i="19"/>
  <c r="DT120" i="19"/>
  <c r="EW120" i="19"/>
  <c r="FU120" i="19"/>
  <c r="K121" i="19"/>
  <c r="M121" i="19"/>
  <c r="AD121" i="19"/>
  <c r="AK121" i="19"/>
  <c r="AR121" i="19"/>
  <c r="BX121" i="19"/>
  <c r="CF121" i="19"/>
  <c r="CG121" i="19"/>
  <c r="CH121" i="19"/>
  <c r="CI121" i="19"/>
  <c r="CJ121" i="19"/>
  <c r="CK121" i="19"/>
  <c r="CL121" i="19"/>
  <c r="CM121" i="19"/>
  <c r="CV121" i="19"/>
  <c r="DD121" i="19"/>
  <c r="DL121" i="19"/>
  <c r="DT121" i="19"/>
  <c r="EW121" i="19"/>
  <c r="FU121" i="19"/>
  <c r="K122" i="19"/>
  <c r="M122" i="19"/>
  <c r="AD122" i="19"/>
  <c r="AK122" i="19"/>
  <c r="AR122" i="19"/>
  <c r="BX122" i="19"/>
  <c r="CF122" i="19"/>
  <c r="CG122" i="19"/>
  <c r="CH122" i="19"/>
  <c r="CI122" i="19"/>
  <c r="CJ122" i="19"/>
  <c r="CK122" i="19"/>
  <c r="CL122" i="19"/>
  <c r="CM122" i="19"/>
  <c r="CV122" i="19"/>
  <c r="DD122" i="19"/>
  <c r="DL122" i="19"/>
  <c r="DT122" i="19"/>
  <c r="EW122" i="19"/>
  <c r="FU122" i="19"/>
  <c r="K123" i="19"/>
  <c r="M123" i="19"/>
  <c r="AD123" i="19"/>
  <c r="AK123" i="19"/>
  <c r="AR123" i="19"/>
  <c r="BX123" i="19"/>
  <c r="CF123" i="19"/>
  <c r="CG123" i="19"/>
  <c r="CH123" i="19"/>
  <c r="CI123" i="19"/>
  <c r="CJ123" i="19"/>
  <c r="CK123" i="19"/>
  <c r="CL123" i="19"/>
  <c r="CM123" i="19"/>
  <c r="CV123" i="19"/>
  <c r="DD123" i="19"/>
  <c r="DL123" i="19"/>
  <c r="DT123" i="19"/>
  <c r="FU123" i="19"/>
  <c r="K124" i="19"/>
  <c r="M124" i="19"/>
  <c r="AD124" i="19"/>
  <c r="AK124" i="19"/>
  <c r="AR124" i="19"/>
  <c r="BX124" i="19"/>
  <c r="CF124" i="19"/>
  <c r="CG124" i="19"/>
  <c r="CH124" i="19"/>
  <c r="CI124" i="19"/>
  <c r="CJ124" i="19"/>
  <c r="CK124" i="19"/>
  <c r="CL124" i="19"/>
  <c r="CM124" i="19"/>
  <c r="CV124" i="19"/>
  <c r="DD124" i="19"/>
  <c r="DL124" i="19"/>
  <c r="DT124" i="19"/>
  <c r="FU124" i="19"/>
  <c r="EZ287" i="19"/>
  <c r="FA287" i="19"/>
  <c r="CN105" i="19"/>
  <c r="G10" i="19"/>
  <c r="H10" i="19"/>
  <c r="G20" i="19"/>
  <c r="H20" i="19"/>
  <c r="CN124" i="19"/>
  <c r="CN102" i="19"/>
  <c r="CN112" i="19"/>
  <c r="CN87" i="19"/>
  <c r="CN115" i="19"/>
  <c r="CN96" i="19"/>
  <c r="CN113" i="19"/>
  <c r="CN110" i="19"/>
  <c r="CN107" i="19"/>
  <c r="CN91" i="19"/>
  <c r="CN119" i="19"/>
  <c r="CN88" i="19"/>
  <c r="CN120" i="19"/>
  <c r="CN121" i="19"/>
  <c r="CN99" i="19"/>
  <c r="CN86" i="19"/>
  <c r="CN108" i="19"/>
  <c r="CN84" i="19"/>
  <c r="CN103" i="19"/>
  <c r="CN116" i="19"/>
  <c r="CN90" i="19"/>
  <c r="CN123" i="19"/>
  <c r="CN117" i="19"/>
  <c r="CN104" i="19"/>
  <c r="CN122" i="19"/>
  <c r="CN93" i="19"/>
  <c r="CN85" i="19"/>
  <c r="CN114" i="19"/>
  <c r="CN94" i="19"/>
  <c r="CN82" i="19"/>
  <c r="CN81" i="19"/>
  <c r="CN118" i="19"/>
  <c r="CN111" i="19"/>
  <c r="CN95" i="19"/>
  <c r="CN89" i="19"/>
  <c r="CN109" i="19"/>
  <c r="CN92" i="19"/>
  <c r="CN101" i="19"/>
  <c r="CN98" i="19"/>
  <c r="CN97" i="19"/>
  <c r="CN83" i="19"/>
  <c r="CN80" i="19"/>
  <c r="CN100" i="19"/>
  <c r="CN106" i="19"/>
  <c r="FA288" i="19"/>
  <c r="FA213" i="19"/>
  <c r="EZ288" i="19"/>
  <c r="S9" i="19"/>
  <c r="C22" i="11"/>
  <c r="E22" i="11"/>
  <c r="G22" i="11"/>
  <c r="I22" i="11"/>
  <c r="K22" i="11"/>
  <c r="M22" i="11"/>
  <c r="O22" i="11"/>
  <c r="Q22" i="11"/>
  <c r="S22" i="11"/>
  <c r="U22" i="11"/>
  <c r="W22" i="11"/>
  <c r="C23" i="11"/>
  <c r="E23" i="11"/>
  <c r="G23" i="11"/>
  <c r="I23" i="11"/>
  <c r="K23" i="11"/>
  <c r="M23" i="11"/>
  <c r="O23" i="11"/>
  <c r="Q23" i="11"/>
  <c r="S23" i="11"/>
  <c r="U23" i="11"/>
  <c r="W23" i="11"/>
  <c r="C24" i="11"/>
  <c r="E24" i="11"/>
  <c r="G24" i="11"/>
  <c r="I24" i="11"/>
  <c r="K24" i="11"/>
  <c r="M24" i="11"/>
  <c r="O24" i="11"/>
  <c r="Q24" i="11"/>
  <c r="S24" i="11"/>
  <c r="U24" i="11"/>
  <c r="W24" i="11"/>
  <c r="C25" i="11"/>
  <c r="E25" i="11"/>
  <c r="G25" i="11"/>
  <c r="I25" i="11"/>
  <c r="K25" i="11"/>
  <c r="M25" i="11"/>
  <c r="O25" i="11"/>
  <c r="Q25" i="11"/>
  <c r="S25" i="11"/>
  <c r="U25" i="11"/>
  <c r="W25" i="11"/>
  <c r="C26" i="11"/>
  <c r="E26" i="11"/>
  <c r="G26" i="11"/>
  <c r="I26" i="11"/>
  <c r="K26" i="11"/>
  <c r="M26" i="11"/>
  <c r="O26" i="11"/>
  <c r="Q26" i="11"/>
  <c r="C27" i="11"/>
  <c r="E27" i="11"/>
  <c r="G27" i="11"/>
  <c r="I27" i="11"/>
  <c r="K27" i="11"/>
  <c r="M27" i="11"/>
  <c r="O27" i="11"/>
  <c r="Q27" i="11"/>
  <c r="C28" i="11"/>
  <c r="E28" i="11"/>
  <c r="G28" i="11"/>
  <c r="I28" i="11"/>
  <c r="K28" i="11"/>
  <c r="M28" i="11"/>
  <c r="O28" i="11"/>
  <c r="Q28" i="11"/>
  <c r="C29" i="11"/>
  <c r="E29" i="11"/>
  <c r="G29" i="11"/>
  <c r="I29" i="11"/>
  <c r="K29" i="11"/>
  <c r="M29" i="11"/>
  <c r="O29" i="11"/>
  <c r="Q29" i="11"/>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FA205" i="19"/>
  <c r="FA204" i="19"/>
  <c r="FA206" i="19"/>
  <c r="FA230" i="19"/>
  <c r="FA218" i="19"/>
  <c r="FA221" i="19"/>
  <c r="FA203" i="19"/>
  <c r="FA239" i="19"/>
  <c r="FA214" i="19"/>
  <c r="EZ289" i="19"/>
  <c r="EZ141" i="19"/>
  <c r="EZ161" i="19"/>
  <c r="EZ181" i="19"/>
  <c r="EZ203" i="19"/>
  <c r="FA181" i="19"/>
  <c r="FA217" i="19"/>
  <c r="FA233" i="19"/>
  <c r="FA207" i="19"/>
  <c r="FA219" i="19"/>
  <c r="FA235" i="19"/>
  <c r="FA289" i="19"/>
  <c r="FA215" i="19"/>
  <c r="FA238" i="19"/>
  <c r="FA216" i="19"/>
  <c r="FA242" i="19"/>
  <c r="FA224" i="19"/>
  <c r="FA243" i="19"/>
  <c r="FA161" i="19"/>
  <c r="FA225" i="19"/>
  <c r="FA244" i="19"/>
  <c r="FA208" i="19"/>
  <c r="FA209" i="19"/>
  <c r="FA210" i="19"/>
  <c r="FA228" i="19"/>
  <c r="FA226" i="19"/>
  <c r="FA227" i="19"/>
  <c r="FA236" i="19"/>
  <c r="FA220" i="19"/>
  <c r="FA141" i="19"/>
  <c r="FA234" i="19"/>
  <c r="FA240" i="19"/>
  <c r="FA211" i="19"/>
  <c r="FA241" i="19"/>
  <c r="FA231" i="19"/>
  <c r="FA245" i="19"/>
  <c r="FA232" i="19"/>
  <c r="FA222" i="19"/>
  <c r="FA237" i="19"/>
  <c r="FA223" i="19"/>
  <c r="FA212" i="19"/>
  <c r="FA229" i="19"/>
</calcChain>
</file>

<file path=xl/sharedStrings.xml><?xml version="1.0" encoding="utf-8"?>
<sst xmlns="http://schemas.openxmlformats.org/spreadsheetml/2006/main" count="989" uniqueCount="355">
  <si>
    <t>Voir texte de l'annexe au chapitre pour les références bibliographiques complètes liées à ces estimations</t>
  </si>
  <si>
    <t>Year</t>
  </si>
  <si>
    <t xml:space="preserve">top 0.1% </t>
  </si>
  <si>
    <t>top 1%</t>
  </si>
  <si>
    <t xml:space="preserve"> top 10%</t>
  </si>
  <si>
    <t xml:space="preserve"> top 50%</t>
  </si>
  <si>
    <t>Gender labor income ratio for some years</t>
  </si>
  <si>
    <t>Age</t>
  </si>
  <si>
    <t>Sources:</t>
  </si>
  <si>
    <t>Inde</t>
  </si>
  <si>
    <t>Etats-Unis</t>
  </si>
  <si>
    <t>Russie</t>
  </si>
  <si>
    <t>Chine</t>
  </si>
  <si>
    <t>Russie: top 10% share augmentée de 5 points sur 1980-1991 (et bottom 50% share abaissée de 5 points) pour prendre en compte les avantages en nature</t>
  </si>
  <si>
    <t xml:space="preserve">Part du bottom 50% dans le revenu total </t>
  </si>
  <si>
    <t xml:space="preserve">Part du top 10% dans le revenu total </t>
  </si>
  <si>
    <t>http://stats.oecd.org/index.aspx?queryid=79391</t>
  </si>
  <si>
    <t xml:space="preserve">Please refer to the Reader's Guide for information concerning symbols for missing data and abbreviations.                                                                                                                                                                                                                                                                                                                                                                                                                                                                                                                                                                                                                                                                                                                                                                                                                                                                                                                                                                                                                                                                                                                                                                                                                                                                                                                                                                                                                                                                                                                                                                                                                                                                                                                                                                                                                                                                                                                                                                                                                                                                                                                                                                                                                                                                                                                                                                                                                  </t>
  </si>
  <si>
    <r>
      <rPr>
        <b/>
        <sz val="8"/>
        <rFont val="Arial"/>
        <family val="2"/>
      </rPr>
      <t>Source:</t>
    </r>
    <r>
      <rPr>
        <sz val="8"/>
        <rFont val="Arial"/>
        <family val="2"/>
      </rPr>
      <t xml:space="preserve"> OECD / UIS / Eurostat (2017). See </t>
    </r>
    <r>
      <rPr>
        <i/>
        <sz val="8"/>
        <rFont val="Arial"/>
        <family val="2"/>
      </rPr>
      <t>Source</t>
    </r>
    <r>
      <rPr>
        <sz val="8"/>
        <rFont val="Arial"/>
        <family val="2"/>
      </rPr>
      <t xml:space="preserve"> section for more information and Annex 3 for notes (www.oecd.org/education/education-at-a-glance-19991487.htm). </t>
    </r>
  </si>
  <si>
    <t>6. Expenditure on public institutions for bachelor's, master's and doctoral degrees.</t>
  </si>
  <si>
    <t>5. Private expenditure on government-dependent private institutions is included under public institutions.</t>
  </si>
  <si>
    <t>4. Year of reference 2015.</t>
  </si>
  <si>
    <t>3. Some levels of education are included with others. Refer to "x" code in Table B1.1 for details.</t>
  </si>
  <si>
    <t>2. Including subsidies attributable to payments to educational institutions received from public sources.</t>
  </si>
  <si>
    <t>1. Excluding international funds.</t>
  </si>
  <si>
    <r>
      <rPr>
        <b/>
        <sz val="8"/>
        <rFont val="Arial"/>
        <family val="2"/>
      </rPr>
      <t>Note</t>
    </r>
    <r>
      <rPr>
        <sz val="8"/>
        <rFont val="Arial"/>
        <family val="2"/>
      </rPr>
      <t xml:space="preserve">: Private expenditure figures include tuition fee loans. Loan repayments from private individuals are not taken into account, and so the private contribution to education costs may be under-represented. Public expenditure figures presented here exclude undistributed programmes. See </t>
    </r>
    <r>
      <rPr>
        <i/>
        <sz val="8"/>
        <rFont val="Arial"/>
        <family val="2"/>
      </rPr>
      <t xml:space="preserve">Definitions </t>
    </r>
    <r>
      <rPr>
        <sz val="8"/>
        <rFont val="Arial"/>
        <family val="2"/>
      </rPr>
      <t>and</t>
    </r>
    <r>
      <rPr>
        <i/>
        <sz val="8"/>
        <rFont val="Arial"/>
        <family val="2"/>
      </rPr>
      <t xml:space="preserve"> Methodology</t>
    </r>
    <r>
      <rPr>
        <sz val="8"/>
        <rFont val="Arial"/>
        <family val="2"/>
      </rPr>
      <t xml:space="preserve"> sections for more information. Data and more breakdowns are available at http://stats.oecd.org/, Education at a Glance Database.</t>
    </r>
  </si>
  <si>
    <t>m</t>
  </si>
  <si>
    <t>Switzerland</t>
  </si>
  <si>
    <t>South Africa</t>
  </si>
  <si>
    <t>Saudi Arabia</t>
  </si>
  <si>
    <t>Partners</t>
  </si>
  <si>
    <t>India</t>
  </si>
  <si>
    <t>Greece</t>
  </si>
  <si>
    <t>Costa Rica</t>
  </si>
  <si>
    <t>China</t>
  </si>
  <si>
    <t>Brazil</t>
  </si>
  <si>
    <t>Finland</t>
  </si>
  <si>
    <t>Norway</t>
  </si>
  <si>
    <t>Luxembourg</t>
  </si>
  <si>
    <t>x(12)</t>
  </si>
  <si>
    <t>x(8)</t>
  </si>
  <si>
    <t>x(4)</t>
  </si>
  <si>
    <t>Denmark</t>
  </si>
  <si>
    <t>Austria</t>
  </si>
  <si>
    <t/>
  </si>
  <si>
    <t>Iceland</t>
  </si>
  <si>
    <t>Sweden</t>
  </si>
  <si>
    <t>Belgium</t>
  </si>
  <si>
    <t>Argentina</t>
  </si>
  <si>
    <t>Slovenia</t>
  </si>
  <si>
    <t>Germany</t>
  </si>
  <si>
    <t>Estonia</t>
  </si>
  <si>
    <t>Poland</t>
  </si>
  <si>
    <t>France</t>
  </si>
  <si>
    <t>Latvia</t>
  </si>
  <si>
    <t>EU22 average</t>
  </si>
  <si>
    <t>Slovak Republic</t>
  </si>
  <si>
    <t>Lithuania</t>
  </si>
  <si>
    <t>Czech Republic</t>
  </si>
  <si>
    <t>Indonesia</t>
  </si>
  <si>
    <t>Turkey</t>
  </si>
  <si>
    <t>a</t>
  </si>
  <si>
    <t>Ireland</t>
  </si>
  <si>
    <t>Mexico</t>
  </si>
  <si>
    <t>OECD average</t>
  </si>
  <si>
    <t>Netherlands</t>
  </si>
  <si>
    <t>Hungary</t>
  </si>
  <si>
    <t>Spain</t>
  </si>
  <si>
    <t>Russian Federation</t>
  </si>
  <si>
    <t>Italy</t>
  </si>
  <si>
    <t>Portugal</t>
  </si>
  <si>
    <t>Israel</t>
  </si>
  <si>
    <t>New Zealand</t>
  </si>
  <si>
    <t>Canada</t>
  </si>
  <si>
    <t>Colombia</t>
  </si>
  <si>
    <t>Australia</t>
  </si>
  <si>
    <t>Chile</t>
  </si>
  <si>
    <t>United States</t>
  </si>
  <si>
    <t>Korea</t>
  </si>
  <si>
    <t>Japan</t>
  </si>
  <si>
    <t>United Kingdom</t>
  </si>
  <si>
    <t>Mexique/Argentine</t>
  </si>
  <si>
    <t>Turquie/Indonésie</t>
  </si>
  <si>
    <t>Chili/Colombie</t>
  </si>
  <si>
    <t>Japon/Corée</t>
  </si>
  <si>
    <t>OECD</t>
  </si>
  <si>
    <t>All private sources</t>
  </si>
  <si>
    <t>Expenditure of other private entities</t>
  </si>
  <si>
    <t>Household expenditure</t>
  </si>
  <si>
    <t>Private sources</t>
  </si>
  <si>
    <t>Public sources</t>
  </si>
  <si>
    <t>Primary to tertiary education</t>
  </si>
  <si>
    <t>Tertiary education</t>
  </si>
  <si>
    <t>Primary, secondary and post-secondary non-tertiary education</t>
  </si>
  <si>
    <t>Distribution of disaggregated public and private sources of funds for educational institutions after transfers from public sources</t>
  </si>
  <si>
    <t xml:space="preserve">Relative proportions of disaggregated public and private expenditure on educational institutions, by level of education (2014) </t>
  </si>
  <si>
    <t>Table B3.1b.</t>
  </si>
  <si>
    <t>Version 2 - Last updated: 03-Oct-2017</t>
  </si>
  <si>
    <t xml:space="preserve">Table B3.1b. Relative proportions of disaggregated public and private expenditure on educational institutions, by level of education (2014) </t>
  </si>
  <si>
    <t>Indicator B3</t>
  </si>
  <si>
    <t>Education at a Glance 2017: OECD Indicators - © OECD 2017</t>
  </si>
  <si>
    <t>Note: State-guaranteed student loans (and other transfers from public to private sources) are including in private sources on this table; they can represent a large part of total private expenditures, e.g. about half in UK-NZ-Austalia. Unfortunately available sources do not distinguish between loan guarantees and subsidies. See OECD Education Indicators in Focus n°56, november 2017.</t>
  </si>
  <si>
    <t>P99.9-100</t>
  </si>
  <si>
    <t>P99.5-99.9</t>
  </si>
  <si>
    <t>P99-99.5</t>
  </si>
  <si>
    <t>P95-99</t>
  </si>
  <si>
    <t>P90-95</t>
  </si>
  <si>
    <t>P80-90</t>
  </si>
  <si>
    <t>P70-80</t>
  </si>
  <si>
    <t>P60-70</t>
  </si>
  <si>
    <t>P50-60</t>
  </si>
  <si>
    <t>P40-50</t>
  </si>
  <si>
    <t>P30-40</t>
  </si>
  <si>
    <t>P20-30</t>
  </si>
  <si>
    <t>P10-20</t>
  </si>
  <si>
    <t>P0-10</t>
  </si>
  <si>
    <t>Labor income</t>
  </si>
  <si>
    <t>Total income</t>
  </si>
  <si>
    <t>Wealth</t>
  </si>
  <si>
    <t>Capital income</t>
  </si>
  <si>
    <t>P90-99</t>
  </si>
  <si>
    <t>P99-100</t>
  </si>
  <si>
    <t>P90-100</t>
  </si>
  <si>
    <t>P50-90</t>
  </si>
  <si>
    <t>P0-50</t>
  </si>
  <si>
    <t>Top 10-1%</t>
  </si>
  <si>
    <t>Top 1%</t>
  </si>
  <si>
    <t>Top 10%</t>
  </si>
  <si>
    <t>Middle 40%</t>
  </si>
  <si>
    <t>Bottom 50%</t>
  </si>
  <si>
    <t>year for share=50%</t>
  </si>
  <si>
    <t>b=</t>
  </si>
  <si>
    <t>a=</t>
  </si>
  <si>
    <t>Source: OCDE</t>
  </si>
  <si>
    <t>en PPP euro 2014</t>
  </si>
  <si>
    <t>en PPP euro 2012</t>
  </si>
  <si>
    <t>1$ =</t>
  </si>
  <si>
    <t>P50-P60</t>
  </si>
  <si>
    <t>P40-P50</t>
  </si>
  <si>
    <t>P0-P40</t>
  </si>
  <si>
    <t>P0-P30</t>
  </si>
  <si>
    <t>Top 1 -0,1</t>
  </si>
  <si>
    <t>Top 1</t>
  </si>
  <si>
    <t>All</t>
  </si>
  <si>
    <t>P99.5-100</t>
  </si>
  <si>
    <t>Share of working men among men</t>
  </si>
  <si>
    <t>Share of working women among 25-60 yo</t>
  </si>
  <si>
    <t>Proportion of women among 25-60 yo</t>
  </si>
  <si>
    <t>Share of working women among women</t>
  </si>
  <si>
    <t>bottom 50%</t>
  </si>
  <si>
    <t>&gt;80 yo</t>
  </si>
  <si>
    <t>70-79</t>
  </si>
  <si>
    <t>60-69</t>
  </si>
  <si>
    <t>50-59</t>
  </si>
  <si>
    <t>40-49</t>
  </si>
  <si>
    <t>30-39</t>
  </si>
  <si>
    <t>20-29</t>
  </si>
  <si>
    <t>Income share</t>
  </si>
  <si>
    <t>year</t>
  </si>
  <si>
    <t>Rents + Financial income</t>
  </si>
  <si>
    <t>Financial income</t>
  </si>
  <si>
    <t>Rents</t>
  </si>
  <si>
    <t>Mixed income</t>
  </si>
  <si>
    <t>wages and pensions</t>
  </si>
  <si>
    <t>Capital Income</t>
  </si>
  <si>
    <t>Wages and pensions</t>
  </si>
  <si>
    <t>P99.999-100</t>
  </si>
  <si>
    <t>P99.99-100</t>
  </si>
  <si>
    <t>US (PPP euro)</t>
  </si>
  <si>
    <t>US ($)</t>
  </si>
  <si>
    <t xml:space="preserve">France </t>
  </si>
  <si>
    <t>Per adult national income (2014 euro PPP)</t>
  </si>
  <si>
    <t>Per adult national income (2014 $)</t>
  </si>
  <si>
    <t>+60 years old</t>
  </si>
  <si>
    <t>40-59 years old</t>
  </si>
  <si>
    <t>20-39 years old</t>
  </si>
  <si>
    <t>Age-capital Income Ratio for some years (Equal-splitpretax income)</t>
  </si>
  <si>
    <t>Age-labor Income Ratio for some years (Equal-split pretax income)</t>
  </si>
  <si>
    <t>Age-Income Ratio for some years (Equal-split pretax income)</t>
  </si>
  <si>
    <t>Share of women and men with factor labor  income&gt;0 among 25-60 y.o</t>
  </si>
  <si>
    <t>Gender capital income ratio for some years</t>
  </si>
  <si>
    <t>Gender income ratio by age for some years</t>
  </si>
  <si>
    <t>Proportion of women in</t>
  </si>
  <si>
    <t>Gender income ratio (pretax labor income)</t>
  </si>
  <si>
    <t>Top 0.1%</t>
  </si>
  <si>
    <t>Top 1-0,1% income composition (in% national income)</t>
  </si>
  <si>
    <t>Top 0.1% income composition (in% national income)</t>
  </si>
  <si>
    <t>Top 1% income composition (in% national income)</t>
  </si>
  <si>
    <t>Top 10-1% income composition (in% national income)</t>
  </si>
  <si>
    <t>Top 10% income composition (in% national income)</t>
  </si>
  <si>
    <t>Middle 40% income composition (in% national income)</t>
  </si>
  <si>
    <t>Bottom 50% income composition (in% national income)</t>
  </si>
  <si>
    <t>labor (individuals)</t>
  </si>
  <si>
    <t>labor (equal split)</t>
  </si>
  <si>
    <t>Share of capital income</t>
  </si>
  <si>
    <t>average pre-tax national income 2012</t>
  </si>
  <si>
    <t>US Pre-tax national income (equal split individuals)</t>
  </si>
  <si>
    <t>Pre-tax national income (equal split individuals)</t>
  </si>
  <si>
    <t xml:space="preserve">Age income profile by age </t>
  </si>
  <si>
    <t>Top 1-0.1%</t>
  </si>
  <si>
    <t xml:space="preserve">Top 10% </t>
  </si>
  <si>
    <t>from AppendixTablesII(Distrib)</t>
  </si>
  <si>
    <t>P99-100 (equal split)</t>
  </si>
  <si>
    <t>P90-100 (equal split)</t>
  </si>
  <si>
    <t>P50-90 (equal split)</t>
  </si>
  <si>
    <t>P0-50 (equal split)</t>
  </si>
  <si>
    <t>Inter and intra generational inequality (equal-split pretax income)</t>
  </si>
  <si>
    <t>Gender inequality</t>
  </si>
  <si>
    <t>Income composition by income groups  (labor vs capital)</t>
  </si>
  <si>
    <t>Income composition by income groups  (labor, capital, mixed income)</t>
  </si>
  <si>
    <t>Income composition by year (Graphs F30 to F33)</t>
  </si>
  <si>
    <t>US equal split individuals</t>
  </si>
  <si>
    <t>Séries de données utilisées pour les graphiques sur les top 10% et bottom 50% shares France US 1900-2015, la composition du revenu France 2015, et les écarts de revenus hommes/femmes 1970-2015</t>
  </si>
  <si>
    <t>France equal split individuals</t>
  </si>
  <si>
    <t>1980-2014</t>
  </si>
  <si>
    <t>1946-1980</t>
  </si>
  <si>
    <t>1975-2014</t>
  </si>
  <si>
    <r>
      <t>Bottom 50 post-tax</t>
    </r>
    <r>
      <rPr>
        <sz val="12"/>
        <color theme="1"/>
        <rFont val="Arial"/>
        <family val="2"/>
      </rPr>
      <t xml:space="preserve"> disposable income (constant $)</t>
    </r>
  </si>
  <si>
    <r>
      <t>Bottom 50 post-tax excl. Health benefits</t>
    </r>
    <r>
      <rPr>
        <sz val="12"/>
        <color theme="1"/>
        <rFont val="Arial"/>
        <family val="2"/>
      </rPr>
      <t xml:space="preserve"> (constant $)</t>
    </r>
  </si>
  <si>
    <r>
      <t>Bottom 50</t>
    </r>
    <r>
      <rPr>
        <sz val="12"/>
        <color theme="1"/>
        <rFont val="Arial"/>
        <family val="2"/>
      </rPr>
      <t>%</t>
    </r>
    <r>
      <rPr>
        <sz val="12"/>
        <color theme="1"/>
        <rFont val="Arial"/>
        <family val="2"/>
      </rPr>
      <t xml:space="preserve"> post-tax </t>
    </r>
    <r>
      <rPr>
        <sz val="12"/>
        <color theme="1"/>
        <rFont val="Arial"/>
        <family val="2"/>
      </rPr>
      <t>income (constant $)</t>
    </r>
  </si>
  <si>
    <t>Bottom 50% pre-tax income (constant $)</t>
  </si>
  <si>
    <t>(extracted from PSZ2017MainData.xlsx)</t>
  </si>
  <si>
    <t>2010-2018</t>
  </si>
  <si>
    <t>2000-2009</t>
  </si>
  <si>
    <t>1990-1999</t>
  </si>
  <si>
    <t>1990-2018</t>
  </si>
  <si>
    <t>M40/B50</t>
  </si>
  <si>
    <t>T10/M40</t>
  </si>
  <si>
    <t>T10/B50</t>
  </si>
  <si>
    <t>Ratio between average incomes</t>
  </si>
  <si>
    <t>Shares in total income</t>
  </si>
  <si>
    <t>Ratio disposable/pretax</t>
  </si>
  <si>
    <t>Disposable income</t>
  </si>
  <si>
    <t>Pre-tax income</t>
  </si>
  <si>
    <t>2010-2014</t>
  </si>
  <si>
    <t>1990-2014</t>
  </si>
  <si>
    <t>Données utilisées pour comparer inégalités avant et après impôts FR vs US et régressivité fiscale FR</t>
  </si>
  <si>
    <t>Extraites de BGGP2018_NoLinks.xlsx sheet DataTable_TFR</t>
  </si>
  <si>
    <t>Extraites de BGGP2018_NoLinks.xlsx sheet DataTable_TUS</t>
  </si>
  <si>
    <t>Data series from GGPDINA2017_NoLinks.xlsx (sheet DataFigures) (complété pour US 1900 et 1910 à partir de DataG10.1 chapitre 10)</t>
  </si>
  <si>
    <t>P0-30</t>
  </si>
  <si>
    <t>Séries de données utilisées pour la composition du revenu et des patrimoines France 2015</t>
  </si>
  <si>
    <t xml:space="preserve">Data series from GGPDINA2017_NoLinks.xlsx and GGP2016Wealth_NoLinks.xlsx (sheet DataFigures) </t>
  </si>
  <si>
    <t>Bottom 50% income equal split, by age, pre-tax vs. Post-tax (constant 2015 $)</t>
  </si>
  <si>
    <t>Bottom 50 post-tax disposable income + health benefit (constant $)</t>
  </si>
  <si>
    <t>Bottom 50% share (pretax)</t>
  </si>
  <si>
    <t>Top 10% share (pretax)</t>
  </si>
  <si>
    <t>Top 1% share (pretax)</t>
  </si>
  <si>
    <t>Bottom 50% income (pretax)</t>
  </si>
  <si>
    <t>Top 10% income (pretax)</t>
  </si>
  <si>
    <t>Top 1% income (pretax)</t>
  </si>
  <si>
    <t>Top1%/ Bottom50%</t>
  </si>
  <si>
    <t>USA</t>
  </si>
  <si>
    <t>UK</t>
  </si>
  <si>
    <t>France with correction for under-employment post-2005 (assuming employement rate follows the same evolution as Germany post-2005 and that the productivity of the newly employed is equal to 70% of productivity of those already employed)</t>
  </si>
  <si>
    <t>Employment rate (total employment/total population)</t>
  </si>
  <si>
    <t>Employment rate (total employment 15-64/total population 15-64)</t>
  </si>
  <si>
    <t>Employment rate (total employment 25-54/total population 25-54)</t>
  </si>
  <si>
    <t>Average annual hours worked (per capita)</t>
  </si>
  <si>
    <t>GDP per hour of work (constant euros 2015, PPP)</t>
  </si>
  <si>
    <t>GDP per hour of work (constant euros 2015, PPP, relative to USA =100)</t>
  </si>
  <si>
    <t>Note (01/02/2019: all 1970-2015 series are exctrated from january 2017 LM blog post) (03/01/2017): All series are from OECD database (see formulas and following sheets), except: (i) Germany hours of work 1970-1990: missing in OECD, I use BLS table 7a (similar in 1991-2011); (ii) France total employment 1994-2003 missing in OECD; I use INSEE total employment series (see formulas); (iii) Italy hours of work 1980-1994: missing in OECD, I use BLS table 7a (similar in 1995-2011); 1970-1979:  I assume same evolution as average FR-GE-UK.</t>
  </si>
  <si>
    <t>Données utilisées pour les graphiques sur la productivité du travail</t>
  </si>
  <si>
    <t>Allemagne</t>
  </si>
  <si>
    <t>Royaume-Uni</t>
  </si>
  <si>
    <t>(01/02/2019) Séries per capita GDP WID world PPP euros 2017</t>
  </si>
  <si>
    <t>Data series used for figures on private share in investment funding etc.: computed from OECD Education at A Glance 2017, Table B3.1b (see formulas below)</t>
  </si>
  <si>
    <t>Données utilisées pour le graphique sur le revenu avant et après impôts des 50% les plus pauvres aux US (et bottom 50% vs top 1% Europe)</t>
  </si>
  <si>
    <t>Europe occidentale</t>
  </si>
  <si>
    <t>2050-2100</t>
  </si>
  <si>
    <t>2012-2050</t>
  </si>
  <si>
    <t>1950-2012</t>
  </si>
  <si>
    <t>1990-2012</t>
  </si>
  <si>
    <r>
      <rPr>
        <sz val="10"/>
        <rFont val="Arial"/>
        <family val="2"/>
      </rPr>
      <t>1913-</t>
    </r>
    <r>
      <rPr>
        <sz val="10"/>
        <rFont val="Arial"/>
        <family val="2"/>
      </rPr>
      <t>1950</t>
    </r>
  </si>
  <si>
    <t>1970-1990</t>
  </si>
  <si>
    <t>1820-1913</t>
  </si>
  <si>
    <r>
      <rPr>
        <sz val="10"/>
        <rFont val="Arial"/>
        <family val="2"/>
      </rPr>
      <t>1950-</t>
    </r>
    <r>
      <rPr>
        <sz val="10"/>
        <rFont val="Arial"/>
        <family val="2"/>
      </rPr>
      <t>1970</t>
    </r>
  </si>
  <si>
    <r>
      <t>1</t>
    </r>
    <r>
      <rPr>
        <sz val="10"/>
        <rFont val="Arial"/>
        <family val="2"/>
      </rPr>
      <t>700-1820</t>
    </r>
  </si>
  <si>
    <r>
      <t>1500</t>
    </r>
    <r>
      <rPr>
        <sz val="10"/>
        <rFont val="Arial"/>
        <family val="2"/>
      </rPr>
      <t>-1700</t>
    </r>
  </si>
  <si>
    <t>1000-1500</t>
  </si>
  <si>
    <r>
      <rPr>
        <sz val="10"/>
        <rFont val="Arial"/>
        <family val="2"/>
      </rPr>
      <t>0-</t>
    </r>
    <r>
      <rPr>
        <sz val="10"/>
        <rFont val="Arial"/>
        <family val="2"/>
      </rPr>
      <t>1000</t>
    </r>
  </si>
  <si>
    <t>2070-2100</t>
  </si>
  <si>
    <t>2050-2070</t>
  </si>
  <si>
    <t>2030-2050</t>
  </si>
  <si>
    <t>2012-2030</t>
  </si>
  <si>
    <t>1950-1990</t>
  </si>
  <si>
    <t>1870-1913</t>
  </si>
  <si>
    <t>1820-1870</t>
  </si>
  <si>
    <t>Amérique du Nord</t>
  </si>
  <si>
    <t>Europe de l'Ouest</t>
  </si>
  <si>
    <t>Production par habitant</t>
  </si>
  <si>
    <t xml:space="preserve">Production mondiale par habitant </t>
  </si>
  <si>
    <t>Production mondiale totale</t>
  </si>
  <si>
    <t xml:space="preserve">(Le capital au 21e siècle, Chapitre2TableauxGraphiques.xls)                                      Tableau S2.4. Le taux de croissance de la production mondiale 0-2100                           </t>
  </si>
  <si>
    <t>Downloaded from wid.world on 04-02-2019 at 16:51:22</t>
  </si>
  <si>
    <t>Percentile</t>
  </si>
  <si>
    <t>anninc_999_i_QX
National income
Total population | average income or wealth | all ages | individual | Euro â‚¬ | ppp | constant (2017)
Western Europe</t>
  </si>
  <si>
    <t>anninc_999_i_US
National income
Total population | average income or wealth | all ages | individual | Euro â‚¬ | ppp | constant (2017)
USA</t>
  </si>
  <si>
    <t>pall</t>
  </si>
  <si>
    <t>1870-1910</t>
  </si>
  <si>
    <t>1910-1950</t>
  </si>
  <si>
    <t>1990-2020</t>
  </si>
  <si>
    <t>Gowth forecast 2017-2020</t>
  </si>
  <si>
    <t>Top income tax rate</t>
  </si>
  <si>
    <t>Croissance revenu national /habitant</t>
  </si>
  <si>
    <t>Inégalité (top 1% income share)</t>
  </si>
  <si>
    <t>Données utilisées pour les graphiques sur croissance, inégalités et impôt progressif aux Etats-Unis et en Europe</t>
  </si>
  <si>
    <t>Average annual hours worked (per employed individual)</t>
  </si>
  <si>
    <t>Same with 50% relative productivity assumption</t>
  </si>
  <si>
    <t>USA: séries officielles Bureau of Labor Statistics (nous avons retenu les valeurs au 1er janvier de chaque année; la série complète est dans le fichier BLS)</t>
  </si>
  <si>
    <t>IPC</t>
  </si>
  <si>
    <t>(dollars courants)</t>
  </si>
  <si>
    <t>(euros courant)</t>
  </si>
  <si>
    <t>(francs puis euros courants)</t>
  </si>
  <si>
    <t>Données utilisées pour le graphique sur le salaire minimum aux Etats-Unis et en France 1950-2020</t>
  </si>
  <si>
    <t>Sources (mises à jour en février 2019). France: fichier "IPP-prelevements-sociaux-avril2012.xls" disposnible sur www.ipp.eu (nous avons retenu les valeurs au 1er janvier de chaque année; la série complète des revalorisations est donnée sur le tableau IPP)</t>
  </si>
  <si>
    <t>IPC FR INSEE</t>
  </si>
  <si>
    <t>(euros 2019)</t>
  </si>
  <si>
    <t>Mise à jour février 2019 du Tableau S9.1. Salaire minimum horaire en France et aux Etats-Unis, 1950-2019 (Le capital au 21e siècle, chapitre 9)</t>
  </si>
  <si>
    <t>CPI-U USA</t>
  </si>
  <si>
    <t>(dollars 2019)</t>
  </si>
  <si>
    <t>Données utilisées pour le graphique sur l'évolution de inégalité dans les différentes régions du monde 1980-2018</t>
  </si>
  <si>
    <t>Mêmes séries que pour Chapitre0TableauxGraphiques.xlsx</t>
  </si>
  <si>
    <t xml:space="preserve">Europe </t>
  </si>
  <si>
    <t>World Inequality Report 2018, Figure E2 (top 10%) et Figure 2.1.1e (bottom 50%), with the following exceptions:</t>
  </si>
  <si>
    <t>Europe (west+east): new series from Blanchet-Chancel-Gethin 2019</t>
  </si>
  <si>
    <t>Blanchet-Chancel-Gethin 2019</t>
  </si>
  <si>
    <t>Europe (west)</t>
  </si>
  <si>
    <t>60-year-old+</t>
  </si>
  <si>
    <t>40-59-year-old</t>
  </si>
  <si>
    <t>20-39-year-old</t>
  </si>
  <si>
    <t>Wealth shares (in % total wealth)</t>
  </si>
  <si>
    <r>
      <t xml:space="preserve">Wealth shares by age groups 
</t>
    </r>
    <r>
      <rPr>
        <sz val="12"/>
        <rFont val="Arial"/>
        <family val="2"/>
      </rPr>
      <t>(GGP Wealth 2016, AppendixB, Table B20)</t>
    </r>
  </si>
  <si>
    <r>
      <t xml:space="preserve">Long-run serie on wealth concentration in France, 1800-2014
</t>
    </r>
    <r>
      <rPr>
        <sz val="12"/>
        <rFont val="Arial"/>
        <family val="2"/>
      </rPr>
      <t>(Wealth Appendix A, Dataseries)</t>
    </r>
  </si>
  <si>
    <t>Séries utilisées pour la concentration de la propriété en fonction de l'âge</t>
  </si>
  <si>
    <t>Source: GGP 2016 (Garbinti-Goupille-Lebret-Piketty)</t>
  </si>
  <si>
    <t>Bottom 50% share</t>
  </si>
  <si>
    <t>Middle 40% share</t>
  </si>
  <si>
    <t>Top 10% share</t>
  </si>
  <si>
    <t>Top 1% share</t>
  </si>
  <si>
    <t>Données utilisées pour la graphique sur les inégalités face au travail et au capital</t>
  </si>
  <si>
    <t xml:space="preserve">Sources: Garbinti-Goupille-Lebret-Piketty 2017 </t>
  </si>
  <si>
    <t>(equal-split distribution, 2014)</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</si>
  <si>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</si>
  <si>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</si>
  <si>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</si>
  <si>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</si>
  <si>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France/Italy/Spain</t>
  </si>
  <si>
    <t>Germany/Austria/ Sweden/Denmark/Norway</t>
  </si>
  <si>
    <t>Britain/Canada/ Australia/N.Z.</t>
  </si>
  <si>
    <t>Income from capital</t>
  </si>
  <si>
    <t>Ownership of capital</t>
  </si>
  <si>
    <t>Income from labour</t>
  </si>
  <si>
    <t>(last revised: 2/8/2019)</t>
  </si>
  <si>
    <t>Tables and figures from Chapter 11: Social-democratic societies: incomplete equality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</si>
</sst>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 _€_-;\-* #,##0.00\ _€_-;_-* &quot;-&quot;??\ _€_-;_-@_-"/>
    <numFmt numFmtId="164" formatCode="0.0"/>
    <numFmt numFmtId="165" formatCode="0.0%"/>
    <numFmt numFmtId="166" formatCode="0.000"/>
    <numFmt numFmtId="167" formatCode="0.0\ \ ;@\ \ \ \ "/>
    <numFmt numFmtId="168" formatCode="\(0\)"/>
    <numFmt numFmtId="169" formatCode="_-* #,##0\ _€_-;\-* #,##0\ _€_-;_-* &quot;-&quot;??\ _€_-;_-@_-"/>
    <numFmt numFmtId="170" formatCode="[$€-2]\ #,##0;[Red]\-[$€-2]\ #,##0"/>
    <numFmt numFmtId="171" formatCode="#,##0.00\ &quot;€&quot;"/>
  </numFmts>
  <fonts count="37" x14ac:knownFonts="1">
    <font>
      <sz val="11"/>
      <color theme="1"/>
      <name val="Calibri"/>
      <family val="2"/>
      <scheme val="minor"/>
    </font>
    <font>
      <sz val="12"/>
      <color theme="1"/>
      <name val="Arial"/>
      <family val="2"/>
    </font>
    <font>
      <sz val="12"/>
      <name val="Arial"/>
      <family val="2"/>
    </font>
    <font>
      <sz val="12"/>
      <color theme="1"/>
      <name val="Arial"/>
      <family val="2"/>
    </font>
    <font>
      <sz val="11"/>
      <name val="Calibri"/>
      <family val="2"/>
    </font>
    <font>
      <sz val="12"/>
      <color theme="1"/>
      <name val="Arial"/>
      <family val="2"/>
    </font>
    <font>
      <b/>
      <sz val="12"/>
      <color theme="1"/>
      <name val="Arial"/>
      <family val="2"/>
    </font>
    <font>
      <sz val="11"/>
      <color theme="1"/>
      <name val="Calibri"/>
      <family val="2"/>
      <scheme val="minor"/>
    </font>
    <font>
      <sz val="11"/>
      <name val="Calibri"/>
      <family val="2"/>
    </font>
    <font>
      <sz val="12"/>
      <name val="Arial"/>
      <family val="2"/>
    </font>
    <font>
      <sz val="12"/>
      <color theme="1"/>
      <name val="Calibri"/>
      <family val="2"/>
      <scheme val="minor"/>
    </font>
    <font>
      <sz val="10"/>
      <color theme="1"/>
      <name val="Arial"/>
      <family val="2"/>
    </font>
    <font>
      <sz val="8"/>
      <color theme="1"/>
      <name val="Arial"/>
      <family val="2"/>
    </font>
    <font>
      <sz val="10"/>
      <name val="Helv"/>
      <family val="2"/>
    </font>
    <font>
      <i/>
      <sz val="8"/>
      <name val="Arial"/>
      <family val="2"/>
    </font>
    <font>
      <sz val="10"/>
      <name val="Arial"/>
      <family val="2"/>
    </font>
    <font>
      <sz val="8"/>
      <name val="Arial"/>
      <family val="2"/>
    </font>
    <font>
      <b/>
      <sz val="8"/>
      <name val="Arial"/>
      <family val="2"/>
    </font>
    <font>
      <sz val="8"/>
      <color theme="0"/>
      <name val="Arial"/>
      <family val="2"/>
    </font>
    <font>
      <sz val="10"/>
      <name val="Times New Roman"/>
      <family val="1"/>
    </font>
    <font>
      <sz val="10"/>
      <color indexed="8"/>
      <name val="MS Sans Serif"/>
      <family val="2"/>
    </font>
    <font>
      <sz val="8"/>
      <color indexed="8"/>
      <name val="Arial"/>
      <family val="2"/>
    </font>
    <font>
      <sz val="10"/>
      <color rgb="FF010000"/>
      <name val="Arial"/>
      <family val="2"/>
    </font>
    <font>
      <b/>
      <sz val="10"/>
      <color theme="1"/>
      <name val="Arial"/>
      <family val="2"/>
    </font>
    <font>
      <b/>
      <sz val="10"/>
      <name val="Arial"/>
      <family val="2"/>
    </font>
    <font>
      <b/>
      <sz val="12"/>
      <name val="Arial"/>
      <family val="2"/>
    </font>
    <font>
      <b/>
      <sz val="18"/>
      <color rgb="FFFF0000"/>
      <name val="Calibri"/>
      <family val="2"/>
      <scheme val="minor"/>
    </font>
    <font>
      <sz val="12"/>
      <color rgb="FFFF0000"/>
      <name val="Arial"/>
      <family val="2"/>
    </font>
    <font>
      <b/>
      <sz val="14"/>
      <name val="Arial"/>
      <family val="2"/>
    </font>
    <font>
      <sz val="11"/>
      <color theme="1"/>
      <name val="Arial"/>
      <family val="2"/>
    </font>
    <font>
      <b/>
      <sz val="11"/>
      <color theme="1"/>
      <name val="Arial"/>
      <family val="2"/>
    </font>
    <font>
      <sz val="11"/>
      <color rgb="FFFF0000"/>
      <name val="Arial"/>
      <family val="2"/>
    </font>
    <font>
      <b/>
      <sz val="11"/>
      <color theme="1"/>
      <name val="Calibri"/>
      <family val="2"/>
      <scheme val="minor"/>
    </font>
    <font>
      <sz val="10"/>
      <name val="Arial"/>
      <family val="2"/>
    </font>
    <font>
      <sz val="11"/>
      <name val="Arial"/>
      <family val="2"/>
    </font>
    <font>
      <sz val="10"/>
      <name val="Arial"/>
      <family val="2"/>
      <charset val="238"/>
    </font>
    <font>
      <sz val="11"/>
      <name val="Calibri"/>
      <family val="2"/>
      <scheme val="minor"/>
    </font>
  </fonts>
  <fills count="18">
    <fill>
      <patternFill patternType="none"/>
    </fill>
    <fill>
      <patternFill patternType="gray125"/>
    </fill>
    <fill>
      <patternFill patternType="solid">
        <fgColor theme="0"/>
        <bgColor indexed="64"/>
      </patternFill>
    </fill>
    <fill>
      <patternFill patternType="solid">
        <fgColor theme="4" tint="0.79995117038483843"/>
        <bgColor indexed="64"/>
      </patternFill>
    </fill>
    <fill>
      <patternFill patternType="solid">
        <fgColor theme="4" tint="0.79992065187536243"/>
        <bgColor indexed="64"/>
      </patternFill>
    </fill>
    <fill>
      <patternFill patternType="solid">
        <fgColor theme="4" tint="0.79989013336588644"/>
        <bgColor indexed="64"/>
      </patternFill>
    </fill>
    <fill>
      <patternFill patternType="solid">
        <fgColor theme="3" tint="0.59996337778862885"/>
        <bgColor indexed="64"/>
      </patternFill>
    </fill>
    <fill>
      <patternFill patternType="solid">
        <fgColor theme="3" tint="0.59990234076967686"/>
        <bgColor indexed="64"/>
      </patternFill>
    </fill>
    <fill>
      <patternFill patternType="solid">
        <fgColor theme="3" tint="0.59993285927915285"/>
        <bgColor indexed="64"/>
      </patternFill>
    </fill>
    <fill>
      <patternFill patternType="solid">
        <fgColor indexed="9"/>
        <bgColor indexed="64"/>
      </patternFill>
    </fill>
    <fill>
      <patternFill patternType="solid">
        <fgColor theme="5"/>
        <bgColor indexed="64"/>
      </patternFill>
    </fill>
    <fill>
      <patternFill patternType="solid">
        <fgColor rgb="FFFFFF00"/>
        <bgColor indexed="64"/>
      </patternFill>
    </fill>
    <fill>
      <patternFill patternType="solid">
        <fgColor rgb="FF7030A0"/>
        <bgColor indexed="64"/>
      </patternFill>
    </fill>
    <fill>
      <patternFill patternType="solid">
        <fgColor theme="9"/>
        <bgColor indexed="64"/>
      </patternFill>
    </fill>
    <fill>
      <patternFill patternType="solid">
        <fgColor theme="4"/>
        <bgColor indexed="64"/>
      </patternFill>
    </fill>
    <fill>
      <patternFill patternType="solid">
        <fgColor theme="7"/>
        <bgColor indexed="64"/>
      </patternFill>
    </fill>
    <fill>
      <patternFill patternType="solid">
        <fgColor theme="7" tint="0.59999389629810485"/>
        <bgColor indexed="64"/>
      </patternFill>
    </fill>
    <fill>
      <patternFill patternType="solid">
        <fgColor theme="5" tint="0.59999389629810485"/>
        <bgColor indexed="64"/>
      </patternFill>
    </fill>
  </fills>
  <borders count="55">
    <border>
      <left/>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right style="medium">
        <color auto="1"/>
      </right>
      <top style="medium">
        <color auto="1"/>
      </top>
      <bottom/>
      <diagonal/>
    </border>
    <border>
      <left/>
      <right/>
      <top style="medium">
        <color auto="1"/>
      </top>
      <bottom/>
      <diagonal/>
    </border>
    <border>
      <left style="medium">
        <color auto="1"/>
      </left>
      <right/>
      <top style="medium">
        <color auto="1"/>
      </top>
      <bottom/>
      <diagonal/>
    </border>
    <border>
      <left style="thick">
        <color auto="1"/>
      </left>
      <right/>
      <top style="thick">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medium">
        <color auto="1"/>
      </top>
      <bottom/>
      <diagonal/>
    </border>
    <border>
      <left style="medium">
        <color auto="1"/>
      </left>
      <right style="medium">
        <color auto="1"/>
      </right>
      <top style="medium">
        <color auto="1"/>
      </top>
      <bottom style="medium">
        <color auto="1"/>
      </bottom>
      <diagonal/>
    </border>
    <border>
      <left style="double">
        <color auto="1"/>
      </left>
      <right/>
      <top/>
      <bottom/>
      <diagonal/>
    </border>
    <border>
      <left/>
      <right style="thick">
        <color auto="1"/>
      </right>
      <top/>
      <bottom style="thick">
        <color auto="1"/>
      </bottom>
      <diagonal/>
    </border>
    <border>
      <left/>
      <right/>
      <top/>
      <bottom style="thick">
        <color auto="1"/>
      </bottom>
      <diagonal/>
    </border>
    <border>
      <left style="thick">
        <color auto="1"/>
      </left>
      <right/>
      <top/>
      <bottom style="thick">
        <color auto="1"/>
      </bottom>
      <diagonal/>
    </border>
    <border>
      <left/>
      <right style="thick">
        <color auto="1"/>
      </right>
      <top/>
      <bottom/>
      <diagonal/>
    </border>
    <border>
      <left style="thick">
        <color auto="1"/>
      </left>
      <right/>
      <top/>
      <bottom/>
      <diagonal/>
    </border>
    <border>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style="thick">
        <color auto="1"/>
      </left>
      <right style="thick">
        <color auto="1"/>
      </right>
      <top/>
      <bottom/>
      <diagonal/>
    </border>
    <border>
      <left style="thick">
        <color auto="1"/>
      </left>
      <right style="thick">
        <color auto="1"/>
      </right>
      <top style="thick">
        <color auto="1"/>
      </top>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right style="thin">
        <color auto="1"/>
      </right>
      <top/>
      <bottom style="thick">
        <color auto="1"/>
      </bottom>
      <diagonal/>
    </border>
    <border>
      <left style="medium">
        <color auto="1"/>
      </left>
      <right/>
      <top/>
      <bottom style="thick">
        <color auto="1"/>
      </bottom>
      <diagonal/>
    </border>
    <border>
      <left style="medium">
        <color auto="1"/>
      </left>
      <right/>
      <top style="thick">
        <color auto="1"/>
      </top>
      <bottom/>
      <diagonal/>
    </border>
    <border>
      <left style="medium">
        <color auto="1"/>
      </left>
      <right/>
      <top/>
      <bottom style="thin">
        <color auto="1"/>
      </bottom>
      <diagonal/>
    </border>
    <border>
      <left/>
      <right style="medium">
        <color auto="1"/>
      </right>
      <top style="thick">
        <color auto="1"/>
      </top>
      <bottom style="thick">
        <color auto="1"/>
      </bottom>
      <diagonal/>
    </border>
    <border>
      <left/>
      <right/>
      <top style="thick">
        <color auto="1"/>
      </top>
      <bottom style="thick">
        <color auto="1"/>
      </bottom>
      <diagonal/>
    </border>
    <border>
      <left style="medium">
        <color auto="1"/>
      </left>
      <right/>
      <top style="thick">
        <color auto="1"/>
      </top>
      <bottom style="thick">
        <color auto="1"/>
      </bottom>
      <diagonal/>
    </border>
    <border>
      <left/>
      <right style="medium">
        <color auto="1"/>
      </right>
      <top style="medium">
        <color auto="1"/>
      </top>
      <bottom style="thick">
        <color auto="1"/>
      </bottom>
      <diagonal/>
    </border>
    <border>
      <left/>
      <right/>
      <top style="medium">
        <color auto="1"/>
      </top>
      <bottom style="thick">
        <color auto="1"/>
      </bottom>
      <diagonal/>
    </border>
    <border>
      <left style="medium">
        <color auto="1"/>
      </left>
      <right/>
      <top style="medium">
        <color auto="1"/>
      </top>
      <bottom style="thick">
        <color auto="1"/>
      </bottom>
      <diagonal/>
    </border>
  </borders>
  <cellStyleXfs count="38">
    <xf numFmtId="0" fontId="0" fillId="0" borderId="0"/>
    <xf numFmtId="0" fontId="8" fillId="0" borderId="0"/>
    <xf numFmtId="0" fontId="7" fillId="0" borderId="0">
      <alignment vertical="center"/>
    </xf>
    <xf numFmtId="0" fontId="7" fillId="0" borderId="0" applyFont="0" applyFill="0" applyBorder="0" applyAlignment="0" applyProtection="0">
      <alignment vertical="center"/>
    </xf>
    <xf numFmtId="0" fontId="7" fillId="0" borderId="0" applyFont="0" applyFill="0" applyBorder="0" applyAlignment="0" applyProtection="0"/>
    <xf numFmtId="0" fontId="10" fillId="0" borderId="0"/>
    <xf numFmtId="0" fontId="11" fillId="0" borderId="0"/>
    <xf numFmtId="0" fontId="13" fillId="0" borderId="0"/>
    <xf numFmtId="0" fontId="15" fillId="0" borderId="0"/>
    <xf numFmtId="0" fontId="15" fillId="0" borderId="0"/>
    <xf numFmtId="0" fontId="19" fillId="0" borderId="0"/>
    <xf numFmtId="0" fontId="19" fillId="0" borderId="0"/>
    <xf numFmtId="0" fontId="19" fillId="0" borderId="0"/>
    <xf numFmtId="0" fontId="20" fillId="0" borderId="0" applyNumberFormat="0" applyFont="0" applyFill="0" applyBorder="0" applyAlignment="0" applyProtection="0"/>
    <xf numFmtId="0" fontId="20" fillId="0" borderId="0" applyNumberFormat="0" applyFont="0" applyFill="0" applyBorder="0" applyAlignment="0" applyProtection="0"/>
    <xf numFmtId="0" fontId="20" fillId="0" borderId="0" applyNumberFormat="0" applyFont="0" applyFill="0" applyBorder="0" applyAlignment="0" applyProtection="0"/>
    <xf numFmtId="43" fontId="7" fillId="0" borderId="0" applyFont="0" applyFill="0" applyBorder="0" applyAlignment="0" applyProtection="0"/>
    <xf numFmtId="0" fontId="15" fillId="0" borderId="0"/>
    <xf numFmtId="0" fontId="7" fillId="0" borderId="0" applyFont="0" applyFill="0" applyBorder="0" applyAlignment="0" applyProtection="0"/>
    <xf numFmtId="0" fontId="15" fillId="0" borderId="0"/>
    <xf numFmtId="0" fontId="4" fillId="0" borderId="0"/>
    <xf numFmtId="0" fontId="8" fillId="0" borderId="0"/>
    <xf numFmtId="0" fontId="8" fillId="0" borderId="0" applyFont="0" applyFill="0" applyBorder="0" applyAlignment="0" applyProtection="0"/>
    <xf numFmtId="0" fontId="10" fillId="0" borderId="0"/>
    <xf numFmtId="0" fontId="5" fillId="0" borderId="0"/>
    <xf numFmtId="0" fontId="5" fillId="0" borderId="0" applyFont="0" applyFill="0" applyBorder="0" applyAlignment="0" applyProtection="0"/>
    <xf numFmtId="0" fontId="5" fillId="0" borderId="0"/>
    <xf numFmtId="0" fontId="15" fillId="0" borderId="0"/>
    <xf numFmtId="0" fontId="8" fillId="0" borderId="0" applyFont="0" applyFill="0" applyBorder="0" applyAlignment="0" applyProtection="0"/>
    <xf numFmtId="0" fontId="7" fillId="0" borderId="0"/>
    <xf numFmtId="9" fontId="7" fillId="0" borderId="0" applyFont="0" applyFill="0" applyBorder="0" applyAlignment="0" applyProtection="0"/>
    <xf numFmtId="0" fontId="33" fillId="0" borderId="0"/>
    <xf numFmtId="0" fontId="33" fillId="0" borderId="0"/>
    <xf numFmtId="0" fontId="34" fillId="0" borderId="0"/>
    <xf numFmtId="9" fontId="10" fillId="0" borderId="0" applyFont="0" applyFill="0" applyBorder="0" applyAlignment="0" applyProtection="0"/>
    <xf numFmtId="0" fontId="35" fillId="0" borderId="0"/>
    <xf numFmtId="0" fontId="15" fillId="0" borderId="0"/>
    <xf numFmtId="0" fontId="10" fillId="0" borderId="0"/>
  </cellStyleXfs>
  <cellXfs count="460">
    <xf numFmtId="0" fontId="0" fillId="0" borderId="0" xfId="0"/>
    <xf numFmtId="0" fontId="5" fillId="0" borderId="0" xfId="0" applyFont="1"/>
    <xf numFmtId="0" fontId="6" fillId="0" borderId="0" xfId="0" applyFont="1"/>
    <xf numFmtId="0" fontId="5" fillId="0" borderId="0" xfId="0" applyFont="1" applyAlignment="1">
      <alignment horizontal="center" vertical="center"/>
    </xf>
    <xf numFmtId="0" fontId="9" fillId="0" borderId="0" xfId="0" applyFont="1" applyAlignment="1">
      <alignment horizontal="center" vertical="center"/>
    </xf>
    <xf numFmtId="0" fontId="9" fillId="0" borderId="0" xfId="0" applyFont="1" applyFill="1" applyAlignment="1">
      <alignment horizontal="center" vertical="center"/>
    </xf>
    <xf numFmtId="0" fontId="5" fillId="0" borderId="9" xfId="0" applyFont="1" applyBorder="1"/>
    <xf numFmtId="165" fontId="5" fillId="0" borderId="0" xfId="4" applyNumberFormat="1" applyFont="1"/>
    <xf numFmtId="165" fontId="5" fillId="0" borderId="0" xfId="0" applyNumberFormat="1" applyFont="1" applyAlignment="1">
      <alignment horizontal="center"/>
    </xf>
    <xf numFmtId="0" fontId="12" fillId="0" borderId="0" xfId="6" applyFont="1"/>
    <xf numFmtId="0" fontId="12" fillId="0" borderId="0" xfId="6" applyFont="1" applyAlignment="1">
      <alignment horizontal="left"/>
    </xf>
    <xf numFmtId="0" fontId="12" fillId="0" borderId="0" xfId="6" applyNumberFormat="1" applyFont="1" applyAlignment="1">
      <alignment horizontal="center"/>
    </xf>
    <xf numFmtId="0" fontId="12" fillId="0" borderId="0" xfId="6" applyFont="1" applyFill="1"/>
    <xf numFmtId="0" fontId="12" fillId="0" borderId="0" xfId="6" applyFont="1" applyFill="1" applyAlignment="1">
      <alignment horizontal="left"/>
    </xf>
    <xf numFmtId="0" fontId="12" fillId="0" borderId="0" xfId="6" applyNumberFormat="1" applyFont="1" applyFill="1" applyAlignment="1">
      <alignment horizontal="center"/>
    </xf>
    <xf numFmtId="0" fontId="11" fillId="0" borderId="0" xfId="5" applyFont="1"/>
    <xf numFmtId="0" fontId="14" fillId="0" borderId="0" xfId="7" applyNumberFormat="1" applyFont="1" applyFill="1" applyBorder="1" applyAlignment="1">
      <alignment horizontal="left" vertical="top"/>
    </xf>
    <xf numFmtId="0" fontId="16" fillId="0" borderId="0" xfId="8" applyNumberFormat="1" applyFont="1" applyFill="1" applyBorder="1" applyAlignment="1">
      <alignment vertical="top"/>
    </xf>
    <xf numFmtId="0" fontId="16" fillId="0" borderId="0" xfId="6" applyNumberFormat="1" applyFont="1" applyFill="1" applyBorder="1"/>
    <xf numFmtId="0" fontId="16" fillId="0" borderId="0" xfId="6" applyFont="1" applyFill="1" applyBorder="1" applyAlignment="1">
      <alignment horizontal="left"/>
    </xf>
    <xf numFmtId="0" fontId="16" fillId="0" borderId="0" xfId="6" applyFont="1" applyFill="1" applyBorder="1" applyAlignment="1">
      <alignment vertical="top"/>
    </xf>
    <xf numFmtId="0" fontId="12" fillId="0" borderId="0" xfId="6" applyNumberFormat="1" applyFont="1" applyFill="1" applyBorder="1"/>
    <xf numFmtId="0" fontId="16" fillId="0" borderId="0" xfId="6" applyFont="1" applyFill="1" applyBorder="1"/>
    <xf numFmtId="0" fontId="12" fillId="0" borderId="0" xfId="6" applyNumberFormat="1" applyFont="1" applyFill="1" applyBorder="1" applyAlignment="1">
      <alignment horizontal="center"/>
    </xf>
    <xf numFmtId="0" fontId="16" fillId="2" borderId="10" xfId="7" applyNumberFormat="1" applyFont="1" applyFill="1" applyBorder="1" applyAlignment="1">
      <alignment horizontal="left"/>
    </xf>
    <xf numFmtId="0" fontId="12" fillId="2" borderId="11" xfId="9" applyNumberFormat="1" applyFont="1" applyFill="1" applyBorder="1" applyAlignment="1" applyProtection="1">
      <alignment horizontal="right"/>
    </xf>
    <xf numFmtId="0" fontId="16" fillId="2" borderId="12" xfId="9" applyNumberFormat="1" applyFont="1" applyFill="1" applyBorder="1" applyAlignment="1" applyProtection="1">
      <alignment horizontal="center" vertical="center"/>
    </xf>
    <xf numFmtId="167" fontId="16" fillId="2" borderId="12" xfId="9" applyNumberFormat="1" applyFont="1" applyFill="1" applyBorder="1" applyAlignment="1" applyProtection="1">
      <alignment horizontal="left"/>
    </xf>
    <xf numFmtId="167" fontId="18" fillId="2" borderId="13" xfId="7" applyNumberFormat="1" applyFont="1" applyFill="1" applyBorder="1" applyAlignment="1" applyProtection="1">
      <alignment horizontal="left"/>
    </xf>
    <xf numFmtId="0" fontId="16" fillId="2" borderId="14" xfId="7" applyNumberFormat="1" applyFont="1" applyFill="1" applyBorder="1" applyAlignment="1">
      <alignment horizontal="center"/>
    </xf>
    <xf numFmtId="166" fontId="16" fillId="2" borderId="14" xfId="7" applyNumberFormat="1" applyFont="1" applyFill="1" applyBorder="1" applyAlignment="1">
      <alignment horizontal="center"/>
    </xf>
    <xf numFmtId="0" fontId="16" fillId="2" borderId="0" xfId="7" applyNumberFormat="1" applyFont="1" applyFill="1" applyBorder="1" applyAlignment="1">
      <alignment horizontal="center"/>
    </xf>
    <xf numFmtId="0" fontId="16" fillId="2" borderId="15" xfId="7" applyNumberFormat="1" applyFont="1" applyFill="1" applyBorder="1" applyAlignment="1" applyProtection="1">
      <alignment horizontal="center" vertical="center"/>
    </xf>
    <xf numFmtId="164" fontId="17" fillId="2" borderId="15" xfId="10" applyNumberFormat="1" applyFont="1" applyFill="1" applyBorder="1" applyAlignment="1">
      <alignment horizontal="left"/>
    </xf>
    <xf numFmtId="0" fontId="16" fillId="2" borderId="13" xfId="7" applyNumberFormat="1" applyFont="1" applyFill="1" applyBorder="1" applyAlignment="1">
      <alignment horizontal="left"/>
    </xf>
    <xf numFmtId="0" fontId="12" fillId="2" borderId="14" xfId="9" applyNumberFormat="1" applyFont="1" applyFill="1" applyBorder="1" applyAlignment="1" applyProtection="1">
      <alignment horizontal="right"/>
    </xf>
    <xf numFmtId="0" fontId="12" fillId="2" borderId="0" xfId="9" applyNumberFormat="1" applyFont="1" applyFill="1" applyBorder="1" applyAlignment="1" applyProtection="1">
      <alignment horizontal="right"/>
    </xf>
    <xf numFmtId="0" fontId="16" fillId="2" borderId="15" xfId="9" applyNumberFormat="1" applyFont="1" applyFill="1" applyBorder="1" applyAlignment="1" applyProtection="1">
      <alignment horizontal="center" vertical="center"/>
    </xf>
    <xf numFmtId="167" fontId="16" fillId="2" borderId="15" xfId="9" applyNumberFormat="1" applyFont="1" applyFill="1" applyBorder="1" applyAlignment="1" applyProtection="1">
      <alignment horizontal="left"/>
    </xf>
    <xf numFmtId="0" fontId="16" fillId="3" borderId="13" xfId="7" applyNumberFormat="1" applyFont="1" applyFill="1" applyBorder="1" applyAlignment="1">
      <alignment horizontal="left"/>
    </xf>
    <xf numFmtId="0" fontId="12" fillId="2" borderId="14" xfId="7" applyNumberFormat="1" applyFont="1" applyFill="1" applyBorder="1" applyAlignment="1" applyProtection="1">
      <alignment horizontal="right"/>
    </xf>
    <xf numFmtId="0" fontId="12" fillId="4" borderId="14" xfId="9" applyNumberFormat="1" applyFont="1" applyFill="1" applyBorder="1" applyAlignment="1" applyProtection="1">
      <alignment horizontal="right"/>
    </xf>
    <xf numFmtId="0" fontId="12" fillId="4" borderId="0" xfId="9" applyNumberFormat="1" applyFont="1" applyFill="1" applyBorder="1" applyAlignment="1" applyProtection="1">
      <alignment horizontal="right"/>
    </xf>
    <xf numFmtId="0" fontId="16" fillId="5" borderId="15" xfId="9" applyNumberFormat="1" applyFont="1" applyFill="1" applyBorder="1" applyAlignment="1" applyProtection="1">
      <alignment horizontal="center" vertical="center"/>
    </xf>
    <xf numFmtId="167" fontId="16" fillId="4" borderId="15" xfId="9" applyNumberFormat="1" applyFont="1" applyFill="1" applyBorder="1" applyAlignment="1" applyProtection="1">
      <alignment horizontal="left"/>
    </xf>
    <xf numFmtId="0" fontId="16" fillId="4" borderId="15" xfId="9" applyNumberFormat="1" applyFont="1" applyFill="1" applyBorder="1" applyAlignment="1" applyProtection="1">
      <alignment horizontal="left"/>
    </xf>
    <xf numFmtId="0" fontId="16" fillId="2" borderId="14" xfId="9" applyNumberFormat="1" applyFont="1" applyFill="1" applyBorder="1" applyAlignment="1" applyProtection="1">
      <alignment horizontal="center" vertical="center"/>
    </xf>
    <xf numFmtId="0" fontId="16" fillId="6" borderId="13" xfId="7" applyNumberFormat="1" applyFont="1" applyFill="1" applyBorder="1" applyAlignment="1">
      <alignment horizontal="left"/>
    </xf>
    <xf numFmtId="0" fontId="16" fillId="6" borderId="14" xfId="7" applyNumberFormat="1" applyFont="1" applyFill="1" applyBorder="1" applyAlignment="1">
      <alignment horizontal="right"/>
    </xf>
    <xf numFmtId="0" fontId="16" fillId="6" borderId="0" xfId="7" applyNumberFormat="1" applyFont="1" applyFill="1" applyBorder="1" applyAlignment="1">
      <alignment horizontal="right"/>
    </xf>
    <xf numFmtId="0" fontId="17" fillId="7" borderId="15" xfId="11" applyNumberFormat="1" applyFont="1" applyFill="1" applyBorder="1" applyAlignment="1">
      <alignment horizontal="center" vertical="center"/>
    </xf>
    <xf numFmtId="0" fontId="17" fillId="8" borderId="15" xfId="11" applyFont="1" applyFill="1" applyBorder="1" applyAlignment="1">
      <alignment horizontal="left"/>
    </xf>
    <xf numFmtId="0" fontId="16" fillId="8" borderId="13" xfId="7" applyNumberFormat="1" applyFont="1" applyFill="1" applyBorder="1" applyAlignment="1">
      <alignment horizontal="left"/>
    </xf>
    <xf numFmtId="0" fontId="16" fillId="8" borderId="14" xfId="7" applyNumberFormat="1" applyFont="1" applyFill="1" applyBorder="1" applyAlignment="1">
      <alignment horizontal="right"/>
    </xf>
    <xf numFmtId="0" fontId="16" fillId="8" borderId="0" xfId="7" applyNumberFormat="1" applyFont="1" applyFill="1" applyBorder="1" applyAlignment="1">
      <alignment horizontal="right"/>
    </xf>
    <xf numFmtId="0" fontId="17" fillId="8" borderId="15" xfId="7" applyNumberFormat="1" applyFont="1" applyFill="1" applyBorder="1" applyAlignment="1" applyProtection="1">
      <alignment horizontal="center" vertical="center"/>
    </xf>
    <xf numFmtId="0" fontId="16" fillId="8" borderId="0" xfId="7" applyNumberFormat="1" applyFont="1" applyFill="1" applyBorder="1" applyAlignment="1">
      <alignment horizontal="right"/>
    </xf>
    <xf numFmtId="0" fontId="16" fillId="2" borderId="13" xfId="7" applyNumberFormat="1" applyFont="1" applyFill="1" applyBorder="1" applyAlignment="1">
      <alignment horizontal="left"/>
    </xf>
    <xf numFmtId="0" fontId="12" fillId="2" borderId="0" xfId="9" applyNumberFormat="1" applyFont="1" applyFill="1" applyBorder="1" applyAlignment="1" applyProtection="1">
      <alignment horizontal="right"/>
    </xf>
    <xf numFmtId="167" fontId="17" fillId="2" borderId="15" xfId="9" applyNumberFormat="1" applyFont="1" applyFill="1" applyBorder="1" applyAlignment="1" applyProtection="1">
      <alignment horizontal="left"/>
    </xf>
    <xf numFmtId="0" fontId="16" fillId="2" borderId="16" xfId="7" applyNumberFormat="1" applyFont="1" applyFill="1" applyBorder="1" applyAlignment="1" applyProtection="1">
      <alignment horizontal="left"/>
    </xf>
    <xf numFmtId="0" fontId="16" fillId="2" borderId="17" xfId="7" applyNumberFormat="1" applyFont="1" applyFill="1" applyBorder="1" applyAlignment="1" applyProtection="1">
      <alignment horizontal="center"/>
    </xf>
    <xf numFmtId="0" fontId="16" fillId="2" borderId="18" xfId="7" applyNumberFormat="1" applyFont="1" applyFill="1" applyBorder="1" applyAlignment="1" applyProtection="1">
      <alignment horizontal="left"/>
    </xf>
    <xf numFmtId="0" fontId="16" fillId="2" borderId="18" xfId="7" applyNumberFormat="1" applyFont="1" applyFill="1" applyBorder="1" applyAlignment="1" applyProtection="1">
      <alignment horizontal="center"/>
    </xf>
    <xf numFmtId="0" fontId="16" fillId="0" borderId="19" xfId="7" applyNumberFormat="1" applyFont="1" applyFill="1" applyBorder="1" applyAlignment="1" applyProtection="1">
      <alignment horizontal="center" vertical="center"/>
    </xf>
    <xf numFmtId="164" fontId="17" fillId="0" borderId="19" xfId="10" applyNumberFormat="1" applyFont="1" applyFill="1" applyBorder="1" applyAlignment="1">
      <alignment horizontal="left"/>
    </xf>
    <xf numFmtId="168" fontId="16" fillId="2" borderId="21" xfId="12" applyNumberFormat="1" applyFont="1" applyFill="1" applyBorder="1" applyAlignment="1">
      <alignment horizontal="center" vertical="center" wrapText="1"/>
    </xf>
    <xf numFmtId="0" fontId="16" fillId="0" borderId="0" xfId="13" applyNumberFormat="1" applyFont="1" applyFill="1" applyBorder="1" applyAlignment="1">
      <alignment horizontal="center" vertical="center" textRotation="180"/>
    </xf>
    <xf numFmtId="0" fontId="16" fillId="0" borderId="0" xfId="14" applyFont="1" applyFill="1" applyBorder="1" applyAlignment="1">
      <alignment horizontal="center" vertical="center"/>
    </xf>
    <xf numFmtId="0" fontId="21" fillId="2" borderId="21" xfId="15" applyFont="1" applyFill="1" applyBorder="1" applyAlignment="1" applyProtection="1">
      <alignment horizontal="center" vertical="center" wrapText="1"/>
      <protection locked="0"/>
    </xf>
    <xf numFmtId="0" fontId="16" fillId="0" borderId="0" xfId="14" applyFont="1" applyFill="1" applyBorder="1" applyAlignment="1" applyProtection="1">
      <alignment horizontal="left"/>
    </xf>
    <xf numFmtId="0" fontId="12" fillId="0" borderId="0" xfId="6" applyNumberFormat="1" applyFont="1" applyFill="1"/>
    <xf numFmtId="0" fontId="14" fillId="0" borderId="0" xfId="14" applyFont="1" applyFill="1" applyAlignment="1" applyProtection="1">
      <alignment horizontal="left"/>
    </xf>
    <xf numFmtId="0" fontId="17" fillId="0" borderId="0" xfId="14" applyFont="1" applyFill="1" applyAlignment="1" applyProtection="1">
      <alignment horizontal="left"/>
    </xf>
    <xf numFmtId="0" fontId="22" fillId="9" borderId="0" xfId="6" applyFont="1" applyFill="1" applyAlignment="1"/>
    <xf numFmtId="0" fontId="22" fillId="9" borderId="0" xfId="6" applyFont="1" applyFill="1" applyAlignment="1">
      <alignment horizontal="left"/>
    </xf>
    <xf numFmtId="0" fontId="22" fillId="9" borderId="0" xfId="6" applyNumberFormat="1" applyFont="1" applyFill="1" applyAlignment="1">
      <alignment horizontal="center"/>
    </xf>
    <xf numFmtId="0" fontId="22" fillId="9" borderId="0" xfId="6" applyNumberFormat="1" applyFont="1" applyFill="1" applyAlignment="1">
      <alignment horizontal="left"/>
    </xf>
    <xf numFmtId="0" fontId="12" fillId="0" borderId="0" xfId="6" applyFont="1" applyAlignment="1">
      <alignment horizontal="left" wrapText="1"/>
    </xf>
    <xf numFmtId="0" fontId="11" fillId="0" borderId="0" xfId="6" applyFont="1"/>
    <xf numFmtId="0" fontId="11" fillId="0" borderId="0" xfId="6" applyFont="1" applyAlignment="1">
      <alignment horizontal="left"/>
    </xf>
    <xf numFmtId="0" fontId="11" fillId="0" borderId="0" xfId="6" applyNumberFormat="1" applyFont="1" applyAlignment="1">
      <alignment horizontal="center"/>
    </xf>
    <xf numFmtId="0" fontId="23" fillId="0" borderId="0" xfId="6" applyFont="1"/>
    <xf numFmtId="0" fontId="15" fillId="0" borderId="0" xfId="17"/>
    <xf numFmtId="0" fontId="15" fillId="0" borderId="0" xfId="17" applyBorder="1"/>
    <xf numFmtId="0" fontId="0" fillId="0" borderId="0" xfId="0" applyAlignment="1">
      <alignment horizontal="center" vertical="center"/>
    </xf>
    <xf numFmtId="0" fontId="0" fillId="0" borderId="5" xfId="0" applyBorder="1"/>
    <xf numFmtId="0" fontId="25" fillId="0" borderId="0" xfId="17" applyFont="1"/>
    <xf numFmtId="0" fontId="0" fillId="0" borderId="0" xfId="0" applyBorder="1"/>
    <xf numFmtId="0" fontId="0" fillId="0" borderId="0" xfId="0" applyBorder="1" applyAlignment="1">
      <alignment horizontal="center" vertical="center"/>
    </xf>
    <xf numFmtId="0" fontId="0" fillId="11" borderId="0" xfId="0" applyFill="1"/>
    <xf numFmtId="0" fontId="0" fillId="0" borderId="0" xfId="0" applyAlignment="1">
      <alignment vertical="center" wrapText="1"/>
    </xf>
    <xf numFmtId="0" fontId="15" fillId="0" borderId="0" xfId="0" applyFont="1" applyFill="1" applyBorder="1" applyAlignment="1">
      <alignment horizontal="center" vertical="center" wrapText="1"/>
    </xf>
    <xf numFmtId="0" fontId="15" fillId="0" borderId="28" xfId="0" applyFont="1" applyFill="1" applyBorder="1" applyAlignment="1">
      <alignment horizontal="center" vertical="center" wrapText="1"/>
    </xf>
    <xf numFmtId="0" fontId="15" fillId="0" borderId="22" xfId="0" applyFont="1" applyFill="1" applyBorder="1" applyAlignment="1">
      <alignment horizontal="center" vertical="center" wrapText="1"/>
    </xf>
    <xf numFmtId="0" fontId="15" fillId="0" borderId="22" xfId="0" applyFont="1" applyBorder="1" applyAlignment="1">
      <alignment horizontal="center" vertical="center" wrapText="1"/>
    </xf>
    <xf numFmtId="0" fontId="24" fillId="0" borderId="5" xfId="0" applyFont="1" applyBorder="1" applyAlignment="1">
      <alignment horizontal="center" vertical="center" wrapText="1"/>
    </xf>
    <xf numFmtId="0" fontId="26" fillId="0" borderId="23" xfId="0" applyFont="1" applyBorder="1" applyAlignment="1">
      <alignment horizontal="center" vertical="center"/>
    </xf>
    <xf numFmtId="0" fontId="26" fillId="0" borderId="24" xfId="0" applyFont="1" applyBorder="1" applyAlignment="1">
      <alignment horizontal="center" vertical="center"/>
    </xf>
    <xf numFmtId="0" fontId="26" fillId="0" borderId="25" xfId="0" applyFont="1" applyBorder="1" applyAlignment="1">
      <alignment horizontal="center" vertical="center"/>
    </xf>
    <xf numFmtId="0" fontId="26" fillId="0" borderId="0" xfId="0" applyFont="1" applyBorder="1" applyAlignment="1">
      <alignment horizontal="center" vertical="center"/>
    </xf>
    <xf numFmtId="0" fontId="9" fillId="0" borderId="0" xfId="20" applyFont="1"/>
    <xf numFmtId="0" fontId="9" fillId="0" borderId="0" xfId="20" applyFont="1" applyAlignment="1">
      <alignment horizontal="center"/>
    </xf>
    <xf numFmtId="0" fontId="5" fillId="0" borderId="32" xfId="26" applyFont="1" applyBorder="1" applyAlignment="1">
      <alignment horizontal="center"/>
    </xf>
    <xf numFmtId="165" fontId="9" fillId="0" borderId="0" xfId="20" applyNumberFormat="1" applyFont="1" applyAlignment="1">
      <alignment horizontal="center"/>
    </xf>
    <xf numFmtId="164" fontId="9" fillId="0" borderId="0" xfId="20" applyNumberFormat="1" applyFont="1" applyAlignment="1">
      <alignment horizontal="center"/>
    </xf>
    <xf numFmtId="0" fontId="15" fillId="0" borderId="0" xfId="20" applyFont="1" applyAlignment="1">
      <alignment horizontal="center" vertical="center"/>
    </xf>
    <xf numFmtId="0" fontId="9" fillId="0" borderId="32" xfId="20" applyFont="1" applyBorder="1"/>
    <xf numFmtId="0" fontId="9" fillId="0" borderId="0" xfId="20" applyFont="1" applyAlignment="1">
      <alignment horizontal="center" vertical="center" wrapText="1"/>
    </xf>
    <xf numFmtId="0" fontId="5" fillId="0" borderId="0" xfId="26" applyFont="1" applyBorder="1" applyAlignment="1">
      <alignment horizontal="center" vertical="center" wrapText="1"/>
    </xf>
    <xf numFmtId="0" fontId="5" fillId="0" borderId="14" xfId="26" applyFont="1" applyBorder="1" applyAlignment="1">
      <alignment horizontal="center" vertical="center" wrapText="1"/>
    </xf>
    <xf numFmtId="0" fontId="9" fillId="0" borderId="32" xfId="20" applyFont="1" applyBorder="1" applyAlignment="1">
      <alignment horizontal="center" vertical="center"/>
    </xf>
    <xf numFmtId="0" fontId="25" fillId="0" borderId="14" xfId="20" applyFont="1" applyBorder="1"/>
    <xf numFmtId="0" fontId="25" fillId="0" borderId="0" xfId="20" applyFont="1"/>
    <xf numFmtId="0" fontId="28" fillId="0" borderId="32" xfId="20" applyFont="1" applyBorder="1"/>
    <xf numFmtId="0" fontId="5" fillId="0" borderId="0" xfId="0" applyNumberFormat="1" applyFont="1" applyAlignment="1">
      <alignment horizontal="center"/>
    </xf>
    <xf numFmtId="164" fontId="5" fillId="0" borderId="0" xfId="0" applyNumberFormat="1" applyFont="1" applyAlignment="1">
      <alignment horizontal="center"/>
    </xf>
    <xf numFmtId="165" fontId="5" fillId="0" borderId="0" xfId="0" applyNumberFormat="1" applyFont="1"/>
    <xf numFmtId="0" fontId="29" fillId="0" borderId="0" xfId="0" applyFont="1"/>
    <xf numFmtId="0" fontId="9" fillId="0" borderId="0" xfId="20" applyFont="1" applyAlignment="1">
      <alignment horizontal="center" vertical="center" wrapText="1"/>
    </xf>
    <xf numFmtId="0" fontId="29" fillId="0" borderId="0" xfId="0" applyFont="1" applyAlignment="1">
      <alignment horizontal="center" vertical="center"/>
    </xf>
    <xf numFmtId="0" fontId="29" fillId="0" borderId="0" xfId="0" applyFont="1" applyFill="1" applyBorder="1" applyAlignment="1">
      <alignment horizontal="center" vertical="center"/>
    </xf>
    <xf numFmtId="0" fontId="29" fillId="0" borderId="0" xfId="0" applyFont="1" applyFill="1" applyBorder="1"/>
    <xf numFmtId="0" fontId="29" fillId="0" borderId="0" xfId="0" applyFont="1" applyBorder="1"/>
    <xf numFmtId="0" fontId="30" fillId="16" borderId="0" xfId="0" applyFont="1" applyFill="1"/>
    <xf numFmtId="0" fontId="29" fillId="16" borderId="0" xfId="0" applyFont="1" applyFill="1"/>
    <xf numFmtId="0" fontId="29" fillId="0" borderId="0" xfId="0" applyFont="1" applyFill="1"/>
    <xf numFmtId="0" fontId="30" fillId="15" borderId="0" xfId="0" applyFont="1" applyFill="1"/>
    <xf numFmtId="0" fontId="29" fillId="15" borderId="0" xfId="0" applyFont="1" applyFill="1"/>
    <xf numFmtId="0" fontId="29" fillId="0" borderId="0" xfId="0" applyFont="1" applyBorder="1" applyAlignment="1">
      <alignment horizontal="center" vertical="center"/>
    </xf>
    <xf numFmtId="0" fontId="30" fillId="14" borderId="0" xfId="0" applyFont="1" applyFill="1"/>
    <xf numFmtId="0" fontId="29" fillId="14" borderId="0" xfId="0" applyFont="1" applyFill="1"/>
    <xf numFmtId="0" fontId="30" fillId="13" borderId="0" xfId="0" applyFont="1" applyFill="1"/>
    <xf numFmtId="0" fontId="29" fillId="13" borderId="0" xfId="0" applyFont="1" applyFill="1"/>
    <xf numFmtId="0" fontId="29" fillId="13" borderId="0" xfId="0" applyFont="1" applyFill="1" applyBorder="1" applyAlignment="1">
      <alignment horizontal="center" vertical="center"/>
    </xf>
    <xf numFmtId="0" fontId="29" fillId="13" borderId="0" xfId="0" applyFont="1" applyFill="1" applyBorder="1"/>
    <xf numFmtId="0" fontId="30" fillId="12" borderId="0" xfId="0" applyFont="1" applyFill="1"/>
    <xf numFmtId="0" fontId="29" fillId="12" borderId="0" xfId="0" applyFont="1" applyFill="1"/>
    <xf numFmtId="0" fontId="29" fillId="0" borderId="0" xfId="0" applyNumberFormat="1" applyFont="1"/>
    <xf numFmtId="0" fontId="30" fillId="0" borderId="0" xfId="0" applyFont="1" applyAlignment="1">
      <alignment horizontal="left" vertical="center"/>
    </xf>
    <xf numFmtId="0" fontId="30" fillId="0" borderId="0" xfId="0" applyFont="1" applyBorder="1" applyAlignment="1">
      <alignment horizontal="center" vertical="center"/>
    </xf>
    <xf numFmtId="0" fontId="29" fillId="0" borderId="8" xfId="0" applyFont="1" applyBorder="1" applyAlignment="1">
      <alignment horizontal="center" vertical="center"/>
    </xf>
    <xf numFmtId="0" fontId="29" fillId="0" borderId="0" xfId="0" applyFont="1" applyBorder="1" applyAlignment="1">
      <alignment horizontal="center" vertical="center" wrapText="1"/>
    </xf>
    <xf numFmtId="0" fontId="30" fillId="0" borderId="4" xfId="0" applyFont="1" applyBorder="1" applyAlignment="1">
      <alignment horizontal="center" vertical="center" wrapText="1"/>
    </xf>
    <xf numFmtId="0" fontId="29" fillId="0" borderId="5" xfId="0" applyFont="1" applyBorder="1" applyAlignment="1">
      <alignment horizontal="center" vertical="center"/>
    </xf>
    <xf numFmtId="0" fontId="29" fillId="0" borderId="8" xfId="0" applyNumberFormat="1" applyFont="1" applyBorder="1" applyAlignment="1">
      <alignment horizontal="center" vertical="center"/>
    </xf>
    <xf numFmtId="0" fontId="29" fillId="0" borderId="30" xfId="0" applyNumberFormat="1" applyFont="1" applyBorder="1" applyAlignment="1">
      <alignment horizontal="center" vertical="center"/>
    </xf>
    <xf numFmtId="0" fontId="29" fillId="0" borderId="0" xfId="0" applyFont="1" applyAlignment="1">
      <alignment horizontal="center" vertical="center" wrapText="1"/>
    </xf>
    <xf numFmtId="0" fontId="29" fillId="0" borderId="4" xfId="0" applyFont="1" applyBorder="1" applyAlignment="1">
      <alignment horizontal="center" vertical="center"/>
    </xf>
    <xf numFmtId="0" fontId="29" fillId="0" borderId="3" xfId="0" applyFont="1" applyBorder="1" applyAlignment="1">
      <alignment horizontal="center" vertical="center"/>
    </xf>
    <xf numFmtId="0" fontId="29" fillId="0" borderId="2" xfId="0" applyFont="1" applyBorder="1" applyAlignment="1">
      <alignment horizontal="center" vertical="center"/>
    </xf>
    <xf numFmtId="0" fontId="29" fillId="0" borderId="1" xfId="0" applyFont="1" applyBorder="1" applyAlignment="1">
      <alignment horizontal="center" vertical="center"/>
    </xf>
    <xf numFmtId="0" fontId="29" fillId="0" borderId="29" xfId="19" applyFont="1" applyBorder="1" applyAlignment="1">
      <alignment horizontal="center" vertical="center" wrapText="1"/>
    </xf>
    <xf numFmtId="0" fontId="29" fillId="0" borderId="0" xfId="0" applyNumberFormat="1" applyFont="1" applyBorder="1" applyAlignment="1">
      <alignment horizontal="left" vertical="center"/>
    </xf>
    <xf numFmtId="0" fontId="29" fillId="0" borderId="3"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1" xfId="0" applyFont="1" applyBorder="1" applyAlignment="1">
      <alignment horizontal="center" vertical="center" wrapText="1"/>
    </xf>
    <xf numFmtId="0" fontId="29" fillId="0" borderId="5" xfId="0" applyFont="1" applyBorder="1" applyAlignment="1">
      <alignment horizontal="center" vertical="center" wrapText="1"/>
    </xf>
    <xf numFmtId="0" fontId="29" fillId="0" borderId="4" xfId="0" applyFont="1" applyBorder="1" applyAlignment="1">
      <alignment horizontal="center" vertical="center" wrapText="1"/>
    </xf>
    <xf numFmtId="0" fontId="29" fillId="0" borderId="5" xfId="0" applyNumberFormat="1" applyFont="1" applyBorder="1" applyAlignment="1">
      <alignment horizontal="center" vertical="center"/>
    </xf>
    <xf numFmtId="0" fontId="29" fillId="0" borderId="3" xfId="0" applyFont="1" applyFill="1" applyBorder="1" applyAlignment="1">
      <alignment horizontal="center" vertical="center" wrapText="1"/>
    </xf>
    <xf numFmtId="0" fontId="29" fillId="0" borderId="0" xfId="0" applyNumberFormat="1" applyFont="1" applyBorder="1" applyAlignment="1">
      <alignment horizontal="center" vertical="center"/>
    </xf>
    <xf numFmtId="0" fontId="29" fillId="0" borderId="2" xfId="0" applyFont="1" applyBorder="1" applyAlignment="1">
      <alignment horizontal="left" vertical="center"/>
    </xf>
    <xf numFmtId="0" fontId="29" fillId="0" borderId="25" xfId="0" applyFont="1" applyBorder="1" applyAlignment="1">
      <alignment horizontal="center" vertical="center"/>
    </xf>
    <xf numFmtId="0" fontId="29" fillId="0" borderId="24" xfId="0" applyFont="1" applyBorder="1" applyAlignment="1">
      <alignment horizontal="center" vertical="center"/>
    </xf>
    <xf numFmtId="0" fontId="29" fillId="0" borderId="3" xfId="0" applyFont="1" applyBorder="1" applyAlignment="1">
      <alignment horizontal="left" vertical="center"/>
    </xf>
    <xf numFmtId="0" fontId="29" fillId="0" borderId="1" xfId="0" applyFont="1" applyBorder="1" applyAlignment="1">
      <alignment horizontal="left" vertical="center"/>
    </xf>
    <xf numFmtId="0" fontId="30" fillId="0" borderId="0" xfId="0" applyFont="1" applyAlignment="1">
      <alignment horizontal="center" vertical="center" wrapText="1"/>
    </xf>
    <xf numFmtId="0" fontId="29" fillId="0" borderId="27" xfId="0" applyNumberFormat="1" applyFont="1" applyBorder="1" applyAlignment="1">
      <alignment horizontal="center" vertical="center"/>
    </xf>
    <xf numFmtId="0" fontId="29" fillId="0" borderId="26" xfId="0" applyFont="1" applyBorder="1" applyAlignment="1">
      <alignment horizontal="left" vertical="center"/>
    </xf>
    <xf numFmtId="169" fontId="29" fillId="0" borderId="26" xfId="16" applyNumberFormat="1" applyFont="1" applyBorder="1" applyAlignment="1">
      <alignment horizontal="center" vertical="center"/>
    </xf>
    <xf numFmtId="169" fontId="29" fillId="0" borderId="26" xfId="16" applyNumberFormat="1" applyFont="1" applyBorder="1" applyAlignment="1">
      <alignment horizontal="left" vertical="center"/>
    </xf>
    <xf numFmtId="0" fontId="29" fillId="0" borderId="4" xfId="0" applyFont="1" applyBorder="1"/>
    <xf numFmtId="0" fontId="29" fillId="0" borderId="5" xfId="0" applyFont="1" applyBorder="1"/>
    <xf numFmtId="0" fontId="29" fillId="0" borderId="0" xfId="0" applyNumberFormat="1" applyFont="1" applyAlignment="1">
      <alignment horizontal="center" vertical="center"/>
    </xf>
    <xf numFmtId="169" fontId="29" fillId="0" borderId="0" xfId="16" applyNumberFormat="1" applyFont="1" applyAlignment="1">
      <alignment horizontal="center" vertical="center"/>
    </xf>
    <xf numFmtId="0" fontId="15" fillId="0" borderId="0" xfId="17" applyFont="1" applyBorder="1"/>
    <xf numFmtId="165" fontId="29" fillId="0" borderId="5" xfId="18" applyNumberFormat="1" applyFont="1" applyBorder="1" applyAlignment="1">
      <alignment horizontal="center" vertical="center"/>
    </xf>
    <xf numFmtId="165" fontId="29" fillId="0" borderId="0" xfId="18" applyNumberFormat="1" applyFont="1" applyBorder="1" applyAlignment="1">
      <alignment horizontal="center" vertical="center"/>
    </xf>
    <xf numFmtId="165" fontId="29" fillId="0" borderId="4" xfId="18" applyNumberFormat="1" applyFont="1" applyBorder="1" applyAlignment="1">
      <alignment horizontal="center" vertical="center"/>
    </xf>
    <xf numFmtId="0" fontId="29" fillId="2" borderId="5" xfId="18" applyFont="1" applyFill="1" applyBorder="1" applyAlignment="1">
      <alignment horizontal="center" vertical="center"/>
    </xf>
    <xf numFmtId="0" fontId="29" fillId="2" borderId="0" xfId="18" applyFont="1" applyFill="1" applyBorder="1" applyAlignment="1">
      <alignment horizontal="center" vertical="center"/>
    </xf>
    <xf numFmtId="0" fontId="29" fillId="2" borderId="4" xfId="18" applyFont="1" applyFill="1" applyBorder="1" applyAlignment="1">
      <alignment horizontal="center" vertical="center"/>
    </xf>
    <xf numFmtId="0" fontId="29" fillId="2" borderId="0" xfId="18" applyFont="1" applyFill="1" applyBorder="1" applyAlignment="1">
      <alignment horizontal="center"/>
    </xf>
    <xf numFmtId="0" fontId="29" fillId="0" borderId="0" xfId="0" applyNumberFormat="1" applyFont="1" applyAlignment="1">
      <alignment horizontal="center"/>
    </xf>
    <xf numFmtId="0" fontId="29" fillId="0" borderId="26" xfId="0" applyNumberFormat="1" applyFont="1" applyBorder="1" applyAlignment="1">
      <alignment horizontal="left" vertical="center"/>
    </xf>
    <xf numFmtId="165" fontId="29" fillId="0" borderId="3" xfId="18" applyNumberFormat="1" applyFont="1" applyBorder="1" applyAlignment="1">
      <alignment horizontal="center" vertical="center"/>
    </xf>
    <xf numFmtId="165" fontId="29" fillId="0" borderId="2" xfId="18" applyNumberFormat="1" applyFont="1" applyBorder="1" applyAlignment="1">
      <alignment horizontal="center" vertical="center"/>
    </xf>
    <xf numFmtId="165" fontId="29" fillId="0" borderId="1" xfId="18" applyNumberFormat="1" applyFont="1" applyBorder="1" applyAlignment="1">
      <alignment horizontal="center" vertical="center"/>
    </xf>
    <xf numFmtId="0" fontId="29" fillId="0" borderId="7" xfId="0" applyFont="1" applyBorder="1"/>
    <xf numFmtId="0" fontId="29" fillId="0" borderId="0" xfId="18" applyFont="1" applyAlignment="1">
      <alignment horizontal="center" vertical="center"/>
    </xf>
    <xf numFmtId="0" fontId="29" fillId="0" borderId="0" xfId="0" applyFont="1" applyFill="1" applyBorder="1" applyAlignment="1">
      <alignment horizontal="left" vertical="center"/>
    </xf>
    <xf numFmtId="0" fontId="29" fillId="0" borderId="0" xfId="0" applyFont="1" applyAlignment="1">
      <alignment vertical="center" wrapText="1"/>
    </xf>
    <xf numFmtId="0" fontId="29" fillId="0" borderId="3" xfId="0" applyFont="1" applyBorder="1"/>
    <xf numFmtId="0" fontId="29" fillId="11" borderId="5" xfId="0" applyNumberFormat="1" applyFont="1" applyFill="1" applyBorder="1" applyAlignment="1">
      <alignment horizontal="center" vertical="center"/>
    </xf>
    <xf numFmtId="0" fontId="29" fillId="11" borderId="0" xfId="0" applyFont="1" applyFill="1"/>
    <xf numFmtId="0" fontId="29" fillId="11" borderId="0" xfId="0" applyNumberFormat="1" applyFont="1" applyFill="1" applyBorder="1"/>
    <xf numFmtId="0" fontId="29" fillId="11" borderId="0" xfId="0" applyNumberFormat="1" applyFont="1" applyFill="1" applyBorder="1" applyAlignment="1">
      <alignment horizontal="center" vertical="center"/>
    </xf>
    <xf numFmtId="0" fontId="29" fillId="11" borderId="4" xfId="0" applyNumberFormat="1" applyFont="1" applyFill="1" applyBorder="1" applyAlignment="1">
      <alignment horizontal="center" vertical="center"/>
    </xf>
    <xf numFmtId="0" fontId="29" fillId="11" borderId="0" xfId="0" applyFont="1" applyFill="1" applyBorder="1"/>
    <xf numFmtId="165" fontId="29" fillId="11" borderId="5" xfId="18" applyNumberFormat="1" applyFont="1" applyFill="1" applyBorder="1" applyAlignment="1">
      <alignment horizontal="center" vertical="center"/>
    </xf>
    <xf numFmtId="165" fontId="29" fillId="11" borderId="0" xfId="18" applyNumberFormat="1" applyFont="1" applyFill="1" applyBorder="1" applyAlignment="1">
      <alignment horizontal="center" vertical="center"/>
    </xf>
    <xf numFmtId="165" fontId="29" fillId="11" borderId="4" xfId="18" applyNumberFormat="1" applyFont="1" applyFill="1" applyBorder="1" applyAlignment="1">
      <alignment horizontal="center" vertical="center"/>
    </xf>
    <xf numFmtId="165" fontId="29" fillId="11" borderId="0" xfId="18" applyNumberFormat="1" applyFont="1" applyFill="1" applyAlignment="1">
      <alignment horizontal="center" vertical="center"/>
    </xf>
    <xf numFmtId="0" fontId="29" fillId="11" borderId="5" xfId="18" applyFont="1" applyFill="1" applyBorder="1" applyAlignment="1">
      <alignment horizontal="center" vertical="center"/>
    </xf>
    <xf numFmtId="0" fontId="29" fillId="11" borderId="0" xfId="18" applyFont="1" applyFill="1" applyBorder="1" applyAlignment="1">
      <alignment horizontal="center" vertical="center"/>
    </xf>
    <xf numFmtId="0" fontId="29" fillId="11" borderId="4" xfId="18" applyFont="1" applyFill="1" applyBorder="1" applyAlignment="1">
      <alignment horizontal="center" vertical="center"/>
    </xf>
    <xf numFmtId="0" fontId="31" fillId="0" borderId="0" xfId="0" applyNumberFormat="1" applyFont="1" applyFill="1" applyBorder="1" applyAlignment="1">
      <alignment horizontal="center" vertical="center"/>
    </xf>
    <xf numFmtId="0" fontId="29" fillId="0" borderId="0" xfId="0" applyNumberFormat="1" applyFont="1" applyFill="1" applyBorder="1"/>
    <xf numFmtId="0" fontId="29" fillId="11" borderId="5" xfId="0" applyNumberFormat="1" applyFont="1" applyFill="1" applyBorder="1"/>
    <xf numFmtId="0" fontId="29" fillId="11" borderId="4" xfId="0" applyNumberFormat="1" applyFont="1" applyFill="1" applyBorder="1"/>
    <xf numFmtId="0" fontId="29" fillId="2" borderId="0" xfId="0" applyNumberFormat="1" applyFont="1" applyFill="1" applyBorder="1"/>
    <xf numFmtId="0" fontId="29" fillId="2" borderId="0" xfId="0" applyNumberFormat="1" applyFont="1" applyFill="1" applyBorder="1" applyAlignment="1">
      <alignment horizontal="center" vertical="center"/>
    </xf>
    <xf numFmtId="0" fontId="29" fillId="2" borderId="4" xfId="0" applyNumberFormat="1" applyFont="1" applyFill="1" applyBorder="1" applyAlignment="1">
      <alignment horizontal="center" vertical="center"/>
    </xf>
    <xf numFmtId="0" fontId="29" fillId="2" borderId="5" xfId="0" applyNumberFormat="1" applyFont="1" applyFill="1" applyBorder="1" applyAlignment="1">
      <alignment horizontal="center" vertical="center"/>
    </xf>
    <xf numFmtId="165" fontId="29" fillId="2" borderId="5" xfId="18" applyNumberFormat="1" applyFont="1" applyFill="1" applyBorder="1" applyAlignment="1">
      <alignment horizontal="center" vertical="center"/>
    </xf>
    <xf numFmtId="165" fontId="29" fillId="2" borderId="0" xfId="18" applyNumberFormat="1" applyFont="1" applyFill="1" applyBorder="1" applyAlignment="1">
      <alignment horizontal="center" vertical="center"/>
    </xf>
    <xf numFmtId="165" fontId="29" fillId="2" borderId="4" xfId="18" applyNumberFormat="1" applyFont="1" applyFill="1" applyBorder="1" applyAlignment="1">
      <alignment horizontal="center" vertical="center"/>
    </xf>
    <xf numFmtId="165" fontId="29" fillId="2" borderId="0" xfId="18" applyNumberFormat="1" applyFont="1" applyFill="1" applyAlignment="1">
      <alignment horizontal="center" vertical="center"/>
    </xf>
    <xf numFmtId="165" fontId="29" fillId="0" borderId="5" xfId="18" applyNumberFormat="1" applyFont="1" applyFill="1" applyBorder="1" applyAlignment="1">
      <alignment horizontal="center" vertical="center"/>
    </xf>
    <xf numFmtId="165" fontId="29" fillId="0" borderId="0" xfId="18" applyNumberFormat="1" applyFont="1" applyFill="1" applyBorder="1" applyAlignment="1">
      <alignment horizontal="center" vertical="center"/>
    </xf>
    <xf numFmtId="165" fontId="29" fillId="0" borderId="4" xfId="18" applyNumberFormat="1" applyFont="1" applyFill="1" applyBorder="1" applyAlignment="1">
      <alignment horizontal="center" vertical="center"/>
    </xf>
    <xf numFmtId="0" fontId="29" fillId="0" borderId="5" xfId="18" applyFont="1" applyFill="1" applyBorder="1" applyAlignment="1">
      <alignment horizontal="center" vertical="center"/>
    </xf>
    <xf numFmtId="0" fontId="29" fillId="0" borderId="0" xfId="18" applyFont="1" applyFill="1" applyBorder="1" applyAlignment="1">
      <alignment horizontal="center" vertical="center"/>
    </xf>
    <xf numFmtId="0" fontId="29" fillId="0" borderId="4" xfId="18" applyFont="1" applyFill="1" applyBorder="1" applyAlignment="1">
      <alignment horizontal="center" vertical="center"/>
    </xf>
    <xf numFmtId="0" fontId="29" fillId="0" borderId="0" xfId="18" applyFont="1" applyBorder="1" applyAlignment="1">
      <alignment horizontal="center" vertical="center"/>
    </xf>
    <xf numFmtId="0" fontId="29" fillId="0" borderId="4" xfId="18" applyFont="1" applyBorder="1" applyAlignment="1">
      <alignment horizontal="center" vertical="center"/>
    </xf>
    <xf numFmtId="0" fontId="29" fillId="2" borderId="5" xfId="0" applyNumberFormat="1" applyFont="1" applyFill="1" applyBorder="1"/>
    <xf numFmtId="0" fontId="29" fillId="2" borderId="4" xfId="0" applyNumberFormat="1" applyFont="1" applyFill="1" applyBorder="1"/>
    <xf numFmtId="0" fontId="29" fillId="0" borderId="5" xfId="0" applyNumberFormat="1" applyFont="1" applyFill="1" applyBorder="1" applyAlignment="1">
      <alignment horizontal="center" vertical="center"/>
    </xf>
    <xf numFmtId="0" fontId="29" fillId="0" borderId="0" xfId="0" applyNumberFormat="1" applyFont="1" applyFill="1" applyBorder="1" applyAlignment="1">
      <alignment horizontal="center" vertical="center"/>
    </xf>
    <xf numFmtId="0" fontId="29" fillId="0" borderId="4" xfId="0" applyNumberFormat="1" applyFont="1" applyFill="1" applyBorder="1" applyAlignment="1">
      <alignment horizontal="center" vertical="center"/>
    </xf>
    <xf numFmtId="0" fontId="29" fillId="0" borderId="4" xfId="0" applyFont="1" applyFill="1" applyBorder="1"/>
    <xf numFmtId="0" fontId="29" fillId="2" borderId="3" xfId="0" applyNumberFormat="1" applyFont="1" applyFill="1" applyBorder="1"/>
    <xf numFmtId="0" fontId="29" fillId="2" borderId="2" xfId="0" applyNumberFormat="1" applyFont="1" applyFill="1" applyBorder="1"/>
    <xf numFmtId="0" fontId="29" fillId="2" borderId="1" xfId="0" applyNumberFormat="1" applyFont="1" applyFill="1" applyBorder="1"/>
    <xf numFmtId="0" fontId="29" fillId="2" borderId="5" xfId="0" applyFont="1" applyFill="1" applyBorder="1" applyAlignment="1">
      <alignment horizontal="center" vertical="center"/>
    </xf>
    <xf numFmtId="0" fontId="29" fillId="2" borderId="0" xfId="0" applyFont="1" applyFill="1" applyBorder="1" applyAlignment="1">
      <alignment horizontal="center" vertical="center"/>
    </xf>
    <xf numFmtId="0" fontId="29" fillId="2" borderId="4" xfId="0" applyFont="1" applyFill="1" applyBorder="1" applyAlignment="1">
      <alignment horizontal="center" vertical="center"/>
    </xf>
    <xf numFmtId="0" fontId="29" fillId="2" borderId="0" xfId="0" applyFont="1" applyFill="1"/>
    <xf numFmtId="0" fontId="29" fillId="0" borderId="3" xfId="0" applyNumberFormat="1" applyFont="1" applyBorder="1" applyAlignment="1">
      <alignment horizontal="center" vertical="center"/>
    </xf>
    <xf numFmtId="0" fontId="29" fillId="2" borderId="3" xfId="0" applyNumberFormat="1" applyFont="1" applyFill="1" applyBorder="1" applyAlignment="1">
      <alignment horizontal="center" vertical="center"/>
    </xf>
    <xf numFmtId="0" fontId="29" fillId="2" borderId="2" xfId="0" applyNumberFormat="1" applyFont="1" applyFill="1" applyBorder="1" applyAlignment="1">
      <alignment horizontal="center" vertical="center"/>
    </xf>
    <xf numFmtId="0" fontId="29" fillId="2" borderId="1" xfId="0" applyNumberFormat="1" applyFont="1" applyFill="1" applyBorder="1" applyAlignment="1">
      <alignment horizontal="center" vertical="center"/>
    </xf>
    <xf numFmtId="0" fontId="29" fillId="2" borderId="3" xfId="18" applyFont="1" applyFill="1" applyBorder="1" applyAlignment="1">
      <alignment horizontal="center" vertical="center"/>
    </xf>
    <xf numFmtId="0" fontId="29" fillId="2" borderId="2" xfId="18" applyFont="1" applyFill="1" applyBorder="1" applyAlignment="1">
      <alignment horizontal="center" vertical="center"/>
    </xf>
    <xf numFmtId="0" fontId="29" fillId="2" borderId="1" xfId="18" applyFont="1" applyFill="1" applyBorder="1" applyAlignment="1">
      <alignment horizontal="center" vertical="center"/>
    </xf>
    <xf numFmtId="0" fontId="29" fillId="2" borderId="3" xfId="0" applyFont="1" applyFill="1" applyBorder="1" applyAlignment="1">
      <alignment horizontal="center" vertical="center"/>
    </xf>
    <xf numFmtId="0" fontId="29" fillId="2" borderId="2" xfId="0" applyFont="1" applyFill="1" applyBorder="1" applyAlignment="1">
      <alignment horizontal="center" vertical="center"/>
    </xf>
    <xf numFmtId="0" fontId="29" fillId="2" borderId="1" xfId="0" applyFont="1" applyFill="1" applyBorder="1" applyAlignment="1">
      <alignment horizontal="center" vertical="center"/>
    </xf>
    <xf numFmtId="0" fontId="29" fillId="0" borderId="3" xfId="0" applyNumberFormat="1" applyFont="1" applyFill="1" applyBorder="1" applyAlignment="1">
      <alignment horizontal="center" vertical="center"/>
    </xf>
    <xf numFmtId="0" fontId="29" fillId="0" borderId="2" xfId="18" applyFont="1" applyFill="1" applyBorder="1" applyAlignment="1">
      <alignment horizontal="center" vertical="center"/>
    </xf>
    <xf numFmtId="0" fontId="29" fillId="0" borderId="2" xfId="0" applyNumberFormat="1" applyFont="1" applyFill="1" applyBorder="1" applyAlignment="1">
      <alignment horizontal="center" vertical="center"/>
    </xf>
    <xf numFmtId="0" fontId="29" fillId="0" borderId="1" xfId="0" applyNumberFormat="1" applyFont="1" applyFill="1" applyBorder="1" applyAlignment="1">
      <alignment horizontal="center" vertical="center"/>
    </xf>
    <xf numFmtId="0" fontId="29" fillId="10" borderId="5" xfId="0" applyFont="1" applyFill="1" applyBorder="1" applyAlignment="1">
      <alignment horizontal="center" vertical="center"/>
    </xf>
    <xf numFmtId="0" fontId="29" fillId="10" borderId="0" xfId="0" applyNumberFormat="1" applyFont="1" applyFill="1" applyBorder="1" applyAlignment="1">
      <alignment horizontal="center" vertical="center"/>
    </xf>
    <xf numFmtId="0" fontId="29" fillId="10" borderId="0" xfId="0" applyFont="1" applyFill="1" applyBorder="1"/>
    <xf numFmtId="165" fontId="29" fillId="10" borderId="0" xfId="0" applyNumberFormat="1" applyFont="1" applyFill="1" applyBorder="1" applyAlignment="1">
      <alignment horizontal="center" vertical="center"/>
    </xf>
    <xf numFmtId="0" fontId="29" fillId="10" borderId="4" xfId="0" applyFont="1" applyFill="1" applyBorder="1"/>
    <xf numFmtId="165" fontId="29" fillId="0" borderId="0" xfId="0" applyNumberFormat="1" applyFont="1" applyBorder="1" applyAlignment="1">
      <alignment horizontal="center" vertical="center"/>
    </xf>
    <xf numFmtId="165" fontId="29" fillId="0" borderId="4" xfId="0" applyNumberFormat="1" applyFont="1" applyBorder="1" applyAlignment="1">
      <alignment horizontal="center" vertical="center"/>
    </xf>
    <xf numFmtId="0" fontId="29" fillId="0" borderId="2" xfId="0" applyFont="1" applyBorder="1"/>
    <xf numFmtId="165" fontId="29" fillId="0" borderId="2" xfId="0" applyNumberFormat="1" applyFont="1" applyBorder="1" applyAlignment="1">
      <alignment horizontal="center" vertical="center"/>
    </xf>
    <xf numFmtId="165" fontId="29" fillId="0" borderId="1" xfId="0" applyNumberFormat="1" applyFont="1" applyBorder="1" applyAlignment="1">
      <alignment horizontal="center" vertical="center"/>
    </xf>
    <xf numFmtId="165" fontId="29" fillId="0" borderId="0" xfId="0" applyNumberFormat="1" applyFont="1" applyAlignment="1">
      <alignment horizontal="center" vertical="center"/>
    </xf>
    <xf numFmtId="165" fontId="29" fillId="0" borderId="0" xfId="0" applyNumberFormat="1" applyFont="1" applyAlignment="1">
      <alignment horizontal="center"/>
    </xf>
    <xf numFmtId="165" fontId="29" fillId="0" borderId="0" xfId="18" applyNumberFormat="1" applyFont="1" applyAlignment="1">
      <alignment horizontal="center" vertical="center"/>
    </xf>
    <xf numFmtId="0" fontId="0" fillId="0" borderId="4" xfId="0" applyBorder="1"/>
    <xf numFmtId="0" fontId="0" fillId="11" borderId="0" xfId="0" applyFill="1" applyBorder="1"/>
    <xf numFmtId="3" fontId="0" fillId="0" borderId="0" xfId="0" applyNumberFormat="1" applyBorder="1" applyAlignment="1">
      <alignment horizontal="left" vertical="center"/>
    </xf>
    <xf numFmtId="0" fontId="0" fillId="0" borderId="7" xfId="0" applyBorder="1"/>
    <xf numFmtId="165" fontId="0" fillId="0" borderId="1" xfId="30" applyNumberFormat="1" applyFont="1" applyBorder="1" applyAlignment="1">
      <alignment horizontal="center" vertical="center"/>
    </xf>
    <xf numFmtId="165" fontId="0" fillId="0" borderId="2" xfId="30" applyNumberFormat="1" applyFont="1" applyBorder="1" applyAlignment="1">
      <alignment horizontal="center" vertical="center"/>
    </xf>
    <xf numFmtId="165" fontId="0" fillId="0" borderId="3" xfId="30" applyNumberFormat="1" applyFont="1" applyBorder="1" applyAlignment="1">
      <alignment horizontal="center" vertical="center"/>
    </xf>
    <xf numFmtId="165" fontId="0" fillId="0" borderId="4" xfId="30" applyNumberFormat="1" applyFont="1" applyBorder="1" applyAlignment="1">
      <alignment horizontal="center" vertical="center"/>
    </xf>
    <xf numFmtId="165" fontId="0" fillId="0" borderId="0" xfId="30" applyNumberFormat="1" applyFont="1" applyBorder="1" applyAlignment="1">
      <alignment horizontal="center" vertical="center"/>
    </xf>
    <xf numFmtId="165" fontId="0" fillId="0" borderId="5" xfId="30" applyNumberFormat="1" applyFont="1" applyBorder="1" applyAlignment="1">
      <alignment horizontal="center" vertical="center"/>
    </xf>
    <xf numFmtId="0" fontId="0" fillId="0" borderId="0" xfId="0" applyBorder="1" applyAlignment="1">
      <alignment horizontal="center" vertical="center" wrapText="1"/>
    </xf>
    <xf numFmtId="0" fontId="0" fillId="0" borderId="29" xfId="19" applyFont="1" applyBorder="1" applyAlignment="1">
      <alignment horizontal="center" vertical="center" wrapText="1"/>
    </xf>
    <xf numFmtId="0" fontId="32" fillId="0" borderId="4" xfId="0" applyFont="1" applyBorder="1" applyAlignment="1">
      <alignment horizontal="center" vertical="center" wrapText="1"/>
    </xf>
    <xf numFmtId="0" fontId="0" fillId="16" borderId="0" xfId="0" applyFill="1"/>
    <xf numFmtId="0" fontId="32" fillId="16" borderId="0" xfId="0" applyFont="1" applyFill="1"/>
    <xf numFmtId="3" fontId="9" fillId="0" borderId="14" xfId="20" applyNumberFormat="1" applyFont="1" applyBorder="1" applyAlignment="1">
      <alignment horizontal="center"/>
    </xf>
    <xf numFmtId="3" fontId="9" fillId="0" borderId="0" xfId="20" applyNumberFormat="1" applyFont="1" applyAlignment="1">
      <alignment horizontal="center"/>
    </xf>
    <xf numFmtId="3" fontId="27" fillId="0" borderId="14" xfId="20" applyNumberFormat="1" applyFont="1" applyBorder="1" applyAlignment="1">
      <alignment horizontal="center"/>
    </xf>
    <xf numFmtId="3" fontId="27" fillId="0" borderId="0" xfId="20" applyNumberFormat="1" applyFont="1" applyAlignment="1">
      <alignment horizontal="center"/>
    </xf>
    <xf numFmtId="165" fontId="9" fillId="0" borderId="0" xfId="4" applyNumberFormat="1" applyFont="1" applyAlignment="1">
      <alignment horizontal="center"/>
    </xf>
    <xf numFmtId="165" fontId="27" fillId="0" borderId="14" xfId="20" applyNumberFormat="1" applyFont="1" applyBorder="1" applyAlignment="1">
      <alignment horizontal="center"/>
    </xf>
    <xf numFmtId="165" fontId="27" fillId="0" borderId="0" xfId="20" applyNumberFormat="1" applyFont="1" applyAlignment="1">
      <alignment horizontal="center"/>
    </xf>
    <xf numFmtId="3" fontId="9" fillId="0" borderId="0" xfId="0" applyNumberFormat="1" applyFont="1" applyAlignment="1">
      <alignment horizontal="center"/>
    </xf>
    <xf numFmtId="3" fontId="27" fillId="0" borderId="0" xfId="0" applyNumberFormat="1" applyFont="1" applyAlignment="1">
      <alignment horizontal="center"/>
    </xf>
    <xf numFmtId="0" fontId="5" fillId="0" borderId="0" xfId="0" applyFont="1" applyAlignment="1">
      <alignment horizontal="center"/>
    </xf>
    <xf numFmtId="0" fontId="29" fillId="17" borderId="0" xfId="0" applyFont="1" applyFill="1" applyBorder="1" applyAlignment="1">
      <alignment horizontal="center" vertical="center"/>
    </xf>
    <xf numFmtId="0" fontId="30" fillId="0" borderId="0" xfId="0" applyFont="1" applyBorder="1" applyAlignment="1">
      <alignment horizontal="center" vertical="center"/>
    </xf>
    <xf numFmtId="0" fontId="29" fillId="0" borderId="0" xfId="0" applyFont="1" applyBorder="1" applyAlignment="1">
      <alignment horizontal="center"/>
    </xf>
    <xf numFmtId="0" fontId="32" fillId="0" borderId="0" xfId="0" applyFont="1"/>
    <xf numFmtId="0" fontId="5" fillId="0" borderId="0" xfId="0" applyFont="1" applyBorder="1"/>
    <xf numFmtId="0" fontId="6" fillId="0" borderId="0" xfId="0" applyFont="1" applyAlignment="1">
      <alignment horizontal="center"/>
    </xf>
    <xf numFmtId="3" fontId="5" fillId="0" borderId="0" xfId="0" applyNumberFormat="1" applyFont="1" applyAlignment="1">
      <alignment horizontal="center"/>
    </xf>
    <xf numFmtId="1" fontId="5" fillId="0" borderId="0" xfId="0" applyNumberFormat="1" applyFont="1" applyAlignment="1">
      <alignment horizontal="center"/>
    </xf>
    <xf numFmtId="4" fontId="5" fillId="0" borderId="0" xfId="0" applyNumberFormat="1" applyFont="1" applyAlignment="1">
      <alignment horizontal="center"/>
    </xf>
    <xf numFmtId="165" fontId="27" fillId="0" borderId="0" xfId="0" applyNumberFormat="1" applyFont="1" applyAlignment="1">
      <alignment horizontal="center"/>
    </xf>
    <xf numFmtId="164" fontId="27" fillId="0" borderId="0" xfId="0" applyNumberFormat="1" applyFont="1" applyAlignment="1">
      <alignment horizontal="center"/>
    </xf>
    <xf numFmtId="1" fontId="27" fillId="0" borderId="0" xfId="0" applyNumberFormat="1" applyFont="1" applyAlignment="1">
      <alignment horizontal="center"/>
    </xf>
    <xf numFmtId="0" fontId="9" fillId="0" borderId="0" xfId="0" applyFont="1" applyAlignment="1">
      <alignment horizontal="center" vertical="center" wrapText="1"/>
    </xf>
    <xf numFmtId="0" fontId="33" fillId="0" borderId="0" xfId="31"/>
    <xf numFmtId="0" fontId="15" fillId="0" borderId="0" xfId="32" applyFont="1" applyFill="1" applyBorder="1" applyAlignment="1">
      <alignment horizontal="center" vertical="justify"/>
    </xf>
    <xf numFmtId="165" fontId="24" fillId="0" borderId="40" xfId="32" applyNumberFormat="1" applyFont="1" applyBorder="1" applyAlignment="1">
      <alignment horizontal="center"/>
    </xf>
    <xf numFmtId="0" fontId="33" fillId="0" borderId="35" xfId="32" applyFont="1" applyBorder="1" applyAlignment="1">
      <alignment horizontal="center" vertical="justify"/>
    </xf>
    <xf numFmtId="165" fontId="24" fillId="0" borderId="41" xfId="32" applyNumberFormat="1" applyFont="1" applyBorder="1" applyAlignment="1">
      <alignment horizontal="center"/>
    </xf>
    <xf numFmtId="0" fontId="33" fillId="0" borderId="37" xfId="32" applyFont="1" applyBorder="1" applyAlignment="1">
      <alignment horizontal="center" vertical="justify"/>
    </xf>
    <xf numFmtId="165" fontId="33" fillId="0" borderId="0" xfId="32" applyNumberFormat="1"/>
    <xf numFmtId="165" fontId="33" fillId="0" borderId="33" xfId="32" applyNumberFormat="1" applyBorder="1" applyAlignment="1">
      <alignment horizontal="center"/>
    </xf>
    <xf numFmtId="165" fontId="33" fillId="0" borderId="40" xfId="32" applyNumberFormat="1" applyBorder="1" applyAlignment="1">
      <alignment horizontal="center"/>
    </xf>
    <xf numFmtId="0" fontId="33" fillId="0" borderId="34" xfId="32" applyFont="1" applyBorder="1" applyAlignment="1">
      <alignment horizontal="center" vertical="justify"/>
    </xf>
    <xf numFmtId="165" fontId="33" fillId="0" borderId="36" xfId="32" applyNumberFormat="1" applyBorder="1" applyAlignment="1">
      <alignment horizontal="center"/>
    </xf>
    <xf numFmtId="165" fontId="33" fillId="0" borderId="41" xfId="32" applyNumberFormat="1" applyBorder="1" applyAlignment="1">
      <alignment horizontal="center"/>
    </xf>
    <xf numFmtId="0" fontId="33" fillId="0" borderId="0" xfId="32" applyFont="1" applyBorder="1" applyAlignment="1">
      <alignment horizontal="center" vertical="justify"/>
    </xf>
    <xf numFmtId="0" fontId="33" fillId="0" borderId="37" xfId="32" applyFont="1" applyBorder="1" applyAlignment="1">
      <alignment horizontal="center"/>
    </xf>
    <xf numFmtId="0" fontId="33" fillId="0" borderId="0" xfId="32" applyFont="1" applyBorder="1" applyAlignment="1">
      <alignment horizontal="center"/>
    </xf>
    <xf numFmtId="165" fontId="33" fillId="0" borderId="38" xfId="32" applyNumberFormat="1" applyBorder="1" applyAlignment="1">
      <alignment horizontal="center"/>
    </xf>
    <xf numFmtId="165" fontId="33" fillId="0" borderId="42" xfId="32" applyNumberFormat="1" applyBorder="1" applyAlignment="1">
      <alignment horizontal="center"/>
    </xf>
    <xf numFmtId="0" fontId="33" fillId="0" borderId="9" xfId="32" applyFont="1" applyBorder="1" applyAlignment="1">
      <alignment horizontal="center"/>
    </xf>
    <xf numFmtId="165" fontId="24" fillId="0" borderId="42" xfId="32" applyNumberFormat="1" applyFont="1" applyBorder="1" applyAlignment="1">
      <alignment horizontal="center"/>
    </xf>
    <xf numFmtId="0" fontId="33" fillId="0" borderId="36" xfId="31" applyBorder="1" applyAlignment="1">
      <alignment horizontal="center"/>
    </xf>
    <xf numFmtId="0" fontId="33" fillId="0" borderId="0" xfId="31" applyBorder="1" applyAlignment="1">
      <alignment horizontal="center"/>
    </xf>
    <xf numFmtId="0" fontId="33" fillId="0" borderId="0" xfId="31" applyBorder="1"/>
    <xf numFmtId="0" fontId="33" fillId="0" borderId="36" xfId="31" applyBorder="1"/>
    <xf numFmtId="0" fontId="33" fillId="0" borderId="0" xfId="32" applyBorder="1"/>
    <xf numFmtId="0" fontId="33" fillId="0" borderId="37" xfId="32" applyBorder="1"/>
    <xf numFmtId="165" fontId="24" fillId="0" borderId="33" xfId="32" applyNumberFormat="1" applyFont="1" applyBorder="1" applyAlignment="1">
      <alignment horizontal="center"/>
    </xf>
    <xf numFmtId="165" fontId="24" fillId="0" borderId="36" xfId="32" applyNumberFormat="1" applyFont="1" applyBorder="1" applyAlignment="1">
      <alignment horizontal="center"/>
    </xf>
    <xf numFmtId="0" fontId="33" fillId="0" borderId="36" xfId="32" applyBorder="1"/>
    <xf numFmtId="0" fontId="33" fillId="0" borderId="38" xfId="32" applyBorder="1"/>
    <xf numFmtId="0" fontId="33" fillId="0" borderId="39" xfId="32" applyBorder="1"/>
    <xf numFmtId="0" fontId="33" fillId="0" borderId="43" xfId="32" applyFont="1" applyBorder="1" applyAlignment="1">
      <alignment horizontal="center" vertical="center" wrapText="1"/>
    </xf>
    <xf numFmtId="0" fontId="33" fillId="0" borderId="44" xfId="32" applyFont="1" applyBorder="1" applyAlignment="1">
      <alignment horizontal="center" vertical="center" wrapText="1"/>
    </xf>
    <xf numFmtId="0" fontId="24" fillId="0" borderId="44" xfId="32" applyFont="1" applyBorder="1" applyAlignment="1">
      <alignment horizontal="center" vertical="center" wrapText="1"/>
    </xf>
    <xf numFmtId="0" fontId="15" fillId="0" borderId="9" xfId="32" applyFont="1" applyBorder="1"/>
    <xf numFmtId="0" fontId="33" fillId="0" borderId="0" xfId="32"/>
    <xf numFmtId="0" fontId="33" fillId="0" borderId="0" xfId="32" applyFont="1"/>
    <xf numFmtId="0" fontId="5" fillId="0" borderId="0" xfId="0" applyFont="1" applyAlignment="1">
      <alignment wrapText="1"/>
    </xf>
    <xf numFmtId="0" fontId="9" fillId="0" borderId="0" xfId="31" applyFont="1"/>
    <xf numFmtId="165" fontId="9" fillId="0" borderId="0" xfId="31" applyNumberFormat="1" applyFont="1" applyAlignment="1">
      <alignment horizontal="center"/>
    </xf>
    <xf numFmtId="165" fontId="5" fillId="0" borderId="0" xfId="0" applyNumberFormat="1" applyFont="1" applyAlignment="1">
      <alignment horizontal="center" wrapText="1"/>
    </xf>
    <xf numFmtId="1" fontId="9" fillId="0" borderId="0" xfId="31" applyNumberFormat="1" applyFont="1" applyAlignment="1">
      <alignment horizontal="center"/>
    </xf>
    <xf numFmtId="0" fontId="9" fillId="0" borderId="0" xfId="32" applyFont="1"/>
    <xf numFmtId="0" fontId="9" fillId="0" borderId="0" xfId="32" applyFont="1" applyAlignment="1">
      <alignment wrapText="1"/>
    </xf>
    <xf numFmtId="165" fontId="9" fillId="0" borderId="0" xfId="32" applyNumberFormat="1" applyFont="1" applyAlignment="1">
      <alignment horizontal="center"/>
    </xf>
    <xf numFmtId="0" fontId="9" fillId="0" borderId="0" xfId="31" applyFont="1" applyAlignment="1">
      <alignment horizontal="center" vertical="center" wrapText="1"/>
    </xf>
    <xf numFmtId="0" fontId="5" fillId="0" borderId="0" xfId="0" applyFont="1" applyAlignment="1">
      <alignment horizontal="center"/>
    </xf>
    <xf numFmtId="1" fontId="33" fillId="0" borderId="36" xfId="31" applyNumberFormat="1" applyBorder="1" applyAlignment="1">
      <alignment horizontal="center"/>
    </xf>
    <xf numFmtId="2" fontId="33" fillId="0" borderId="0" xfId="31" applyNumberFormat="1" applyBorder="1" applyAlignment="1">
      <alignment horizontal="center"/>
    </xf>
    <xf numFmtId="2" fontId="33" fillId="0" borderId="37" xfId="31" applyNumberFormat="1" applyBorder="1" applyAlignment="1">
      <alignment horizontal="center"/>
    </xf>
    <xf numFmtId="0" fontId="33" fillId="0" borderId="37" xfId="31" applyBorder="1" applyAlignment="1">
      <alignment horizontal="center"/>
    </xf>
    <xf numFmtId="0" fontId="33" fillId="0" borderId="44" xfId="31" applyBorder="1" applyAlignment="1">
      <alignment horizontal="center" vertical="center" wrapText="1"/>
    </xf>
    <xf numFmtId="170" fontId="33" fillId="0" borderId="44" xfId="31" applyNumberFormat="1" applyBorder="1" applyAlignment="1">
      <alignment horizontal="center" vertical="center" wrapText="1"/>
    </xf>
    <xf numFmtId="2" fontId="33" fillId="0" borderId="35" xfId="31" applyNumberFormat="1" applyBorder="1" applyAlignment="1">
      <alignment horizontal="center" wrapText="1"/>
    </xf>
    <xf numFmtId="1" fontId="33" fillId="0" borderId="35" xfId="31" applyNumberFormat="1" applyBorder="1" applyAlignment="1">
      <alignment horizontal="center" wrapText="1"/>
    </xf>
    <xf numFmtId="1" fontId="33" fillId="0" borderId="37" xfId="31" applyNumberFormat="1" applyBorder="1" applyAlignment="1">
      <alignment horizontal="center" wrapText="1"/>
    </xf>
    <xf numFmtId="1" fontId="33" fillId="0" borderId="33" xfId="31" applyNumberFormat="1" applyBorder="1" applyAlignment="1">
      <alignment horizontal="center" wrapText="1"/>
    </xf>
    <xf numFmtId="2" fontId="33" fillId="0" borderId="37" xfId="31" applyNumberFormat="1" applyBorder="1" applyAlignment="1">
      <alignment horizontal="center" wrapText="1"/>
    </xf>
    <xf numFmtId="2" fontId="33" fillId="0" borderId="0" xfId="31" applyNumberFormat="1" applyBorder="1" applyAlignment="1">
      <alignment horizontal="center" wrapText="1"/>
    </xf>
    <xf numFmtId="2" fontId="33" fillId="0" borderId="34" xfId="31" applyNumberFormat="1" applyBorder="1" applyAlignment="1">
      <alignment horizontal="center" wrapText="1"/>
    </xf>
    <xf numFmtId="171" fontId="36" fillId="0" borderId="0" xfId="17" applyNumberFormat="1" applyFont="1" applyFill="1" applyBorder="1" applyAlignment="1">
      <alignment horizontal="center" vertical="center" wrapText="1"/>
    </xf>
    <xf numFmtId="171" fontId="36" fillId="0" borderId="0" xfId="36" applyNumberFormat="1" applyFont="1" applyBorder="1" applyAlignment="1">
      <alignment horizontal="center" vertical="center" wrapText="1"/>
    </xf>
    <xf numFmtId="164" fontId="33" fillId="0" borderId="0" xfId="31" applyNumberFormat="1" applyAlignment="1">
      <alignment horizontal="center"/>
    </xf>
    <xf numFmtId="0" fontId="34" fillId="0" borderId="5" xfId="17" applyFont="1" applyBorder="1" applyAlignment="1">
      <alignment horizontal="center" vertical="center"/>
    </xf>
    <xf numFmtId="3" fontId="15" fillId="0" borderId="0" xfId="17" applyNumberFormat="1"/>
    <xf numFmtId="0" fontId="9" fillId="0" borderId="0" xfId="17" applyFont="1"/>
    <xf numFmtId="9" fontId="34" fillId="0" borderId="45" xfId="17" applyNumberFormat="1" applyFont="1" applyBorder="1" applyAlignment="1">
      <alignment horizontal="center"/>
    </xf>
    <xf numFmtId="0" fontId="34" fillId="0" borderId="46" xfId="17" applyFont="1" applyBorder="1" applyAlignment="1">
      <alignment horizontal="center" vertical="center"/>
    </xf>
    <xf numFmtId="9" fontId="9" fillId="0" borderId="4" xfId="17" applyNumberFormat="1" applyFont="1" applyBorder="1" applyAlignment="1">
      <alignment horizontal="center"/>
    </xf>
    <xf numFmtId="9" fontId="9" fillId="0" borderId="0" xfId="17" applyNumberFormat="1" applyFont="1" applyBorder="1" applyAlignment="1">
      <alignment horizontal="center"/>
    </xf>
    <xf numFmtId="9" fontId="9" fillId="0" borderId="5" xfId="17" applyNumberFormat="1" applyFont="1" applyBorder="1" applyAlignment="1">
      <alignment horizontal="center"/>
    </xf>
    <xf numFmtId="9" fontId="34" fillId="0" borderId="15" xfId="17" applyNumberFormat="1" applyFont="1" applyBorder="1" applyAlignment="1">
      <alignment horizontal="center" vertical="center"/>
    </xf>
    <xf numFmtId="9" fontId="34" fillId="0" borderId="13" xfId="17" applyNumberFormat="1" applyFont="1" applyBorder="1" applyAlignment="1">
      <alignment horizontal="center" vertical="center"/>
    </xf>
    <xf numFmtId="0" fontId="9" fillId="0" borderId="15" xfId="17" applyFont="1" applyBorder="1" applyAlignment="1">
      <alignment horizontal="center" vertical="center" wrapText="1"/>
    </xf>
    <xf numFmtId="0" fontId="9" fillId="0" borderId="39" xfId="17" applyFont="1" applyBorder="1" applyAlignment="1">
      <alignment horizontal="center" vertical="center" wrapText="1"/>
    </xf>
    <xf numFmtId="0" fontId="9" fillId="0" borderId="9" xfId="17" applyFont="1" applyBorder="1" applyAlignment="1">
      <alignment horizontal="center" vertical="center" wrapText="1"/>
    </xf>
    <xf numFmtId="0" fontId="9" fillId="0" borderId="47" xfId="17" applyFont="1" applyBorder="1" applyAlignment="1">
      <alignment horizontal="center" vertical="center" wrapText="1"/>
    </xf>
    <xf numFmtId="0" fontId="9" fillId="0" borderId="13" xfId="17" applyFont="1" applyBorder="1" applyAlignment="1">
      <alignment horizontal="center" vertical="center" wrapText="1"/>
    </xf>
    <xf numFmtId="0" fontId="16" fillId="0" borderId="48" xfId="17" applyFont="1" applyBorder="1" applyAlignment="1">
      <alignment horizontal="center" vertical="center" wrapText="1"/>
    </xf>
    <xf numFmtId="0" fontId="10" fillId="0" borderId="0" xfId="37"/>
    <xf numFmtId="0" fontId="5" fillId="0" borderId="0" xfId="37" applyFont="1"/>
    <xf numFmtId="9" fontId="5" fillId="0" borderId="0" xfId="37" applyNumberFormat="1" applyFont="1" applyAlignment="1">
      <alignment horizontal="center"/>
    </xf>
    <xf numFmtId="0" fontId="5" fillId="0" borderId="0" xfId="37" applyFont="1" applyAlignment="1">
      <alignment horizontal="center" wrapText="1"/>
    </xf>
    <xf numFmtId="0" fontId="3" fillId="0" borderId="0" xfId="0" applyFont="1"/>
    <xf numFmtId="0" fontId="30" fillId="0" borderId="25" xfId="0" applyFont="1" applyBorder="1" applyAlignment="1">
      <alignment horizontal="center" vertical="center"/>
    </xf>
    <xf numFmtId="0" fontId="30" fillId="0" borderId="24" xfId="0" applyFont="1" applyBorder="1" applyAlignment="1">
      <alignment horizontal="center" vertical="center"/>
    </xf>
    <xf numFmtId="0" fontId="30" fillId="0" borderId="23" xfId="0" applyFont="1" applyBorder="1" applyAlignment="1">
      <alignment horizontal="center" vertical="center"/>
    </xf>
    <xf numFmtId="0" fontId="29" fillId="17" borderId="5" xfId="0" applyFont="1" applyFill="1" applyBorder="1" applyAlignment="1">
      <alignment horizontal="center" vertical="center"/>
    </xf>
    <xf numFmtId="0" fontId="29" fillId="17" borderId="0" xfId="0" applyFont="1" applyFill="1" applyBorder="1" applyAlignment="1">
      <alignment horizontal="center" vertical="center"/>
    </xf>
    <xf numFmtId="0" fontId="30" fillId="0" borderId="5" xfId="0" applyFont="1" applyBorder="1" applyAlignment="1">
      <alignment horizontal="center" vertical="center"/>
    </xf>
    <xf numFmtId="0" fontId="30" fillId="0" borderId="0" xfId="0" applyFont="1" applyBorder="1" applyAlignment="1">
      <alignment horizontal="center" vertical="center"/>
    </xf>
    <xf numFmtId="0" fontId="30" fillId="0" borderId="26" xfId="0" applyFont="1" applyBorder="1" applyAlignment="1">
      <alignment horizontal="center" vertical="center" wrapText="1"/>
    </xf>
    <xf numFmtId="0" fontId="29" fillId="16" borderId="25" xfId="0" applyFont="1" applyFill="1" applyBorder="1" applyAlignment="1">
      <alignment horizontal="center" vertical="center"/>
    </xf>
    <xf numFmtId="0" fontId="29" fillId="16" borderId="24" xfId="0" applyFont="1" applyFill="1" applyBorder="1" applyAlignment="1">
      <alignment horizontal="center" vertical="center"/>
    </xf>
    <xf numFmtId="0" fontId="29" fillId="0" borderId="0" xfId="0" applyFont="1" applyBorder="1" applyAlignment="1">
      <alignment horizontal="center"/>
    </xf>
    <xf numFmtId="0" fontId="29" fillId="0" borderId="31" xfId="0" applyFont="1" applyBorder="1" applyAlignment="1">
      <alignment horizontal="center" vertical="center"/>
    </xf>
    <xf numFmtId="0" fontId="29" fillId="0" borderId="25" xfId="0" applyFont="1" applyBorder="1" applyAlignment="1">
      <alignment horizontal="center" vertical="center"/>
    </xf>
    <xf numFmtId="0" fontId="30" fillId="0" borderId="8" xfId="0" applyFont="1" applyBorder="1" applyAlignment="1">
      <alignment horizontal="center" vertical="center"/>
    </xf>
    <xf numFmtId="0" fontId="30" fillId="0" borderId="7" xfId="0" applyFont="1" applyBorder="1" applyAlignment="1">
      <alignment horizontal="center" vertical="center"/>
    </xf>
    <xf numFmtId="0" fontId="30" fillId="0" borderId="6" xfId="0" applyFont="1" applyBorder="1" applyAlignment="1">
      <alignment horizontal="center" vertical="center"/>
    </xf>
    <xf numFmtId="0" fontId="24" fillId="0" borderId="8" xfId="0" applyFont="1" applyBorder="1" applyAlignment="1">
      <alignment horizontal="center" vertical="center" wrapText="1"/>
    </xf>
    <xf numFmtId="0" fontId="24" fillId="0" borderId="7" xfId="0" applyFont="1" applyBorder="1" applyAlignment="1">
      <alignment horizontal="center" vertical="center" wrapText="1"/>
    </xf>
    <xf numFmtId="0" fontId="24" fillId="0" borderId="6" xfId="0" applyFont="1" applyBorder="1" applyAlignment="1">
      <alignment horizontal="center" vertical="center" wrapText="1"/>
    </xf>
    <xf numFmtId="0" fontId="30" fillId="0" borderId="25" xfId="0" applyFont="1" applyBorder="1" applyAlignment="1">
      <alignment horizontal="center" vertical="center" wrapText="1"/>
    </xf>
    <xf numFmtId="0" fontId="30" fillId="0" borderId="24" xfId="0" applyFont="1" applyBorder="1" applyAlignment="1">
      <alignment horizontal="center" vertical="center" wrapText="1"/>
    </xf>
    <xf numFmtId="0" fontId="30" fillId="0" borderId="23" xfId="0" applyFont="1" applyBorder="1" applyAlignment="1">
      <alignment horizontal="center" vertical="center" wrapText="1"/>
    </xf>
    <xf numFmtId="0" fontId="29" fillId="0" borderId="23" xfId="0" applyFont="1" applyBorder="1" applyAlignment="1">
      <alignment horizontal="center" vertical="center"/>
    </xf>
    <xf numFmtId="0" fontId="5" fillId="0" borderId="9" xfId="0" applyFont="1" applyBorder="1" applyAlignment="1">
      <alignment horizontal="left" vertical="top" wrapText="1"/>
    </xf>
    <xf numFmtId="0" fontId="5" fillId="0" borderId="39" xfId="0" applyFont="1" applyBorder="1" applyAlignment="1">
      <alignment horizontal="left" vertical="top" wrapText="1"/>
    </xf>
    <xf numFmtId="0" fontId="5" fillId="0" borderId="38" xfId="0" applyFont="1" applyBorder="1" applyAlignment="1">
      <alignment horizontal="left" vertical="top" wrapText="1"/>
    </xf>
    <xf numFmtId="0" fontId="5" fillId="0" borderId="37" xfId="0" applyFont="1" applyBorder="1" applyAlignment="1">
      <alignment horizontal="left" vertical="top" wrapText="1"/>
    </xf>
    <xf numFmtId="0" fontId="5" fillId="0" borderId="0" xfId="0" applyFont="1" applyBorder="1" applyAlignment="1">
      <alignment horizontal="left" vertical="top" wrapText="1"/>
    </xf>
    <xf numFmtId="0" fontId="5" fillId="0" borderId="36" xfId="0" applyFont="1" applyBorder="1" applyAlignment="1">
      <alignment horizontal="left" vertical="top" wrapText="1"/>
    </xf>
    <xf numFmtId="0" fontId="5" fillId="0" borderId="35" xfId="0" applyFont="1" applyBorder="1" applyAlignment="1">
      <alignment horizontal="left" vertical="top" wrapText="1"/>
    </xf>
    <xf numFmtId="0" fontId="5" fillId="0" borderId="34" xfId="0" applyFont="1" applyBorder="1" applyAlignment="1">
      <alignment horizontal="left" vertical="top" wrapText="1"/>
    </xf>
    <xf numFmtId="0" fontId="5" fillId="0" borderId="33" xfId="0" applyFont="1" applyBorder="1" applyAlignment="1">
      <alignment horizontal="left" vertical="top" wrapText="1"/>
    </xf>
    <xf numFmtId="0" fontId="5" fillId="0" borderId="0" xfId="0" applyFont="1" applyAlignment="1">
      <alignment horizontal="center"/>
    </xf>
    <xf numFmtId="0" fontId="33" fillId="0" borderId="44" xfId="31" applyBorder="1" applyAlignment="1">
      <alignment horizontal="center" vertical="center"/>
    </xf>
    <xf numFmtId="0" fontId="25" fillId="0" borderId="9" xfId="31" applyFont="1" applyBorder="1" applyAlignment="1">
      <alignment horizontal="center" vertical="center" wrapText="1"/>
    </xf>
    <xf numFmtId="0" fontId="25" fillId="0" borderId="39" xfId="31" applyFont="1" applyBorder="1" applyAlignment="1">
      <alignment horizontal="center" vertical="center" wrapText="1"/>
    </xf>
    <xf numFmtId="0" fontId="25" fillId="0" borderId="38" xfId="31" applyFont="1" applyBorder="1" applyAlignment="1">
      <alignment horizontal="center" vertical="center" wrapText="1"/>
    </xf>
    <xf numFmtId="0" fontId="21" fillId="2" borderId="21" xfId="15" applyFont="1" applyFill="1" applyBorder="1" applyAlignment="1" applyProtection="1">
      <alignment horizontal="center" vertical="center" wrapText="1"/>
      <protection locked="0"/>
    </xf>
    <xf numFmtId="0" fontId="21" fillId="2" borderId="20" xfId="15" applyFont="1" applyFill="1" applyBorder="1" applyAlignment="1" applyProtection="1">
      <alignment horizontal="center" vertical="center" wrapText="1"/>
      <protection locked="0"/>
    </xf>
    <xf numFmtId="168" fontId="16" fillId="2" borderId="21" xfId="12" applyNumberFormat="1" applyFont="1" applyFill="1" applyBorder="1" applyAlignment="1">
      <alignment horizontal="center" vertical="center" wrapText="1"/>
    </xf>
    <xf numFmtId="168" fontId="16" fillId="2" borderId="20" xfId="12" applyNumberFormat="1" applyFont="1" applyFill="1" applyBorder="1" applyAlignment="1">
      <alignment horizontal="center" vertical="center" wrapText="1"/>
    </xf>
    <xf numFmtId="0" fontId="21" fillId="2" borderId="21" xfId="7" applyNumberFormat="1" applyFont="1" applyFill="1" applyBorder="1" applyAlignment="1">
      <alignment horizontal="center" vertical="center" wrapText="1"/>
    </xf>
    <xf numFmtId="0" fontId="21" fillId="2" borderId="22" xfId="7" applyNumberFormat="1" applyFont="1" applyFill="1" applyBorder="1" applyAlignment="1">
      <alignment horizontal="center" vertical="center" wrapText="1"/>
    </xf>
    <xf numFmtId="0" fontId="11" fillId="0" borderId="0" xfId="6" applyFont="1" applyAlignment="1">
      <alignment horizontal="left" wrapText="1"/>
    </xf>
    <xf numFmtId="0" fontId="21" fillId="2" borderId="20" xfId="7" applyNumberFormat="1" applyFont="1" applyFill="1" applyBorder="1" applyAlignment="1">
      <alignment horizontal="center" vertical="center" wrapText="1"/>
    </xf>
    <xf numFmtId="0" fontId="21" fillId="2" borderId="17" xfId="15" applyFont="1" applyFill="1" applyBorder="1" applyAlignment="1" applyProtection="1">
      <alignment horizontal="center" vertical="center" wrapText="1"/>
      <protection locked="0"/>
    </xf>
    <xf numFmtId="0" fontId="21" fillId="2" borderId="16" xfId="15" applyFont="1" applyFill="1" applyBorder="1" applyAlignment="1" applyProtection="1">
      <alignment horizontal="center" vertical="center" wrapText="1"/>
      <protection locked="0"/>
    </xf>
    <xf numFmtId="0" fontId="21" fillId="2" borderId="11" xfId="15" applyFont="1" applyFill="1" applyBorder="1" applyAlignment="1" applyProtection="1">
      <alignment horizontal="center" vertical="center" wrapText="1"/>
      <protection locked="0"/>
    </xf>
    <xf numFmtId="0" fontId="21" fillId="2" borderId="10" xfId="15" applyFont="1" applyFill="1" applyBorder="1" applyAlignment="1" applyProtection="1">
      <alignment horizontal="center" vertical="center" wrapText="1"/>
      <protection locked="0"/>
    </xf>
    <xf numFmtId="0" fontId="21" fillId="2" borderId="22" xfId="15" applyFont="1" applyFill="1" applyBorder="1" applyAlignment="1" applyProtection="1">
      <alignment horizontal="center" vertical="center" wrapText="1"/>
      <protection locked="0"/>
    </xf>
    <xf numFmtId="0" fontId="25" fillId="0" borderId="9" xfId="32" applyFont="1" applyBorder="1" applyAlignment="1">
      <alignment horizontal="center" vertical="center" wrapText="1"/>
    </xf>
    <xf numFmtId="0" fontId="25" fillId="0" borderId="39" xfId="32" applyFont="1" applyBorder="1" applyAlignment="1">
      <alignment horizontal="center" vertical="center" wrapText="1"/>
    </xf>
    <xf numFmtId="0" fontId="25" fillId="0" borderId="38" xfId="32" applyFont="1" applyBorder="1" applyAlignment="1">
      <alignment horizontal="center" vertical="center" wrapText="1"/>
    </xf>
    <xf numFmtId="0" fontId="25" fillId="0" borderId="37" xfId="32" applyFont="1" applyBorder="1" applyAlignment="1">
      <alignment horizontal="center" vertical="center" wrapText="1"/>
    </xf>
    <xf numFmtId="0" fontId="25" fillId="0" borderId="0" xfId="32" applyFont="1" applyBorder="1" applyAlignment="1">
      <alignment horizontal="center" vertical="center" wrapText="1"/>
    </xf>
    <xf numFmtId="0" fontId="25" fillId="0" borderId="36" xfId="32" applyFont="1" applyBorder="1" applyAlignment="1">
      <alignment horizontal="center" vertical="center" wrapText="1"/>
    </xf>
    <xf numFmtId="0" fontId="25" fillId="0" borderId="35" xfId="32" applyFont="1" applyBorder="1" applyAlignment="1">
      <alignment horizontal="center" vertical="center" wrapText="1"/>
    </xf>
    <xf numFmtId="0" fontId="25" fillId="0" borderId="34" xfId="32" applyFont="1" applyBorder="1" applyAlignment="1">
      <alignment horizontal="center" vertical="center" wrapText="1"/>
    </xf>
    <xf numFmtId="0" fontId="25" fillId="0" borderId="33" xfId="32" applyFont="1" applyBorder="1" applyAlignment="1">
      <alignment horizontal="center" vertical="center" wrapText="1"/>
    </xf>
    <xf numFmtId="0" fontId="9" fillId="0" borderId="0" xfId="31" applyFont="1" applyAlignment="1">
      <alignment horizontal="center"/>
    </xf>
    <xf numFmtId="0" fontId="9" fillId="0" borderId="8" xfId="17" applyFont="1" applyBorder="1" applyAlignment="1">
      <alignment horizontal="center" vertical="center" wrapText="1"/>
    </xf>
    <xf numFmtId="0" fontId="9" fillId="0" borderId="3" xfId="17" applyFont="1" applyBorder="1" applyAlignment="1">
      <alignment horizontal="center" vertical="center" wrapText="1"/>
    </xf>
    <xf numFmtId="0" fontId="25" fillId="0" borderId="54" xfId="17" applyFont="1" applyBorder="1" applyAlignment="1">
      <alignment horizontal="center" vertical="center" wrapText="1"/>
    </xf>
    <xf numFmtId="0" fontId="25" fillId="0" borderId="53" xfId="17" applyFont="1" applyBorder="1" applyAlignment="1">
      <alignment horizontal="center" vertical="center"/>
    </xf>
    <xf numFmtId="0" fontId="25" fillId="0" borderId="52" xfId="17" applyFont="1" applyBorder="1" applyAlignment="1">
      <alignment horizontal="center" vertical="center"/>
    </xf>
    <xf numFmtId="0" fontId="9" fillId="0" borderId="51" xfId="17" applyFont="1" applyBorder="1" applyAlignment="1">
      <alignment horizontal="center" vertical="center"/>
    </xf>
    <xf numFmtId="0" fontId="9" fillId="0" borderId="50" xfId="17" applyFont="1" applyBorder="1" applyAlignment="1">
      <alignment horizontal="center" vertical="center"/>
    </xf>
    <xf numFmtId="0" fontId="9" fillId="0" borderId="49" xfId="17" applyFont="1" applyBorder="1" applyAlignment="1">
      <alignment horizontal="center" vertical="center"/>
    </xf>
    <xf numFmtId="0" fontId="9" fillId="0" borderId="2" xfId="17" applyFont="1" applyBorder="1" applyAlignment="1">
      <alignment horizontal="center" vertical="center" wrapText="1"/>
    </xf>
    <xf numFmtId="0" fontId="25" fillId="0" borderId="2" xfId="17" applyFont="1" applyBorder="1" applyAlignment="1">
      <alignment horizontal="center" vertical="center" wrapText="1"/>
    </xf>
    <xf numFmtId="0" fontId="25" fillId="0" borderId="7" xfId="17" applyFont="1" applyBorder="1" applyAlignment="1">
      <alignment horizontal="center" vertical="center" wrapText="1"/>
    </xf>
    <xf numFmtId="0" fontId="1" fillId="0" borderId="0" xfId="0" applyFont="1"/>
  </cellXfs>
  <cellStyles count="38">
    <cellStyle name="Milliers" xfId="16" builtinId="3"/>
    <cellStyle name="Normal" xfId="0" builtinId="0"/>
    <cellStyle name="Normal 10 2" xfId="26"/>
    <cellStyle name="Normal 12" xfId="35"/>
    <cellStyle name="Normal 13" xfId="23"/>
    <cellStyle name="Normal 14" xfId="33"/>
    <cellStyle name="Normal 15 12" xfId="37"/>
    <cellStyle name="Normal 16" xfId="29"/>
    <cellStyle name="Normal 2" xfId="1"/>
    <cellStyle name="Normal 2 2" xfId="6"/>
    <cellStyle name="Normal 2 2 2" xfId="17"/>
    <cellStyle name="Normal 2 3" xfId="27"/>
    <cellStyle name="Normal 2 5" xfId="21"/>
    <cellStyle name="Normal 2_AccumulationEquation" xfId="19"/>
    <cellStyle name="Normal 3" xfId="2"/>
    <cellStyle name="Normal 4" xfId="5"/>
    <cellStyle name="Normal 5" xfId="20"/>
    <cellStyle name="Normal 6" xfId="31"/>
    <cellStyle name="Normal 8" xfId="24"/>
    <cellStyle name="Normal_B2.3" xfId="15"/>
    <cellStyle name="Normal_B4" xfId="11"/>
    <cellStyle name="Normal_B4.1" xfId="7"/>
    <cellStyle name="Normal_C1.1a" xfId="8"/>
    <cellStyle name="Normal_C4" xfId="12"/>
    <cellStyle name="Normal_C4.1" xfId="14"/>
    <cellStyle name="Normal_C6.5" xfId="9"/>
    <cellStyle name="Normal_France" xfId="32"/>
    <cellStyle name="Normal_G1.1" xfId="10"/>
    <cellStyle name="Normal_G1.1_1" xfId="13"/>
    <cellStyle name="Normal_NATnon04145" xfId="36"/>
    <cellStyle name="Pourcentage" xfId="4" builtinId="5"/>
    <cellStyle name="Pourcentage 2" xfId="3"/>
    <cellStyle name="Pourcentage 3" xfId="18"/>
    <cellStyle name="Pourcentage 4" xfId="22"/>
    <cellStyle name="Pourcentage 5" xfId="30"/>
    <cellStyle name="Pourcentage 6" xfId="34"/>
    <cellStyle name="Pourcentage 6 2" xfId="28"/>
    <cellStyle name="Pourcentage 9 2" xf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hartsheet" Target="chartsheets/sheet12.xml"/><Relationship Id="rId18" Type="http://schemas.openxmlformats.org/officeDocument/2006/relationships/chartsheet" Target="chartsheets/sheet17.xml"/><Relationship Id="rId26" Type="http://schemas.openxmlformats.org/officeDocument/2006/relationships/worksheet" Target="worksheets/sheet7.xml"/><Relationship Id="rId39" Type="http://schemas.openxmlformats.org/officeDocument/2006/relationships/externalLink" Target="externalLinks/externalLink8.xml"/><Relationship Id="rId21" Type="http://schemas.openxmlformats.org/officeDocument/2006/relationships/worksheet" Target="worksheets/sheet2.xml"/><Relationship Id="rId34" Type="http://schemas.openxmlformats.org/officeDocument/2006/relationships/externalLink" Target="externalLinks/externalLink3.xml"/><Relationship Id="rId42" Type="http://schemas.openxmlformats.org/officeDocument/2006/relationships/externalLink" Target="externalLinks/externalLink11.xml"/><Relationship Id="rId47" Type="http://schemas.openxmlformats.org/officeDocument/2006/relationships/externalLink" Target="externalLinks/externalLink16.xml"/><Relationship Id="rId50" Type="http://schemas.openxmlformats.org/officeDocument/2006/relationships/externalLink" Target="externalLinks/externalLink19.xml"/><Relationship Id="rId55" Type="http://schemas.openxmlformats.org/officeDocument/2006/relationships/externalLink" Target="externalLinks/externalLink24.xml"/><Relationship Id="rId63" Type="http://schemas.openxmlformats.org/officeDocument/2006/relationships/externalLink" Target="externalLinks/externalLink32.xml"/><Relationship Id="rId68" Type="http://schemas.openxmlformats.org/officeDocument/2006/relationships/externalLink" Target="externalLinks/externalLink37.xml"/><Relationship Id="rId7" Type="http://schemas.openxmlformats.org/officeDocument/2006/relationships/chartsheet" Target="chartsheets/sheet6.xml"/><Relationship Id="rId71" Type="http://schemas.openxmlformats.org/officeDocument/2006/relationships/sharedStrings" Target="sharedStrings.xml"/><Relationship Id="rId2" Type="http://schemas.openxmlformats.org/officeDocument/2006/relationships/chartsheet" Target="chartsheets/sheet1.xml"/><Relationship Id="rId16" Type="http://schemas.openxmlformats.org/officeDocument/2006/relationships/chartsheet" Target="chartsheets/sheet15.xml"/><Relationship Id="rId29" Type="http://schemas.openxmlformats.org/officeDocument/2006/relationships/worksheet" Target="worksheets/sheet10.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chartsheet" Target="chartsheets/sheet10.xml"/><Relationship Id="rId24" Type="http://schemas.openxmlformats.org/officeDocument/2006/relationships/worksheet" Target="worksheets/sheet5.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externalLink" Target="externalLinks/externalLink9.xml"/><Relationship Id="rId45" Type="http://schemas.openxmlformats.org/officeDocument/2006/relationships/externalLink" Target="externalLinks/externalLink14.xml"/><Relationship Id="rId53" Type="http://schemas.openxmlformats.org/officeDocument/2006/relationships/externalLink" Target="externalLinks/externalLink22.xml"/><Relationship Id="rId58" Type="http://schemas.openxmlformats.org/officeDocument/2006/relationships/externalLink" Target="externalLinks/externalLink27.xml"/><Relationship Id="rId66" Type="http://schemas.openxmlformats.org/officeDocument/2006/relationships/externalLink" Target="externalLinks/externalLink35.xml"/><Relationship Id="rId5" Type="http://schemas.openxmlformats.org/officeDocument/2006/relationships/chartsheet" Target="chartsheets/sheet4.xml"/><Relationship Id="rId15" Type="http://schemas.openxmlformats.org/officeDocument/2006/relationships/chartsheet" Target="chartsheets/sheet14.xml"/><Relationship Id="rId23" Type="http://schemas.openxmlformats.org/officeDocument/2006/relationships/worksheet" Target="worksheets/sheet4.xml"/><Relationship Id="rId28" Type="http://schemas.openxmlformats.org/officeDocument/2006/relationships/worksheet" Target="worksheets/sheet9.xml"/><Relationship Id="rId36" Type="http://schemas.openxmlformats.org/officeDocument/2006/relationships/externalLink" Target="externalLinks/externalLink5.xml"/><Relationship Id="rId49" Type="http://schemas.openxmlformats.org/officeDocument/2006/relationships/externalLink" Target="externalLinks/externalLink18.xml"/><Relationship Id="rId57" Type="http://schemas.openxmlformats.org/officeDocument/2006/relationships/externalLink" Target="externalLinks/externalLink26.xml"/><Relationship Id="rId61" Type="http://schemas.openxmlformats.org/officeDocument/2006/relationships/externalLink" Target="externalLinks/externalLink30.xml"/><Relationship Id="rId10" Type="http://schemas.openxmlformats.org/officeDocument/2006/relationships/chartsheet" Target="chartsheets/sheet9.xml"/><Relationship Id="rId19" Type="http://schemas.openxmlformats.org/officeDocument/2006/relationships/chartsheet" Target="chartsheets/sheet18.xml"/><Relationship Id="rId31" Type="http://schemas.openxmlformats.org/officeDocument/2006/relationships/worksheet" Target="worksheets/sheet12.xml"/><Relationship Id="rId44" Type="http://schemas.openxmlformats.org/officeDocument/2006/relationships/externalLink" Target="externalLinks/externalLink13.xml"/><Relationship Id="rId52" Type="http://schemas.openxmlformats.org/officeDocument/2006/relationships/externalLink" Target="externalLinks/externalLink21.xml"/><Relationship Id="rId60" Type="http://schemas.openxmlformats.org/officeDocument/2006/relationships/externalLink" Target="externalLinks/externalLink29.xml"/><Relationship Id="rId65" Type="http://schemas.openxmlformats.org/officeDocument/2006/relationships/externalLink" Target="externalLinks/externalLink34.xml"/><Relationship Id="rId4" Type="http://schemas.openxmlformats.org/officeDocument/2006/relationships/chartsheet" Target="chartsheets/sheet3.xml"/><Relationship Id="rId9" Type="http://schemas.openxmlformats.org/officeDocument/2006/relationships/chartsheet" Target="chartsheets/sheet8.xml"/><Relationship Id="rId14" Type="http://schemas.openxmlformats.org/officeDocument/2006/relationships/chartsheet" Target="chartsheets/sheet13.xml"/><Relationship Id="rId22" Type="http://schemas.openxmlformats.org/officeDocument/2006/relationships/worksheet" Target="worksheets/sheet3.xml"/><Relationship Id="rId27" Type="http://schemas.openxmlformats.org/officeDocument/2006/relationships/worksheet" Target="worksheets/sheet8.xml"/><Relationship Id="rId30" Type="http://schemas.openxmlformats.org/officeDocument/2006/relationships/worksheet" Target="worksheets/sheet11.xml"/><Relationship Id="rId35" Type="http://schemas.openxmlformats.org/officeDocument/2006/relationships/externalLink" Target="externalLinks/externalLink4.xml"/><Relationship Id="rId43" Type="http://schemas.openxmlformats.org/officeDocument/2006/relationships/externalLink" Target="externalLinks/externalLink12.xml"/><Relationship Id="rId48" Type="http://schemas.openxmlformats.org/officeDocument/2006/relationships/externalLink" Target="externalLinks/externalLink17.xml"/><Relationship Id="rId56" Type="http://schemas.openxmlformats.org/officeDocument/2006/relationships/externalLink" Target="externalLinks/externalLink25.xml"/><Relationship Id="rId64" Type="http://schemas.openxmlformats.org/officeDocument/2006/relationships/externalLink" Target="externalLinks/externalLink33.xml"/><Relationship Id="rId69" Type="http://schemas.openxmlformats.org/officeDocument/2006/relationships/theme" Target="theme/theme1.xml"/><Relationship Id="rId8" Type="http://schemas.openxmlformats.org/officeDocument/2006/relationships/chartsheet" Target="chartsheets/sheet7.xml"/><Relationship Id="rId51" Type="http://schemas.openxmlformats.org/officeDocument/2006/relationships/externalLink" Target="externalLinks/externalLink20.xml"/><Relationship Id="rId72" Type="http://schemas.openxmlformats.org/officeDocument/2006/relationships/calcChain" Target="calcChain.xml"/><Relationship Id="rId3" Type="http://schemas.openxmlformats.org/officeDocument/2006/relationships/chartsheet" Target="chartsheets/sheet2.xml"/><Relationship Id="rId12" Type="http://schemas.openxmlformats.org/officeDocument/2006/relationships/chartsheet" Target="chartsheets/sheet11.xml"/><Relationship Id="rId17" Type="http://schemas.openxmlformats.org/officeDocument/2006/relationships/chartsheet" Target="chartsheets/sheet16.xml"/><Relationship Id="rId25" Type="http://schemas.openxmlformats.org/officeDocument/2006/relationships/worksheet" Target="worksheets/sheet6.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46" Type="http://schemas.openxmlformats.org/officeDocument/2006/relationships/externalLink" Target="externalLinks/externalLink15.xml"/><Relationship Id="rId59" Type="http://schemas.openxmlformats.org/officeDocument/2006/relationships/externalLink" Target="externalLinks/externalLink28.xml"/><Relationship Id="rId67" Type="http://schemas.openxmlformats.org/officeDocument/2006/relationships/externalLink" Target="externalLinks/externalLink36.xml"/><Relationship Id="rId20" Type="http://schemas.openxmlformats.org/officeDocument/2006/relationships/chartsheet" Target="chartsheets/sheet19.xml"/><Relationship Id="rId41" Type="http://schemas.openxmlformats.org/officeDocument/2006/relationships/externalLink" Target="externalLinks/externalLink10.xml"/><Relationship Id="rId54" Type="http://schemas.openxmlformats.org/officeDocument/2006/relationships/externalLink" Target="externalLinks/externalLink23.xml"/><Relationship Id="rId62" Type="http://schemas.openxmlformats.org/officeDocument/2006/relationships/externalLink" Target="externalLinks/externalLink31.xml"/><Relationship Id="rId7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32.xml"/><Relationship Id="rId1" Type="http://schemas.openxmlformats.org/officeDocument/2006/relationships/themeOverride" Target="../theme/themeOverride6.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2" Type="http://schemas.openxmlformats.org/officeDocument/2006/relationships/chartUserShapes" Target="../drawings/drawing10.xml"/><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2" Type="http://schemas.openxmlformats.org/officeDocument/2006/relationships/chartUserShapes" Target="../drawings/drawing12.xml"/><Relationship Id="rId1" Type="http://schemas.openxmlformats.org/officeDocument/2006/relationships/themeOverride" Target="../theme/themeOverride2.xml"/></Relationships>
</file>

<file path=xl/charts/_rels/chart7.xml.rels><?xml version="1.0" encoding="UTF-8" standalone="yes"?>
<Relationships xmlns="http://schemas.openxmlformats.org/package/2006/relationships"><Relationship Id="rId2" Type="http://schemas.openxmlformats.org/officeDocument/2006/relationships/chartUserShapes" Target="../drawings/drawing14.xml"/><Relationship Id="rId1" Type="http://schemas.openxmlformats.org/officeDocument/2006/relationships/themeOverride" Target="../theme/themeOverride3.xml"/></Relationships>
</file>

<file path=xl/charts/_rels/chart8.xml.rels><?xml version="1.0" encoding="UTF-8" standalone="yes"?>
<Relationships xmlns="http://schemas.openxmlformats.org/package/2006/relationships"><Relationship Id="rId2" Type="http://schemas.openxmlformats.org/officeDocument/2006/relationships/chartUserShapes" Target="../drawings/drawing16.xml"/><Relationship Id="rId1" Type="http://schemas.openxmlformats.org/officeDocument/2006/relationships/themeOverride" Target="../theme/themeOverride4.xml"/></Relationships>
</file>

<file path=xl/charts/_rels/chart9.xml.rels><?xml version="1.0" encoding="UTF-8" standalone="yes"?>
<Relationships xmlns="http://schemas.openxmlformats.org/package/2006/relationships"><Relationship Id="rId2" Type="http://schemas.openxmlformats.org/officeDocument/2006/relationships/chartUserShapes" Target="../drawings/drawing18.xml"/><Relationship Id="rId1" Type="http://schemas.openxmlformats.org/officeDocument/2006/relationships/themeOverride" Target="../theme/themeOverrid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baseline="0">
                <a:latin typeface="Arial" panose="020B0604020202020204" pitchFamily="34" charset="0"/>
                <a:cs typeface="Arial" panose="020B0604020202020204" pitchFamily="34" charset="0"/>
              </a:rPr>
              <a:t>Divergence of top and bottom incomes 1980-2018</a:t>
            </a:r>
            <a:endParaRPr lang="fr-FR" sz="2000" b="0" baseline="0">
              <a:latin typeface="Arial" panose="020B0604020202020204" pitchFamily="34" charset="0"/>
              <a:cs typeface="Arial" panose="020B0604020202020204" pitchFamily="34" charset="0"/>
            </a:endParaRPr>
          </a:p>
        </c:rich>
      </c:tx>
      <c:layout>
        <c:manualLayout>
          <c:xMode val="edge"/>
          <c:yMode val="edge"/>
          <c:x val="0.18783230832509901"/>
          <c:y val="2.2032520368393902E-3"/>
        </c:manualLayout>
      </c:layout>
      <c:overlay val="0"/>
      <c:spPr>
        <a:noFill/>
        <a:ln w="25400">
          <a:noFill/>
        </a:ln>
      </c:spPr>
    </c:title>
    <c:autoTitleDeleted val="0"/>
    <c:plotArea>
      <c:layout>
        <c:manualLayout>
          <c:layoutTarget val="inner"/>
          <c:xMode val="edge"/>
          <c:yMode val="edge"/>
          <c:x val="9.4599660088082904E-2"/>
          <c:y val="6.3435991822727064E-2"/>
          <c:w val="0.87198296434755396"/>
          <c:h val="0.71713164241453564"/>
        </c:manualLayout>
      </c:layout>
      <c:lineChart>
        <c:grouping val="standard"/>
        <c:varyColors val="0"/>
        <c:ser>
          <c:idx val="2"/>
          <c:order val="0"/>
          <c:tx>
            <c:v>U.S.</c:v>
          </c:tx>
          <c:spPr>
            <a:ln w="41275">
              <a:solidFill>
                <a:schemeClr val="accent6"/>
              </a:solidFill>
            </a:ln>
          </c:spPr>
          <c:marker>
            <c:symbol val="circle"/>
            <c:size val="9"/>
            <c:spPr>
              <a:solidFill>
                <a:schemeClr val="accent6"/>
              </a:solidFill>
              <a:ln>
                <a:solidFill>
                  <a:schemeClr val="accent6"/>
                </a:solidFill>
              </a:ln>
            </c:spPr>
          </c:marker>
          <c:cat>
            <c:numRef>
              <c:f>DataF11.1!$A$5:$A$43</c:f>
              <c:numCache>
                <c:formatCode>General</c:formatCode>
                <c:ptCount val="3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numCache>
            </c:numRef>
          </c:cat>
          <c:val>
            <c:numRef>
              <c:f>DataF11.1!$D$5:$D$43</c:f>
              <c:numCache>
                <c:formatCode>0.0%</c:formatCode>
                <c:ptCount val="39"/>
                <c:pt idx="0">
                  <c:v>0.34230327000000005</c:v>
                </c:pt>
                <c:pt idx="1">
                  <c:v>0.34708415000000004</c:v>
                </c:pt>
                <c:pt idx="2">
                  <c:v>0.34879646000000003</c:v>
                </c:pt>
                <c:pt idx="3">
                  <c:v>0.35396901999999997</c:v>
                </c:pt>
                <c:pt idx="4">
                  <c:v>0.36683356000000006</c:v>
                </c:pt>
                <c:pt idx="5">
                  <c:v>0.36629707000000006</c:v>
                </c:pt>
                <c:pt idx="6">
                  <c:v>0.36452976999999998</c:v>
                </c:pt>
                <c:pt idx="7">
                  <c:v>0.37583454000000005</c:v>
                </c:pt>
                <c:pt idx="8">
                  <c:v>0.38926569</c:v>
                </c:pt>
                <c:pt idx="9">
                  <c:v>0.38647846999999996</c:v>
                </c:pt>
                <c:pt idx="10">
                  <c:v>0.38677180999999999</c:v>
                </c:pt>
                <c:pt idx="11">
                  <c:v>0.38522073000000001</c:v>
                </c:pt>
                <c:pt idx="12">
                  <c:v>0.39740434000000002</c:v>
                </c:pt>
                <c:pt idx="13">
                  <c:v>0.39527653000000001</c:v>
                </c:pt>
                <c:pt idx="14">
                  <c:v>0.39830210999999999</c:v>
                </c:pt>
                <c:pt idx="15">
                  <c:v>0.40629629</c:v>
                </c:pt>
                <c:pt idx="16">
                  <c:v>0.41524059000000002</c:v>
                </c:pt>
                <c:pt idx="17">
                  <c:v>0.42246581999999999</c:v>
                </c:pt>
                <c:pt idx="18">
                  <c:v>0.42611945000000001</c:v>
                </c:pt>
                <c:pt idx="19">
                  <c:v>0.43332341000000002</c:v>
                </c:pt>
                <c:pt idx="20">
                  <c:v>0.43867862000000002</c:v>
                </c:pt>
                <c:pt idx="21">
                  <c:v>0.42779721999999998</c:v>
                </c:pt>
                <c:pt idx="22">
                  <c:v>0.42704051999999998</c:v>
                </c:pt>
                <c:pt idx="23">
                  <c:v>0.42838299999999996</c:v>
                </c:pt>
                <c:pt idx="24">
                  <c:v>0.43879247999999998</c:v>
                </c:pt>
                <c:pt idx="25">
                  <c:v>0.45033926999999996</c:v>
                </c:pt>
                <c:pt idx="26">
                  <c:v>0.46000425</c:v>
                </c:pt>
                <c:pt idx="27">
                  <c:v>0.45770717</c:v>
                </c:pt>
                <c:pt idx="28">
                  <c:v>0.45275157999999999</c:v>
                </c:pt>
                <c:pt idx="29">
                  <c:v>0.44286757999999998</c:v>
                </c:pt>
                <c:pt idx="30">
                  <c:v>0.45696330000000002</c:v>
                </c:pt>
                <c:pt idx="31">
                  <c:v>0.45868397</c:v>
                </c:pt>
                <c:pt idx="32">
                  <c:v>0.47086920999999998</c:v>
                </c:pt>
                <c:pt idx="33">
                  <c:v>0.46270552999999998</c:v>
                </c:pt>
                <c:pt idx="34">
                  <c:v>0.46962419</c:v>
                </c:pt>
                <c:pt idx="35">
                  <c:v>0.46962419999999999</c:v>
                </c:pt>
                <c:pt idx="36">
                  <c:v>0.46962419999999999</c:v>
                </c:pt>
                <c:pt idx="37">
                  <c:v>0.4796242</c:v>
                </c:pt>
                <c:pt idx="38">
                  <c:v>0.4796242</c:v>
                </c:pt>
              </c:numCache>
            </c:numRef>
          </c:val>
          <c:smooth val="0"/>
        </c:ser>
        <c:ser>
          <c:idx val="1"/>
          <c:order val="1"/>
          <c:tx>
            <c:v>India</c:v>
          </c:tx>
          <c:spPr>
            <a:ln w="41275">
              <a:solidFill>
                <a:srgbClr val="7030A0"/>
              </a:solidFill>
            </a:ln>
          </c:spPr>
          <c:marker>
            <c:symbol val="diamond"/>
            <c:size val="11"/>
            <c:spPr>
              <a:solidFill>
                <a:srgbClr val="7030A0"/>
              </a:solidFill>
              <a:ln>
                <a:solidFill>
                  <a:srgbClr val="7030A0"/>
                </a:solidFill>
              </a:ln>
            </c:spPr>
          </c:marker>
          <c:cat>
            <c:numRef>
              <c:f>DataF11.1!$A$5:$A$43</c:f>
              <c:numCache>
                <c:formatCode>General</c:formatCode>
                <c:ptCount val="3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numCache>
            </c:numRef>
          </c:cat>
          <c:val>
            <c:numRef>
              <c:f>DataF11.1!$C$5:$C$43</c:f>
              <c:numCache>
                <c:formatCode>0.0%</c:formatCode>
                <c:ptCount val="39"/>
                <c:pt idx="0">
                  <c:v>0.31492963000000002</c:v>
                </c:pt>
                <c:pt idx="1">
                  <c:v>0.30696489999999998</c:v>
                </c:pt>
                <c:pt idx="2">
                  <c:v>0.30046444</c:v>
                </c:pt>
                <c:pt idx="3">
                  <c:v>0.34275267999999998</c:v>
                </c:pt>
                <c:pt idx="4">
                  <c:v>0.33375781000000004</c:v>
                </c:pt>
                <c:pt idx="5">
                  <c:v>0.34789135999999998</c:v>
                </c:pt>
                <c:pt idx="6">
                  <c:v>0.35066949999999997</c:v>
                </c:pt>
                <c:pt idx="7">
                  <c:v>0.34468715999999999</c:v>
                </c:pt>
                <c:pt idx="8">
                  <c:v>0.35376095999999996</c:v>
                </c:pt>
                <c:pt idx="9">
                  <c:v>0.35406472999999999</c:v>
                </c:pt>
                <c:pt idx="10">
                  <c:v>0.33483809999999997</c:v>
                </c:pt>
                <c:pt idx="11">
                  <c:v>0.34089305000000003</c:v>
                </c:pt>
                <c:pt idx="12">
                  <c:v>0.35047229000000002</c:v>
                </c:pt>
                <c:pt idx="13">
                  <c:v>0.36700350999999998</c:v>
                </c:pt>
                <c:pt idx="14">
                  <c:v>0.38239398000000002</c:v>
                </c:pt>
                <c:pt idx="15">
                  <c:v>0.38521822999999999</c:v>
                </c:pt>
                <c:pt idx="16">
                  <c:v>0.37942652999999998</c:v>
                </c:pt>
                <c:pt idx="17">
                  <c:v>0.38740363</c:v>
                </c:pt>
                <c:pt idx="18">
                  <c:v>0.39235719000000002</c:v>
                </c:pt>
                <c:pt idx="19">
                  <c:v>0.39489379000000002</c:v>
                </c:pt>
                <c:pt idx="20">
                  <c:v>0.39868693999999999</c:v>
                </c:pt>
                <c:pt idx="21">
                  <c:v>0.40943199000000002</c:v>
                </c:pt>
                <c:pt idx="22">
                  <c:v>0.42046712999999997</c:v>
                </c:pt>
                <c:pt idx="23">
                  <c:v>0.43170183000000001</c:v>
                </c:pt>
                <c:pt idx="24">
                  <c:v>0.45312799999999998</c:v>
                </c:pt>
                <c:pt idx="25">
                  <c:v>0.45460754999999997</c:v>
                </c:pt>
                <c:pt idx="26">
                  <c:v>0.46750584000000006</c:v>
                </c:pt>
                <c:pt idx="27">
                  <c:v>0.48059781000000001</c:v>
                </c:pt>
                <c:pt idx="28">
                  <c:v>0.48399568999999998</c:v>
                </c:pt>
                <c:pt idx="29">
                  <c:v>0.50767985000000004</c:v>
                </c:pt>
                <c:pt idx="30">
                  <c:v>0.52171266000000005</c:v>
                </c:pt>
                <c:pt idx="31">
                  <c:v>0.54544296999999997</c:v>
                </c:pt>
                <c:pt idx="32">
                  <c:v>0.55413639000000003</c:v>
                </c:pt>
                <c:pt idx="33">
                  <c:v>0.55456488999999998</c:v>
                </c:pt>
                <c:pt idx="34">
                  <c:v>0.55456488999999998</c:v>
                </c:pt>
                <c:pt idx="35">
                  <c:v>0.55456488999999998</c:v>
                </c:pt>
                <c:pt idx="36">
                  <c:v>0.55456488999999998</c:v>
                </c:pt>
                <c:pt idx="37">
                  <c:v>0.55956488999999998</c:v>
                </c:pt>
                <c:pt idx="38">
                  <c:v>0.55456488999999998</c:v>
                </c:pt>
              </c:numCache>
            </c:numRef>
          </c:val>
          <c:smooth val="0"/>
        </c:ser>
        <c:ser>
          <c:idx val="4"/>
          <c:order val="3"/>
          <c:tx>
            <c:v>Europe</c:v>
          </c:tx>
          <c:spPr>
            <a:ln w="41275">
              <a:solidFill>
                <a:schemeClr val="accent5"/>
              </a:solidFill>
            </a:ln>
          </c:spPr>
          <c:marker>
            <c:symbol val="square"/>
            <c:size val="8"/>
            <c:spPr>
              <a:solidFill>
                <a:schemeClr val="accent5"/>
              </a:solidFill>
              <a:ln>
                <a:solidFill>
                  <a:schemeClr val="accent5"/>
                </a:solidFill>
              </a:ln>
            </c:spPr>
          </c:marker>
          <c:val>
            <c:numRef>
              <c:f>DataF11.1!$F$5:$F$43</c:f>
              <c:numCache>
                <c:formatCode>0.0%</c:formatCode>
                <c:ptCount val="39"/>
                <c:pt idx="0">
                  <c:v>0.28392085433006287</c:v>
                </c:pt>
                <c:pt idx="1">
                  <c:v>0.28313007950782776</c:v>
                </c:pt>
                <c:pt idx="2">
                  <c:v>0.28197428584098816</c:v>
                </c:pt>
                <c:pt idx="3">
                  <c:v>0.28231874108314514</c:v>
                </c:pt>
                <c:pt idx="4">
                  <c:v>0.28464338183403015</c:v>
                </c:pt>
                <c:pt idx="5">
                  <c:v>0.28717720508575439</c:v>
                </c:pt>
                <c:pt idx="6">
                  <c:v>0.29005500674247742</c:v>
                </c:pt>
                <c:pt idx="7">
                  <c:v>0.29430243372917175</c:v>
                </c:pt>
                <c:pt idx="8">
                  <c:v>0.29921236634254456</c:v>
                </c:pt>
                <c:pt idx="9">
                  <c:v>0.30257627367973328</c:v>
                </c:pt>
                <c:pt idx="10">
                  <c:v>0.3059004545211792</c:v>
                </c:pt>
                <c:pt idx="11">
                  <c:v>0.31117528676986694</c:v>
                </c:pt>
                <c:pt idx="12">
                  <c:v>0.31270706653594971</c:v>
                </c:pt>
                <c:pt idx="13">
                  <c:v>0.3160458505153656</c:v>
                </c:pt>
                <c:pt idx="14">
                  <c:v>0.31756964325904846</c:v>
                </c:pt>
                <c:pt idx="15">
                  <c:v>0.31805551052093506</c:v>
                </c:pt>
                <c:pt idx="16">
                  <c:v>0.32129806280136108</c:v>
                </c:pt>
                <c:pt idx="17">
                  <c:v>0.32432901859283447</c:v>
                </c:pt>
                <c:pt idx="18">
                  <c:v>0.32746925950050354</c:v>
                </c:pt>
                <c:pt idx="19">
                  <c:v>0.33011236786842346</c:v>
                </c:pt>
                <c:pt idx="20">
                  <c:v>0.33036181330680847</c:v>
                </c:pt>
                <c:pt idx="21">
                  <c:v>0.3305225670337677</c:v>
                </c:pt>
                <c:pt idx="22">
                  <c:v>0.3284991979598999</c:v>
                </c:pt>
                <c:pt idx="23">
                  <c:v>0.32853507995605469</c:v>
                </c:pt>
                <c:pt idx="24">
                  <c:v>0.33140826225280762</c:v>
                </c:pt>
                <c:pt idx="25">
                  <c:v>0.33601281046867371</c:v>
                </c:pt>
                <c:pt idx="26">
                  <c:v>0.33670470118522644</c:v>
                </c:pt>
                <c:pt idx="27">
                  <c:v>0.34224176406860352</c:v>
                </c:pt>
                <c:pt idx="28">
                  <c:v>0.3364417552947998</c:v>
                </c:pt>
                <c:pt idx="29">
                  <c:v>0.33240365982055664</c:v>
                </c:pt>
                <c:pt idx="30">
                  <c:v>0.33029067516326904</c:v>
                </c:pt>
                <c:pt idx="31">
                  <c:v>0.33423429727554321</c:v>
                </c:pt>
                <c:pt idx="32">
                  <c:v>0.33350685238838196</c:v>
                </c:pt>
                <c:pt idx="33">
                  <c:v>0.33854648470878601</c:v>
                </c:pt>
                <c:pt idx="34">
                  <c:v>0.33697167038917542</c:v>
                </c:pt>
                <c:pt idx="35">
                  <c:v>0.33942344784736633</c:v>
                </c:pt>
                <c:pt idx="36">
                  <c:v>0.33812814950942993</c:v>
                </c:pt>
                <c:pt idx="37">
                  <c:v>0.33828935027122498</c:v>
                </c:pt>
                <c:pt idx="38">
                  <c:v>0.33861364920934039</c:v>
                </c:pt>
              </c:numCache>
            </c:numRef>
          </c:val>
          <c:smooth val="0"/>
        </c:ser>
        <c:ser>
          <c:idx val="0"/>
          <c:order val="4"/>
          <c:tx>
            <c:v>China</c:v>
          </c:tx>
          <c:spPr>
            <a:ln w="41275">
              <a:solidFill>
                <a:schemeClr val="accent2"/>
              </a:solidFill>
            </a:ln>
          </c:spPr>
          <c:marker>
            <c:symbol val="triangle"/>
            <c:size val="9"/>
            <c:spPr>
              <a:solidFill>
                <a:schemeClr val="accent2"/>
              </a:solidFill>
              <a:ln>
                <a:solidFill>
                  <a:schemeClr val="accent2"/>
                </a:solidFill>
              </a:ln>
            </c:spPr>
          </c:marker>
          <c:cat>
            <c:numRef>
              <c:f>DataF11.1!$A$5:$A$43</c:f>
              <c:numCache>
                <c:formatCode>General</c:formatCode>
                <c:ptCount val="3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numCache>
            </c:numRef>
          </c:cat>
          <c:val>
            <c:numRef>
              <c:f>DataF11.1!$B$5:$B$43</c:f>
              <c:numCache>
                <c:formatCode>0.0%</c:formatCode>
                <c:ptCount val="39"/>
                <c:pt idx="0">
                  <c:v>0.27241647000000002</c:v>
                </c:pt>
                <c:pt idx="1">
                  <c:v>0.27675474</c:v>
                </c:pt>
                <c:pt idx="2">
                  <c:v>0.28091764999999996</c:v>
                </c:pt>
                <c:pt idx="3">
                  <c:v>0.28187736999999996</c:v>
                </c:pt>
                <c:pt idx="4">
                  <c:v>0.28667543000000001</c:v>
                </c:pt>
                <c:pt idx="5">
                  <c:v>0.29516234000000002</c:v>
                </c:pt>
                <c:pt idx="6">
                  <c:v>0.29866811999999998</c:v>
                </c:pt>
                <c:pt idx="7">
                  <c:v>0.29735096</c:v>
                </c:pt>
                <c:pt idx="8">
                  <c:v>0.30097942</c:v>
                </c:pt>
                <c:pt idx="9">
                  <c:v>0.30666798000000001</c:v>
                </c:pt>
                <c:pt idx="10">
                  <c:v>0.30409032000000003</c:v>
                </c:pt>
                <c:pt idx="11">
                  <c:v>0.31111296999999999</c:v>
                </c:pt>
                <c:pt idx="12">
                  <c:v>0.32338470000000002</c:v>
                </c:pt>
                <c:pt idx="13">
                  <c:v>0.33542495999999999</c:v>
                </c:pt>
                <c:pt idx="14">
                  <c:v>0.33972352</c:v>
                </c:pt>
                <c:pt idx="15">
                  <c:v>0.33552218000000006</c:v>
                </c:pt>
                <c:pt idx="16">
                  <c:v>0.33547231999999999</c:v>
                </c:pt>
                <c:pt idx="17">
                  <c:v>0.33575021999999999</c:v>
                </c:pt>
                <c:pt idx="18">
                  <c:v>0.33906640999999998</c:v>
                </c:pt>
                <c:pt idx="19">
                  <c:v>0.34466064000000002</c:v>
                </c:pt>
                <c:pt idx="20">
                  <c:v>0.35564709</c:v>
                </c:pt>
                <c:pt idx="21">
                  <c:v>0.36323136</c:v>
                </c:pt>
                <c:pt idx="22">
                  <c:v>0.39382317999999999</c:v>
                </c:pt>
                <c:pt idx="23">
                  <c:v>0.40214561999999998</c:v>
                </c:pt>
                <c:pt idx="24">
                  <c:v>0.40895691000000001</c:v>
                </c:pt>
                <c:pt idx="25">
                  <c:v>0.41857740999999998</c:v>
                </c:pt>
                <c:pt idx="26">
                  <c:v>0.42065164999999999</c:v>
                </c:pt>
                <c:pt idx="27">
                  <c:v>0.42393093999999998</c:v>
                </c:pt>
                <c:pt idx="28">
                  <c:v>0.42394032999999998</c:v>
                </c:pt>
                <c:pt idx="29">
                  <c:v>0.42340933999999997</c:v>
                </c:pt>
                <c:pt idx="30">
                  <c:v>0.42602477</c:v>
                </c:pt>
                <c:pt idx="31">
                  <c:v>0.42872672000000001</c:v>
                </c:pt>
                <c:pt idx="32">
                  <c:v>0.41461830999999999</c:v>
                </c:pt>
                <c:pt idx="33">
                  <c:v>0.42115437</c:v>
                </c:pt>
                <c:pt idx="34">
                  <c:v>0.41319252000000001</c:v>
                </c:pt>
                <c:pt idx="35">
                  <c:v>0.41422612000000003</c:v>
                </c:pt>
                <c:pt idx="36">
                  <c:v>0.41422614000000002</c:v>
                </c:pt>
                <c:pt idx="37">
                  <c:v>0.42422614000000003</c:v>
                </c:pt>
                <c:pt idx="38">
                  <c:v>0.41422614000000002</c:v>
                </c:pt>
              </c:numCache>
            </c:numRef>
          </c:val>
          <c:smooth val="0"/>
        </c:ser>
        <c:ser>
          <c:idx val="5"/>
          <c:order val="5"/>
          <c:tx>
            <c:v>ChineB50</c:v>
          </c:tx>
          <c:spPr>
            <a:ln w="41275">
              <a:solidFill>
                <a:schemeClr val="accent2"/>
              </a:solidFill>
            </a:ln>
          </c:spPr>
          <c:marker>
            <c:symbol val="triangle"/>
            <c:size val="9"/>
            <c:spPr>
              <a:solidFill>
                <a:schemeClr val="accent2"/>
              </a:solidFill>
              <a:ln>
                <a:solidFill>
                  <a:schemeClr val="accent2"/>
                </a:solidFill>
              </a:ln>
            </c:spPr>
          </c:marker>
          <c:val>
            <c:numRef>
              <c:f>DataF11.1!$G$5:$G$43</c:f>
              <c:numCache>
                <c:formatCode>0.0%</c:formatCode>
                <c:ptCount val="39"/>
                <c:pt idx="0">
                  <c:v>0.26730006933212563</c:v>
                </c:pt>
                <c:pt idx="1">
                  <c:v>0.26394122721176599</c:v>
                </c:pt>
                <c:pt idx="2">
                  <c:v>0.2581366296968079</c:v>
                </c:pt>
                <c:pt idx="3">
                  <c:v>0.2605516322960969</c:v>
                </c:pt>
                <c:pt idx="4">
                  <c:v>0.25761645863959953</c:v>
                </c:pt>
                <c:pt idx="5">
                  <c:v>0.25405724340223768</c:v>
                </c:pt>
                <c:pt idx="6">
                  <c:v>0.23858934768754494</c:v>
                </c:pt>
                <c:pt idx="7">
                  <c:v>0.23316164268702266</c:v>
                </c:pt>
                <c:pt idx="8">
                  <c:v>0.2306428681150284</c:v>
                </c:pt>
                <c:pt idx="9">
                  <c:v>0.22390446328113228</c:v>
                </c:pt>
                <c:pt idx="10">
                  <c:v>0.22576594355461424</c:v>
                </c:pt>
                <c:pt idx="11">
                  <c:v>0.2126354588373664</c:v>
                </c:pt>
                <c:pt idx="12">
                  <c:v>0.20307505261313863</c:v>
                </c:pt>
                <c:pt idx="13">
                  <c:v>0.19360071414865301</c:v>
                </c:pt>
                <c:pt idx="14">
                  <c:v>0.18962094916407493</c:v>
                </c:pt>
                <c:pt idx="15">
                  <c:v>0.19323134372703848</c:v>
                </c:pt>
                <c:pt idx="16">
                  <c:v>0.19916087252100481</c:v>
                </c:pt>
                <c:pt idx="17">
                  <c:v>0.19901561745141777</c:v>
                </c:pt>
                <c:pt idx="18">
                  <c:v>0.19963337101633699</c:v>
                </c:pt>
                <c:pt idx="19">
                  <c:v>0.19264936418618148</c:v>
                </c:pt>
                <c:pt idx="20">
                  <c:v>0.18068456657289317</c:v>
                </c:pt>
                <c:pt idx="21">
                  <c:v>0.1747885942984243</c:v>
                </c:pt>
                <c:pt idx="22">
                  <c:v>0.16210168442797737</c:v>
                </c:pt>
                <c:pt idx="23">
                  <c:v>0.15778435202136748</c:v>
                </c:pt>
                <c:pt idx="24">
                  <c:v>0.15798510126488055</c:v>
                </c:pt>
                <c:pt idx="25">
                  <c:v>0.15030026460507401</c:v>
                </c:pt>
                <c:pt idx="26">
                  <c:v>0.15014320587223523</c:v>
                </c:pt>
                <c:pt idx="27">
                  <c:v>0.14847320329459252</c:v>
                </c:pt>
                <c:pt idx="28">
                  <c:v>0.14805877146541463</c:v>
                </c:pt>
                <c:pt idx="29">
                  <c:v>0.14712160750876394</c:v>
                </c:pt>
                <c:pt idx="30">
                  <c:v>0.14280684914135533</c:v>
                </c:pt>
                <c:pt idx="31">
                  <c:v>0.14555641969255603</c:v>
                </c:pt>
                <c:pt idx="32">
                  <c:v>0.1501464796777158</c:v>
                </c:pt>
                <c:pt idx="33">
                  <c:v>0.14510153565359218</c:v>
                </c:pt>
                <c:pt idx="34">
                  <c:v>0.14867633704930655</c:v>
                </c:pt>
                <c:pt idx="35">
                  <c:v>0.14843003033386082</c:v>
                </c:pt>
                <c:pt idx="36">
                  <c:v>0.14842999250134128</c:v>
                </c:pt>
                <c:pt idx="37">
                  <c:v>0.138429992501341</c:v>
                </c:pt>
                <c:pt idx="38">
                  <c:v>0.14842999250134128</c:v>
                </c:pt>
              </c:numCache>
            </c:numRef>
          </c:val>
          <c:smooth val="0"/>
        </c:ser>
        <c:ser>
          <c:idx val="6"/>
          <c:order val="6"/>
          <c:tx>
            <c:v>IndeB50</c:v>
          </c:tx>
          <c:spPr>
            <a:ln w="41275">
              <a:solidFill>
                <a:srgbClr val="7030A0"/>
              </a:solidFill>
            </a:ln>
          </c:spPr>
          <c:marker>
            <c:symbol val="diamond"/>
            <c:size val="8"/>
            <c:spPr>
              <a:solidFill>
                <a:srgbClr val="7030A0"/>
              </a:solidFill>
              <a:ln>
                <a:solidFill>
                  <a:srgbClr val="7030A0"/>
                </a:solidFill>
              </a:ln>
            </c:spPr>
          </c:marker>
          <c:val>
            <c:numRef>
              <c:f>DataF11.1!$H$5:$H$43</c:f>
              <c:numCache>
                <c:formatCode>0.0%</c:formatCode>
                <c:ptCount val="39"/>
                <c:pt idx="0">
                  <c:v>0.23324998241404585</c:v>
                </c:pt>
                <c:pt idx="1">
                  <c:v>0.23507314972450771</c:v>
                </c:pt>
                <c:pt idx="2">
                  <c:v>0.23639395453671341</c:v>
                </c:pt>
                <c:pt idx="3">
                  <c:v>0.21774418439318979</c:v>
                </c:pt>
                <c:pt idx="4">
                  <c:v>0.22402073274311562</c:v>
                </c:pt>
                <c:pt idx="5">
                  <c:v>0.21916562522059835</c:v>
                </c:pt>
                <c:pt idx="6">
                  <c:v>0.21813881319430861</c:v>
                </c:pt>
                <c:pt idx="7">
                  <c:v>0.22006476101988739</c:v>
                </c:pt>
                <c:pt idx="8">
                  <c:v>0.21694588614132967</c:v>
                </c:pt>
                <c:pt idx="9">
                  <c:v>0.2172627846874873</c:v>
                </c:pt>
                <c:pt idx="10">
                  <c:v>0.22400809557151077</c:v>
                </c:pt>
                <c:pt idx="11">
                  <c:v>0.22224522484230463</c:v>
                </c:pt>
                <c:pt idx="12">
                  <c:v>0.21928779810487753</c:v>
                </c:pt>
                <c:pt idx="13">
                  <c:v>0.21397267448821822</c:v>
                </c:pt>
                <c:pt idx="14">
                  <c:v>0.20888794678297046</c:v>
                </c:pt>
                <c:pt idx="15">
                  <c:v>0.20863640261074395</c:v>
                </c:pt>
                <c:pt idx="16">
                  <c:v>0.21116579954508979</c:v>
                </c:pt>
                <c:pt idx="17">
                  <c:v>0.2089039813766263</c:v>
                </c:pt>
                <c:pt idx="18">
                  <c:v>0.2075869568337177</c:v>
                </c:pt>
                <c:pt idx="19">
                  <c:v>0.20703257581605355</c:v>
                </c:pt>
                <c:pt idx="20">
                  <c:v>0.20599980411903501</c:v>
                </c:pt>
                <c:pt idx="21">
                  <c:v>0.20184232132235608</c:v>
                </c:pt>
                <c:pt idx="22">
                  <c:v>0.19747001322904553</c:v>
                </c:pt>
                <c:pt idx="23">
                  <c:v>0.19305188743286222</c:v>
                </c:pt>
                <c:pt idx="24">
                  <c:v>0.18859155594425048</c:v>
                </c:pt>
                <c:pt idx="25">
                  <c:v>0.18401419000720851</c:v>
                </c:pt>
                <c:pt idx="26">
                  <c:v>0.17948729359212068</c:v>
                </c:pt>
                <c:pt idx="27">
                  <c:v>0.17478763308524292</c:v>
                </c:pt>
                <c:pt idx="28">
                  <c:v>0.1700001926391066</c:v>
                </c:pt>
                <c:pt idx="29">
                  <c:v>0.16513164408905281</c:v>
                </c:pt>
                <c:pt idx="30">
                  <c:v>0.16005343207311795</c:v>
                </c:pt>
                <c:pt idx="31">
                  <c:v>0.15211231389194438</c:v>
                </c:pt>
                <c:pt idx="32">
                  <c:v>0.14920324083870412</c:v>
                </c:pt>
                <c:pt idx="33">
                  <c:v>0.14905983218920199</c:v>
                </c:pt>
                <c:pt idx="34">
                  <c:v>0.14905983218920155</c:v>
                </c:pt>
                <c:pt idx="35">
                  <c:v>0.14905983218920299</c:v>
                </c:pt>
                <c:pt idx="36">
                  <c:v>0.1490598320961091</c:v>
                </c:pt>
                <c:pt idx="37">
                  <c:v>0.15905983209610899</c:v>
                </c:pt>
                <c:pt idx="38">
                  <c:v>0.1490598320961091</c:v>
                </c:pt>
              </c:numCache>
            </c:numRef>
          </c:val>
          <c:smooth val="0"/>
        </c:ser>
        <c:ser>
          <c:idx val="7"/>
          <c:order val="7"/>
          <c:tx>
            <c:v>USAB50</c:v>
          </c:tx>
          <c:spPr>
            <a:ln w="41275">
              <a:solidFill>
                <a:schemeClr val="accent6"/>
              </a:solidFill>
            </a:ln>
          </c:spPr>
          <c:marker>
            <c:symbol val="circle"/>
            <c:size val="9"/>
            <c:spPr>
              <a:solidFill>
                <a:schemeClr val="accent6"/>
              </a:solidFill>
              <a:ln>
                <a:solidFill>
                  <a:schemeClr val="accent6"/>
                </a:solidFill>
              </a:ln>
            </c:spPr>
          </c:marker>
          <c:val>
            <c:numRef>
              <c:f>DataF11.1!$I$5:$I$43</c:f>
              <c:numCache>
                <c:formatCode>0.0%</c:formatCode>
                <c:ptCount val="39"/>
                <c:pt idx="0">
                  <c:v>0.19892790991992329</c:v>
                </c:pt>
                <c:pt idx="1">
                  <c:v>0.19511958727477041</c:v>
                </c:pt>
                <c:pt idx="2">
                  <c:v>0.18960688880513443</c:v>
                </c:pt>
                <c:pt idx="3">
                  <c:v>0.18317288460879444</c:v>
                </c:pt>
                <c:pt idx="4">
                  <c:v>0.17862812965808794</c:v>
                </c:pt>
                <c:pt idx="5">
                  <c:v>0.17883839590655537</c:v>
                </c:pt>
                <c:pt idx="6">
                  <c:v>0.17668010719245644</c:v>
                </c:pt>
                <c:pt idx="7">
                  <c:v>0.17261338484284128</c:v>
                </c:pt>
                <c:pt idx="8">
                  <c:v>0.16934778926289654</c:v>
                </c:pt>
                <c:pt idx="9">
                  <c:v>0.16914764558590967</c:v>
                </c:pt>
                <c:pt idx="10">
                  <c:v>0.1680565746410132</c:v>
                </c:pt>
                <c:pt idx="11">
                  <c:v>0.16611695698576079</c:v>
                </c:pt>
                <c:pt idx="12">
                  <c:v>0.15811306818032367</c:v>
                </c:pt>
                <c:pt idx="13">
                  <c:v>0.15867035595886503</c:v>
                </c:pt>
                <c:pt idx="14">
                  <c:v>0.15746106631243229</c:v>
                </c:pt>
                <c:pt idx="15">
                  <c:v>0.15348983922291115</c:v>
                </c:pt>
                <c:pt idx="16">
                  <c:v>0.15028377860333153</c:v>
                </c:pt>
                <c:pt idx="17">
                  <c:v>0.14799718260944783</c:v>
                </c:pt>
                <c:pt idx="18">
                  <c:v>0.14826957840800337</c:v>
                </c:pt>
                <c:pt idx="19">
                  <c:v>0.14684353543782613</c:v>
                </c:pt>
                <c:pt idx="20">
                  <c:v>0.14535725449721959</c:v>
                </c:pt>
                <c:pt idx="21">
                  <c:v>0.14890387485680245</c:v>
                </c:pt>
                <c:pt idx="22">
                  <c:v>0.14773360800851898</c:v>
                </c:pt>
                <c:pt idx="23">
                  <c:v>0.14483873071511699</c:v>
                </c:pt>
                <c:pt idx="24">
                  <c:v>0.14144944518466562</c:v>
                </c:pt>
                <c:pt idx="25">
                  <c:v>0.13806796706083446</c:v>
                </c:pt>
                <c:pt idx="26">
                  <c:v>0.13500021636117343</c:v>
                </c:pt>
                <c:pt idx="27">
                  <c:v>0.13698889986341978</c:v>
                </c:pt>
                <c:pt idx="28">
                  <c:v>0.13683072110263195</c:v>
                </c:pt>
                <c:pt idx="29">
                  <c:v>0.13620555821341063</c:v>
                </c:pt>
                <c:pt idx="30">
                  <c:v>0.13044417154304377</c:v>
                </c:pt>
                <c:pt idx="31">
                  <c:v>0.12743646817886911</c:v>
                </c:pt>
                <c:pt idx="32">
                  <c:v>0.12390592993533467</c:v>
                </c:pt>
                <c:pt idx="33">
                  <c:v>0.12754773468193215</c:v>
                </c:pt>
                <c:pt idx="34">
                  <c:v>0.1254022875993146</c:v>
                </c:pt>
                <c:pt idx="35">
                  <c:v>0.125384171511429</c:v>
                </c:pt>
                <c:pt idx="36">
                  <c:v>0.12536434895940596</c:v>
                </c:pt>
                <c:pt idx="37">
                  <c:v>0.13536434895940599</c:v>
                </c:pt>
                <c:pt idx="38">
                  <c:v>0.12536434895940596</c:v>
                </c:pt>
              </c:numCache>
            </c:numRef>
          </c:val>
          <c:smooth val="0"/>
        </c:ser>
        <c:ser>
          <c:idx val="9"/>
          <c:order val="9"/>
          <c:tx>
            <c:v>EuropeB50</c:v>
          </c:tx>
          <c:spPr>
            <a:ln w="41275">
              <a:solidFill>
                <a:schemeClr val="accent5"/>
              </a:solidFill>
            </a:ln>
          </c:spPr>
          <c:marker>
            <c:symbol val="square"/>
            <c:size val="8"/>
            <c:spPr>
              <a:solidFill>
                <a:schemeClr val="accent5"/>
              </a:solidFill>
              <a:ln>
                <a:solidFill>
                  <a:schemeClr val="accent5"/>
                </a:solidFill>
              </a:ln>
            </c:spPr>
          </c:marker>
          <c:val>
            <c:numRef>
              <c:f>DataF11.1!$K$5:$K$43</c:f>
              <c:numCache>
                <c:formatCode>0.0%</c:formatCode>
                <c:ptCount val="39"/>
                <c:pt idx="0">
                  <c:v>0.24468965828418732</c:v>
                </c:pt>
                <c:pt idx="1">
                  <c:v>0.2430739551782608</c:v>
                </c:pt>
                <c:pt idx="2">
                  <c:v>0.2433754950761795</c:v>
                </c:pt>
                <c:pt idx="3">
                  <c:v>0.24294771254062653</c:v>
                </c:pt>
                <c:pt idx="4">
                  <c:v>0.24277609586715698</c:v>
                </c:pt>
                <c:pt idx="5">
                  <c:v>0.24126461148262024</c:v>
                </c:pt>
                <c:pt idx="6">
                  <c:v>0.2411591112613678</c:v>
                </c:pt>
                <c:pt idx="7">
                  <c:v>0.23990073800086975</c:v>
                </c:pt>
                <c:pt idx="8">
                  <c:v>0.23819439113140106</c:v>
                </c:pt>
                <c:pt idx="9">
                  <c:v>0.23429393768310547</c:v>
                </c:pt>
                <c:pt idx="10">
                  <c:v>0.2272862046957016</c:v>
                </c:pt>
                <c:pt idx="11">
                  <c:v>0.2183995246887207</c:v>
                </c:pt>
                <c:pt idx="12">
                  <c:v>0.21184536814689636</c:v>
                </c:pt>
                <c:pt idx="13">
                  <c:v>0.20927383005619049</c:v>
                </c:pt>
                <c:pt idx="14">
                  <c:v>0.2085302472114563</c:v>
                </c:pt>
                <c:pt idx="15">
                  <c:v>0.20843714475631714</c:v>
                </c:pt>
                <c:pt idx="16">
                  <c:v>0.20878984034061432</c:v>
                </c:pt>
                <c:pt idx="17">
                  <c:v>0.2083539217710495</c:v>
                </c:pt>
                <c:pt idx="18">
                  <c:v>0.20745658874511719</c:v>
                </c:pt>
                <c:pt idx="19">
                  <c:v>0.20532980561256409</c:v>
                </c:pt>
                <c:pt idx="20">
                  <c:v>0.20581111311912537</c:v>
                </c:pt>
                <c:pt idx="21">
                  <c:v>0.20674125850200653</c:v>
                </c:pt>
                <c:pt idx="22">
                  <c:v>0.20848654210567474</c:v>
                </c:pt>
                <c:pt idx="23">
                  <c:v>0.20962664484977722</c:v>
                </c:pt>
                <c:pt idx="24">
                  <c:v>0.20875026285648346</c:v>
                </c:pt>
                <c:pt idx="25">
                  <c:v>0.20758678019046783</c:v>
                </c:pt>
                <c:pt idx="26">
                  <c:v>0.20773455500602722</c:v>
                </c:pt>
                <c:pt idx="27">
                  <c:v>0.20838633179664612</c:v>
                </c:pt>
                <c:pt idx="28">
                  <c:v>0.21251066029071808</c:v>
                </c:pt>
                <c:pt idx="29">
                  <c:v>0.21460923552513123</c:v>
                </c:pt>
                <c:pt idx="30">
                  <c:v>0.21374092996120453</c:v>
                </c:pt>
                <c:pt idx="31">
                  <c:v>0.21201509237289429</c:v>
                </c:pt>
                <c:pt idx="32">
                  <c:v>0.21337571740150452</c:v>
                </c:pt>
                <c:pt idx="33">
                  <c:v>0.21141299605369568</c:v>
                </c:pt>
                <c:pt idx="34">
                  <c:v>0.21113213896751404</c:v>
                </c:pt>
                <c:pt idx="35">
                  <c:v>0.21119333803653717</c:v>
                </c:pt>
                <c:pt idx="36">
                  <c:v>0.21319271624088287</c:v>
                </c:pt>
                <c:pt idx="37">
                  <c:v>0.21377323567867279</c:v>
                </c:pt>
                <c:pt idx="38">
                  <c:v>0.2127197633186976</c:v>
                </c:pt>
              </c:numCache>
            </c:numRef>
          </c:val>
          <c:smooth val="0"/>
        </c:ser>
        <c:dLbls>
          <c:showLegendKey val="0"/>
          <c:showVal val="0"/>
          <c:showCatName val="0"/>
          <c:showSerName val="0"/>
          <c:showPercent val="0"/>
          <c:showBubbleSize val="0"/>
        </c:dLbls>
        <c:marker val="1"/>
        <c:smooth val="0"/>
        <c:axId val="435727744"/>
        <c:axId val="449009096"/>
        <c:extLst>
          <c:ext xmlns:c15="http://schemas.microsoft.com/office/drawing/2012/chart" uri="{02D57815-91ED-43cb-92C2-25804820EDAC}">
            <c15:filteredLineSeries>
              <c15:ser>
                <c:idx val="3"/>
                <c:order val="2"/>
                <c:tx>
                  <c:v>Russie</c:v>
                </c:tx>
                <c:spPr>
                  <a:ln w="41275">
                    <a:solidFill>
                      <a:srgbClr val="C00000"/>
                    </a:solidFill>
                  </a:ln>
                </c:spPr>
                <c:marker>
                  <c:symbol val="circle"/>
                  <c:size val="10"/>
                  <c:spPr>
                    <a:solidFill>
                      <a:srgbClr val="C00000"/>
                    </a:solidFill>
                    <a:ln>
                      <a:solidFill>
                        <a:srgbClr val="C00000"/>
                      </a:solidFill>
                    </a:ln>
                  </c:spPr>
                </c:marker>
                <c:cat>
                  <c:numRef>
                    <c:extLst>
                      <c:ext uri="{02D57815-91ED-43cb-92C2-25804820EDAC}">
                        <c15:formulaRef>
                          <c15:sqref>DataF11.1!$A$5:$A$43</c15:sqref>
                        </c15:formulaRef>
                      </c:ext>
                    </c:extLst>
                    <c:numCache>
                      <c:formatCode>General</c:formatCode>
                      <c:ptCount val="3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numCache>
                  </c:numRef>
                </c:cat>
                <c:val>
                  <c:numRef>
                    <c:extLst>
                      <c:ext uri="{02D57815-91ED-43cb-92C2-25804820EDAC}">
                        <c15:formulaRef>
                          <c15:sqref>DataF11.1!$E$5:$E$43</c15:sqref>
                        </c15:formulaRef>
                      </c:ext>
                    </c:extLst>
                    <c:numCache>
                      <c:formatCode>0.0%</c:formatCode>
                      <c:ptCount val="39"/>
                      <c:pt idx="0">
                        <c:v>0.26021998000000002</c:v>
                      </c:pt>
                      <c:pt idx="1">
                        <c:v>0.26297056000000002</c:v>
                      </c:pt>
                      <c:pt idx="2">
                        <c:v>0.26569364000000001</c:v>
                      </c:pt>
                      <c:pt idx="3">
                        <c:v>0.26838961</c:v>
                      </c:pt>
                      <c:pt idx="4">
                        <c:v>0.27105888</c:v>
                      </c:pt>
                      <c:pt idx="5">
                        <c:v>0.27370184999999997</c:v>
                      </c:pt>
                      <c:pt idx="6">
                        <c:v>0.27372848</c:v>
                      </c:pt>
                      <c:pt idx="7">
                        <c:v>0.27375476999999998</c:v>
                      </c:pt>
                      <c:pt idx="8">
                        <c:v>0.27378074000000002</c:v>
                      </c:pt>
                      <c:pt idx="9">
                        <c:v>0.28724319999999998</c:v>
                      </c:pt>
                      <c:pt idx="10">
                        <c:v>0.28579780999999999</c:v>
                      </c:pt>
                      <c:pt idx="11">
                        <c:v>0.29627768999999998</c:v>
                      </c:pt>
                      <c:pt idx="12">
                        <c:v>0.32368319999999995</c:v>
                      </c:pt>
                      <c:pt idx="13">
                        <c:v>0.34287424</c:v>
                      </c:pt>
                      <c:pt idx="14">
                        <c:v>0.40578766999999999</c:v>
                      </c:pt>
                      <c:pt idx="15">
                        <c:v>0.42447378999999996</c:v>
                      </c:pt>
                      <c:pt idx="16">
                        <c:v>0.4831918</c:v>
                      </c:pt>
                      <c:pt idx="17">
                        <c:v>0.45170994999999997</c:v>
                      </c:pt>
                      <c:pt idx="18">
                        <c:v>0.43241422000000002</c:v>
                      </c:pt>
                      <c:pt idx="19">
                        <c:v>0.45951684999999998</c:v>
                      </c:pt>
                      <c:pt idx="20">
                        <c:v>0.48190829999999996</c:v>
                      </c:pt>
                      <c:pt idx="21">
                        <c:v>0.49526009999999998</c:v>
                      </c:pt>
                      <c:pt idx="22">
                        <c:v>0.47940382999999998</c:v>
                      </c:pt>
                      <c:pt idx="23">
                        <c:v>0.48178662999999999</c:v>
                      </c:pt>
                      <c:pt idx="24">
                        <c:v>0.48240707999999999</c:v>
                      </c:pt>
                      <c:pt idx="25">
                        <c:v>0.47395052999999998</c:v>
                      </c:pt>
                      <c:pt idx="26">
                        <c:v>0.49235179000000001</c:v>
                      </c:pt>
                      <c:pt idx="27">
                        <c:v>0.48998170000000002</c:v>
                      </c:pt>
                      <c:pt idx="28">
                        <c:v>0.52131196000000002</c:v>
                      </c:pt>
                      <c:pt idx="29">
                        <c:v>0.49636282999999998</c:v>
                      </c:pt>
                      <c:pt idx="30">
                        <c:v>0.46836146999999995</c:v>
                      </c:pt>
                      <c:pt idx="31">
                        <c:v>0.48060626999999995</c:v>
                      </c:pt>
                      <c:pt idx="32">
                        <c:v>0.45527670999999997</c:v>
                      </c:pt>
                      <c:pt idx="33">
                        <c:v>0.47265967000000003</c:v>
                      </c:pt>
                      <c:pt idx="34">
                        <c:v>0.45666486000000001</c:v>
                      </c:pt>
                      <c:pt idx="35">
                        <c:v>0.45513779999999998</c:v>
                      </c:pt>
                      <c:pt idx="36">
                        <c:v>0.45513779999999998</c:v>
                      </c:pt>
                      <c:pt idx="37">
                        <c:v>0.46513779999999999</c:v>
                      </c:pt>
                      <c:pt idx="38">
                        <c:v>0.45513779999999998</c:v>
                      </c:pt>
                    </c:numCache>
                  </c:numRef>
                </c:val>
                <c:smooth val="0"/>
              </c15:ser>
            </c15:filteredLineSeries>
            <c15:filteredLineSeries>
              <c15:ser>
                <c:idx val="8"/>
                <c:order val="8"/>
                <c:tx>
                  <c:v>RussieB50</c:v>
                </c:tx>
                <c:spPr>
                  <a:ln w="41275">
                    <a:solidFill>
                      <a:srgbClr val="C00000"/>
                    </a:solidFill>
                  </a:ln>
                </c:spPr>
                <c:marker>
                  <c:symbol val="circle"/>
                  <c:size val="10"/>
                  <c:spPr>
                    <a:solidFill>
                      <a:srgbClr val="C00000"/>
                    </a:solidFill>
                    <a:ln>
                      <a:solidFill>
                        <a:srgbClr val="C00000"/>
                      </a:solidFill>
                    </a:ln>
                  </c:spPr>
                </c:marker>
                <c:val>
                  <c:numRef>
                    <c:extLst xmlns:c15="http://schemas.microsoft.com/office/drawing/2012/chart">
                      <c:ext xmlns:c15="http://schemas.microsoft.com/office/drawing/2012/chart" uri="{02D57815-91ED-43cb-92C2-25804820EDAC}">
                        <c15:formulaRef>
                          <c15:sqref>DataF11.1!$J$5:$J$43</c15:sqref>
                        </c15:formulaRef>
                      </c:ext>
                    </c:extLst>
                    <c:numCache>
                      <c:formatCode>0.0%</c:formatCode>
                      <c:ptCount val="39"/>
                      <c:pt idx="0">
                        <c:v>0.26003222414435656</c:v>
                      </c:pt>
                      <c:pt idx="1">
                        <c:v>0.2597787090332041</c:v>
                      </c:pt>
                      <c:pt idx="2">
                        <c:v>0.25952772967623899</c:v>
                      </c:pt>
                      <c:pt idx="3">
                        <c:v>0.25927924821742565</c:v>
                      </c:pt>
                      <c:pt idx="4">
                        <c:v>0.25903322755052816</c:v>
                      </c:pt>
                      <c:pt idx="5">
                        <c:v>0.25878963130064236</c:v>
                      </c:pt>
                      <c:pt idx="6">
                        <c:v>0.25904869134396125</c:v>
                      </c:pt>
                      <c:pt idx="7">
                        <c:v>0.25930450046564291</c:v>
                      </c:pt>
                      <c:pt idx="8">
                        <c:v>0.25955711947741777</c:v>
                      </c:pt>
                      <c:pt idx="9">
                        <c:v>0.25132729580497343</c:v>
                      </c:pt>
                      <c:pt idx="10">
                        <c:v>0.24471152049094475</c:v>
                      </c:pt>
                      <c:pt idx="11">
                        <c:v>0.24000214573743606</c:v>
                      </c:pt>
                      <c:pt idx="12">
                        <c:v>0.218736528347592</c:v>
                      </c:pt>
                      <c:pt idx="13">
                        <c:v>0.20115855917770203</c:v>
                      </c:pt>
                      <c:pt idx="14">
                        <c:v>0.15291477518091184</c:v>
                      </c:pt>
                      <c:pt idx="15">
                        <c:v>0.13832806897207134</c:v>
                      </c:pt>
                      <c:pt idx="16">
                        <c:v>9.6067649476207329E-2</c:v>
                      </c:pt>
                      <c:pt idx="17">
                        <c:v>0.1243436887704064</c:v>
                      </c:pt>
                      <c:pt idx="18">
                        <c:v>0.14402225202621438</c:v>
                      </c:pt>
                      <c:pt idx="19">
                        <c:v>0.14039695891521162</c:v>
                      </c:pt>
                      <c:pt idx="20">
                        <c:v>0.13566405514552871</c:v>
                      </c:pt>
                      <c:pt idx="21">
                        <c:v>0.13456973546955964</c:v>
                      </c:pt>
                      <c:pt idx="22">
                        <c:v>0.13838900291831507</c:v>
                      </c:pt>
                      <c:pt idx="23">
                        <c:v>0.13494999249813047</c:v>
                      </c:pt>
                      <c:pt idx="24">
                        <c:v>0.14008823108141313</c:v>
                      </c:pt>
                      <c:pt idx="25">
                        <c:v>0.14440334405583413</c:v>
                      </c:pt>
                      <c:pt idx="26">
                        <c:v>0.1398989811027998</c:v>
                      </c:pt>
                      <c:pt idx="27">
                        <c:v>0.13724864829803579</c:v>
                      </c:pt>
                      <c:pt idx="28">
                        <c:v>0.13468431064949329</c:v>
                      </c:pt>
                      <c:pt idx="29">
                        <c:v>0.14532266616645401</c:v>
                      </c:pt>
                      <c:pt idx="30">
                        <c:v>0.15880376116938252</c:v>
                      </c:pt>
                      <c:pt idx="31">
                        <c:v>0.15993708627297351</c:v>
                      </c:pt>
                      <c:pt idx="32">
                        <c:v>0.16635449657562332</c:v>
                      </c:pt>
                      <c:pt idx="33">
                        <c:v>0.16132413635340953</c:v>
                      </c:pt>
                      <c:pt idx="34">
                        <c:v>0.16818523705124847</c:v>
                      </c:pt>
                      <c:pt idx="35">
                        <c:v>0.16997661885774107</c:v>
                      </c:pt>
                      <c:pt idx="36">
                        <c:v>0.16997661769337796</c:v>
                      </c:pt>
                      <c:pt idx="37">
                        <c:v>0.16997661769337796</c:v>
                      </c:pt>
                      <c:pt idx="38">
                        <c:v>0.16997661769337796</c:v>
                      </c:pt>
                    </c:numCache>
                  </c:numRef>
                </c:val>
                <c:smooth val="0"/>
              </c15:ser>
            </c15:filteredLineSeries>
          </c:ext>
        </c:extLst>
      </c:lineChart>
      <c:catAx>
        <c:axId val="43572774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fr-FR"/>
          </a:p>
        </c:txPr>
        <c:crossAx val="449009096"/>
        <c:crossesAt val="0"/>
        <c:auto val="1"/>
        <c:lblAlgn val="ctr"/>
        <c:lblOffset val="100"/>
        <c:tickLblSkip val="5"/>
        <c:tickMarkSkip val="5"/>
        <c:noMultiLvlLbl val="0"/>
      </c:catAx>
      <c:valAx>
        <c:axId val="449009096"/>
        <c:scaling>
          <c:orientation val="minMax"/>
          <c:max val="0.56999999999999995"/>
          <c:min val="0.1"/>
        </c:scaling>
        <c:delete val="0"/>
        <c:axPos val="l"/>
        <c:majorGridlines>
          <c:spPr>
            <a:ln w="12700">
              <a:solidFill>
                <a:srgbClr val="000000"/>
              </a:solidFill>
              <a:prstDash val="sysDash"/>
            </a:ln>
          </c:spPr>
        </c:majorGridlines>
        <c:title>
          <c:tx>
            <c:rich>
              <a:bodyPr/>
              <a:lstStyle/>
              <a:p>
                <a:pPr>
                  <a:defRPr sz="1300"/>
                </a:pPr>
                <a:r>
                  <a:rPr lang="fr-FR" sz="1300"/>
                  <a:t>Share</a:t>
                </a:r>
                <a:r>
                  <a:rPr lang="fr-FR" sz="1300" baseline="0"/>
                  <a:t> of each group in total national income</a:t>
                </a:r>
                <a:endParaRPr lang="fr-FR" sz="1300"/>
              </a:p>
            </c:rich>
          </c:tx>
          <c:layout>
            <c:manualLayout>
              <c:xMode val="edge"/>
              <c:yMode val="edge"/>
              <c:x val="1.39840332458443E-3"/>
              <c:y val="0.112230337765478"/>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435727744"/>
        <c:crosses val="autoZero"/>
        <c:crossBetween val="midCat"/>
        <c:majorUnit val="0.05"/>
        <c:minorUnit val="0.05"/>
      </c:valAx>
      <c:spPr>
        <a:noFill/>
        <a:ln w="25400">
          <a:solidFill>
            <a:schemeClr val="tx1"/>
          </a:solidFill>
        </a:ln>
      </c:spPr>
    </c:plotArea>
    <c:legend>
      <c:legendPos val="l"/>
      <c:layout>
        <c:manualLayout>
          <c:xMode val="edge"/>
          <c:yMode val="edge"/>
          <c:x val="0.16944896018814201"/>
          <c:y val="0.112502921967558"/>
          <c:w val="0.30573366230070897"/>
          <c:h val="9.2512707467939104E-2"/>
        </c:manualLayout>
      </c:layout>
      <c:overlay val="1"/>
      <c:spPr>
        <a:solidFill>
          <a:schemeClr val="bg1"/>
        </a:solidFill>
        <a:ln w="12700">
          <a:solidFill>
            <a:schemeClr val="tx1"/>
          </a:solidFill>
        </a:ln>
      </c:spPr>
      <c:txPr>
        <a:bodyPr/>
        <a:lstStyle/>
        <a:p>
          <a:pPr>
            <a:defRPr sz="16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a:t>The</a:t>
            </a:r>
            <a:r>
              <a:rPr lang="fr-FR" sz="2000" baseline="0"/>
              <a:t> minimum wage</a:t>
            </a:r>
            <a:r>
              <a:rPr lang="fr-FR" sz="2000"/>
              <a:t>:</a:t>
            </a:r>
            <a:r>
              <a:rPr lang="fr-FR" sz="2000" baseline="0"/>
              <a:t> U.S.</a:t>
            </a:r>
            <a:r>
              <a:rPr lang="fr-FR" sz="2000"/>
              <a:t> vs France 1950-2019</a:t>
            </a:r>
          </a:p>
        </c:rich>
      </c:tx>
      <c:layout>
        <c:manualLayout>
          <c:xMode val="edge"/>
          <c:yMode val="edge"/>
          <c:x val="0.18567093175853017"/>
          <c:y val="0"/>
        </c:manualLayout>
      </c:layout>
      <c:overlay val="0"/>
      <c:spPr>
        <a:noFill/>
        <a:ln w="25400">
          <a:noFill/>
        </a:ln>
      </c:spPr>
    </c:title>
    <c:autoTitleDeleted val="0"/>
    <c:plotArea>
      <c:layout>
        <c:manualLayout>
          <c:layoutTarget val="inner"/>
          <c:xMode val="edge"/>
          <c:yMode val="edge"/>
          <c:x val="6.1146968482028198E-2"/>
          <c:y val="5.8363078431163597E-2"/>
          <c:w val="0.86266908101428896"/>
          <c:h val="0.78745094278641403"/>
        </c:manualLayout>
      </c:layout>
      <c:lineChart>
        <c:grouping val="standard"/>
        <c:varyColors val="0"/>
        <c:ser>
          <c:idx val="1"/>
          <c:order val="0"/>
          <c:tx>
            <c:v>France (2019 euros, left scale)</c:v>
          </c:tx>
          <c:spPr>
            <a:ln w="41275">
              <a:solidFill>
                <a:srgbClr val="FF0000"/>
              </a:solidFill>
              <a:prstDash val="solid"/>
            </a:ln>
          </c:spPr>
          <c:marker>
            <c:symbol val="triangle"/>
            <c:size val="10"/>
            <c:spPr>
              <a:solidFill>
                <a:srgbClr val="FF0000"/>
              </a:solidFill>
              <a:ln>
                <a:solidFill>
                  <a:srgbClr val="FF0000"/>
                </a:solidFill>
                <a:prstDash val="solid"/>
              </a:ln>
            </c:spPr>
          </c:marker>
          <c:cat>
            <c:numRef>
              <c:f>DataF11.10!$A$7:$A$77</c:f>
              <c:numCache>
                <c:formatCode>General</c:formatCode>
                <c:ptCount val="71"/>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formatCode="0">
                  <c:v>2013</c:v>
                </c:pt>
                <c:pt idx="64" formatCode="0">
                  <c:v>2014</c:v>
                </c:pt>
                <c:pt idx="65" formatCode="0">
                  <c:v>2015</c:v>
                </c:pt>
                <c:pt idx="66" formatCode="0">
                  <c:v>2016</c:v>
                </c:pt>
                <c:pt idx="67" formatCode="0">
                  <c:v>2017</c:v>
                </c:pt>
                <c:pt idx="68" formatCode="0">
                  <c:v>2018</c:v>
                </c:pt>
                <c:pt idx="69" formatCode="0">
                  <c:v>2019</c:v>
                </c:pt>
                <c:pt idx="70" formatCode="0">
                  <c:v>2020</c:v>
                </c:pt>
              </c:numCache>
            </c:numRef>
          </c:cat>
          <c:val>
            <c:numRef>
              <c:f>DataF11.10!$D$7:$D$77</c:f>
              <c:numCache>
                <c:formatCode>0.00</c:formatCode>
                <c:ptCount val="71"/>
                <c:pt idx="0">
                  <c:v>2.2294661600625836</c:v>
                </c:pt>
                <c:pt idx="1">
                  <c:v>1.9169958384029091</c:v>
                </c:pt>
                <c:pt idx="2">
                  <c:v>2.1963243720388044</c:v>
                </c:pt>
                <c:pt idx="3">
                  <c:v>2.2343076012602281</c:v>
                </c:pt>
                <c:pt idx="4">
                  <c:v>2.225405977350825</c:v>
                </c:pt>
                <c:pt idx="5">
                  <c:v>2.6797505079100619</c:v>
                </c:pt>
                <c:pt idx="6">
                  <c:v>2.6669870697903511</c:v>
                </c:pt>
                <c:pt idx="7">
                  <c:v>2.5893078347479133</c:v>
                </c:pt>
                <c:pt idx="8">
                  <c:v>2.4852898831720487</c:v>
                </c:pt>
                <c:pt idx="9">
                  <c:v>2.5115207613143387</c:v>
                </c:pt>
                <c:pt idx="10">
                  <c:v>2.5987866036998968</c:v>
                </c:pt>
                <c:pt idx="11">
                  <c:v>2.5762452432619778</c:v>
                </c:pt>
                <c:pt idx="12">
                  <c:v>2.5356153825755023</c:v>
                </c:pt>
                <c:pt idx="13">
                  <c:v>2.5912777465454959</c:v>
                </c:pt>
                <c:pt idx="14">
                  <c:v>2.6029912069768915</c:v>
                </c:pt>
                <c:pt idx="15">
                  <c:v>2.607043606365024</c:v>
                </c:pt>
                <c:pt idx="16">
                  <c:v>2.6437269620725883</c:v>
                </c:pt>
                <c:pt idx="17">
                  <c:v>2.6921079884943877</c:v>
                </c:pt>
                <c:pt idx="18">
                  <c:v>2.7207865494207142</c:v>
                </c:pt>
                <c:pt idx="19">
                  <c:v>3.544399006985492</c:v>
                </c:pt>
                <c:pt idx="20">
                  <c:v>3.5770408723157368</c:v>
                </c:pt>
                <c:pt idx="21">
                  <c:v>3.7638327366424993</c:v>
                </c:pt>
                <c:pt idx="22">
                  <c:v>3.8467626917276121</c:v>
                </c:pt>
                <c:pt idx="23">
                  <c:v>4.1401001621150035</c:v>
                </c:pt>
                <c:pt idx="24">
                  <c:v>4.3454906163867655</c:v>
                </c:pt>
                <c:pt idx="25">
                  <c:v>4.8317110699207459</c:v>
                </c:pt>
                <c:pt idx="26">
                  <c:v>5.1530414087151506</c:v>
                </c:pt>
                <c:pt idx="27">
                  <c:v>5.3371182592819268</c:v>
                </c:pt>
                <c:pt idx="28">
                  <c:v>5.5048125796763205</c:v>
                </c:pt>
                <c:pt idx="29">
                  <c:v>5.5855687424316187</c:v>
                </c:pt>
                <c:pt idx="30">
                  <c:v>5.6211476071002249</c:v>
                </c:pt>
                <c:pt idx="31">
                  <c:v>5.6699807475752859</c:v>
                </c:pt>
                <c:pt idx="32">
                  <c:v>6.2236940644570451</c:v>
                </c:pt>
                <c:pt idx="33">
                  <c:v>6.3480903544988765</c:v>
                </c:pt>
                <c:pt idx="34">
                  <c:v>6.6360628556087748</c:v>
                </c:pt>
                <c:pt idx="35">
                  <c:v>6.7073101285506365</c:v>
                </c:pt>
                <c:pt idx="36">
                  <c:v>6.9813858236265576</c:v>
                </c:pt>
                <c:pt idx="37">
                  <c:v>7.000306414068147</c:v>
                </c:pt>
                <c:pt idx="38">
                  <c:v>7.0492154100670179</c:v>
                </c:pt>
                <c:pt idx="39">
                  <c:v>7.0223371460531965</c:v>
                </c:pt>
                <c:pt idx="40">
                  <c:v>7.0629912609137406</c:v>
                </c:pt>
                <c:pt idx="41">
                  <c:v>7.3084868583005118</c:v>
                </c:pt>
                <c:pt idx="42">
                  <c:v>7.2980827330081386</c:v>
                </c:pt>
                <c:pt idx="43">
                  <c:v>7.4616877960165109</c:v>
                </c:pt>
                <c:pt idx="44">
                  <c:v>7.5028273298509918</c:v>
                </c:pt>
                <c:pt idx="45">
                  <c:v>7.5320340840650459</c:v>
                </c:pt>
                <c:pt idx="46">
                  <c:v>7.6792226457554573</c:v>
                </c:pt>
                <c:pt idx="47">
                  <c:v>7.7789973669291745</c:v>
                </c:pt>
                <c:pt idx="48">
                  <c:v>8.03465339505596</c:v>
                </c:pt>
                <c:pt idx="49">
                  <c:v>8.1549412925750353</c:v>
                </c:pt>
                <c:pt idx="50">
                  <c:v>8.1183092165571029</c:v>
                </c:pt>
                <c:pt idx="51">
                  <c:v>8.2374523396882076</c:v>
                </c:pt>
                <c:pt idx="52">
                  <c:v>8.4171271490530444</c:v>
                </c:pt>
                <c:pt idx="53">
                  <c:v>8.4417602797081823</c:v>
                </c:pt>
                <c:pt idx="54">
                  <c:v>8.7039314098086358</c:v>
                </c:pt>
                <c:pt idx="55">
                  <c:v>9.0494763285401998</c:v>
                </c:pt>
                <c:pt idx="56">
                  <c:v>9.3985450813498872</c:v>
                </c:pt>
                <c:pt idx="57">
                  <c:v>9.5364020174056119</c:v>
                </c:pt>
                <c:pt idx="58">
                  <c:v>9.4673487015210593</c:v>
                </c:pt>
                <c:pt idx="59">
                  <c:v>9.7604536683989522</c:v>
                </c:pt>
                <c:pt idx="60">
                  <c:v>9.7818168915198225</c:v>
                </c:pt>
                <c:pt idx="61">
                  <c:v>9.72922605140187</c:v>
                </c:pt>
                <c:pt idx="62">
                  <c:v>9.7844174113956637</c:v>
                </c:pt>
                <c:pt idx="63">
                  <c:v>9.9333937658511289</c:v>
                </c:pt>
                <c:pt idx="64">
                  <c:v>9.9977271663290566</c:v>
                </c:pt>
                <c:pt idx="65">
                  <c:v>10.078376985</c:v>
                </c:pt>
                <c:pt idx="66">
                  <c:v>10.122406136877828</c:v>
                </c:pt>
                <c:pt idx="67">
                  <c:v>10.097852079120015</c:v>
                </c:pt>
                <c:pt idx="68">
                  <c:v>10.0776</c:v>
                </c:pt>
                <c:pt idx="69">
                  <c:v>10.029999999999999</c:v>
                </c:pt>
              </c:numCache>
            </c:numRef>
          </c:val>
          <c:smooth val="0"/>
        </c:ser>
        <c:dLbls>
          <c:showLegendKey val="0"/>
          <c:showVal val="0"/>
          <c:showCatName val="0"/>
          <c:showSerName val="0"/>
          <c:showPercent val="0"/>
          <c:showBubbleSize val="0"/>
        </c:dLbls>
        <c:marker val="1"/>
        <c:smooth val="0"/>
        <c:axId val="17513216"/>
        <c:axId val="17513608"/>
      </c:lineChart>
      <c:lineChart>
        <c:grouping val="standard"/>
        <c:varyColors val="0"/>
        <c:ser>
          <c:idx val="0"/>
          <c:order val="1"/>
          <c:tx>
            <c:v>U.S. (2019 dollars, right scale)</c:v>
          </c:tx>
          <c:spPr>
            <a:ln w="41275">
              <a:solidFill>
                <a:schemeClr val="accent6"/>
              </a:solidFill>
              <a:prstDash val="solid"/>
            </a:ln>
          </c:spPr>
          <c:marker>
            <c:symbol val="square"/>
            <c:size val="8"/>
            <c:spPr>
              <a:solidFill>
                <a:schemeClr val="accent6"/>
              </a:solidFill>
              <a:ln>
                <a:solidFill>
                  <a:schemeClr val="accent6"/>
                </a:solidFill>
                <a:prstDash val="solid"/>
              </a:ln>
            </c:spPr>
          </c:marker>
          <c:val>
            <c:numRef>
              <c:f>DataF11.10!$G$7:$G$77</c:f>
              <c:numCache>
                <c:formatCode>0.00</c:formatCode>
                <c:ptCount val="71"/>
                <c:pt idx="0">
                  <c:v>4.2511060580912874</c:v>
                </c:pt>
                <c:pt idx="1">
                  <c:v>7.3883405769230786</c:v>
                </c:pt>
                <c:pt idx="2">
                  <c:v>7.2489379245283034</c:v>
                </c:pt>
                <c:pt idx="3">
                  <c:v>7.1946387640449458</c:v>
                </c:pt>
                <c:pt idx="4">
                  <c:v>7.1411470260223053</c:v>
                </c:pt>
                <c:pt idx="5">
                  <c:v>7.1677930970149273</c:v>
                </c:pt>
                <c:pt idx="6">
                  <c:v>7.0623843750000059</c:v>
                </c:pt>
                <c:pt idx="7">
                  <c:v>9.1149160142348791</c:v>
                </c:pt>
                <c:pt idx="8">
                  <c:v>8.8626000000000023</c:v>
                </c:pt>
                <c:pt idx="9">
                  <c:v>8.8016886597938164</c:v>
                </c:pt>
                <c:pt idx="10">
                  <c:v>8.6530114864864895</c:v>
                </c:pt>
                <c:pt idx="11">
                  <c:v>8.5661919732441483</c:v>
                </c:pt>
                <c:pt idx="12">
                  <c:v>9.7532619536423866</c:v>
                </c:pt>
                <c:pt idx="13">
                  <c:v>9.625768333333335</c:v>
                </c:pt>
                <c:pt idx="14">
                  <c:v>10.327787903225811</c:v>
                </c:pt>
                <c:pt idx="15">
                  <c:v>10.163854761904766</c:v>
                </c:pt>
                <c:pt idx="16">
                  <c:v>9.8815254629629656</c:v>
                </c:pt>
                <c:pt idx="17">
                  <c:v>9.5856714071856306</c:v>
                </c:pt>
                <c:pt idx="18">
                  <c:v>10.304045862068969</c:v>
                </c:pt>
                <c:pt idx="19">
                  <c:v>11.166393024523162</c:v>
                </c:pt>
                <c:pt idx="20">
                  <c:v>10.562026391752582</c:v>
                </c:pt>
                <c:pt idx="21">
                  <c:v>10.118682074074078</c:v>
                </c:pt>
                <c:pt idx="22">
                  <c:v>9.8039862200956982</c:v>
                </c:pt>
                <c:pt idx="23">
                  <c:v>9.2298789189189208</c:v>
                </c:pt>
                <c:pt idx="24">
                  <c:v>8.3125075862068982</c:v>
                </c:pt>
                <c:pt idx="25">
                  <c:v>9.9976058364312284</c:v>
                </c:pt>
                <c:pt idx="26">
                  <c:v>10.353198980667841</c:v>
                </c:pt>
                <c:pt idx="27">
                  <c:v>9.7210729702970315</c:v>
                </c:pt>
                <c:pt idx="28">
                  <c:v>10.410156763803684</c:v>
                </c:pt>
                <c:pt idx="29">
                  <c:v>10.231053801652894</c:v>
                </c:pt>
                <c:pt idx="30">
                  <c:v>9.6359263834951498</c:v>
                </c:pt>
                <c:pt idx="31">
                  <c:v>9.4393027392739306</c:v>
                </c:pt>
                <c:pt idx="32">
                  <c:v>8.8915297305699532</c:v>
                </c:pt>
                <c:pt idx="33">
                  <c:v>8.6147853313253027</c:v>
                </c:pt>
                <c:pt idx="34">
                  <c:v>8.2582542733397517</c:v>
                </c:pt>
                <c:pt idx="35">
                  <c:v>7.974280845724909</c:v>
                </c:pt>
                <c:pt idx="36">
                  <c:v>7.8287647718978119</c:v>
                </c:pt>
                <c:pt idx="37">
                  <c:v>7.5531040404929612</c:v>
                </c:pt>
                <c:pt idx="38">
                  <c:v>7.2530229839391414</c:v>
                </c:pt>
                <c:pt idx="39">
                  <c:v>6.9196178951612941</c:v>
                </c:pt>
                <c:pt idx="40">
                  <c:v>6.5649014460596824</c:v>
                </c:pt>
                <c:pt idx="41">
                  <c:v>7.1460406167400912</c:v>
                </c:pt>
                <c:pt idx="42">
                  <c:v>7.7587230577334294</c:v>
                </c:pt>
                <c:pt idx="43">
                  <c:v>7.5332100000000022</c:v>
                </c:pt>
                <c:pt idx="44">
                  <c:v>7.3451339068825936</c:v>
                </c:pt>
                <c:pt idx="45">
                  <c:v>7.1427089566929158</c:v>
                </c:pt>
                <c:pt idx="46">
                  <c:v>6.9378511472275353</c:v>
                </c:pt>
                <c:pt idx="47">
                  <c:v>7.5801458878504686</c:v>
                </c:pt>
                <c:pt idx="48">
                  <c:v>8.0924237484662616</c:v>
                </c:pt>
                <c:pt idx="49">
                  <c:v>7.9175574489795952</c:v>
                </c:pt>
                <c:pt idx="50">
                  <c:v>7.6600759059233479</c:v>
                </c:pt>
                <c:pt idx="51">
                  <c:v>7.4481370468661794</c:v>
                </c:pt>
                <c:pt idx="52">
                  <c:v>7.3322127348526989</c:v>
                </c:pt>
                <c:pt idx="53">
                  <c:v>7.1688319076086984</c:v>
                </c:pt>
                <c:pt idx="54">
                  <c:v>6.982874912652199</c:v>
                </c:pt>
                <c:pt idx="55">
                  <c:v>6.7540454224270379</c:v>
                </c:pt>
                <c:pt idx="56">
                  <c:v>6.5429815029761942</c:v>
                </c:pt>
                <c:pt idx="57">
                  <c:v>6.3617842549989891</c:v>
                </c:pt>
                <c:pt idx="58">
                  <c:v>6.9592874646428529</c:v>
                </c:pt>
                <c:pt idx="59">
                  <c:v>7.8198439756312448</c:v>
                </c:pt>
                <c:pt idx="60">
                  <c:v>8.515868698866349</c:v>
                </c:pt>
                <c:pt idx="61">
                  <c:v>8.2552881670141716</c:v>
                </c:pt>
                <c:pt idx="62">
                  <c:v>8.0879128592210616</c:v>
                </c:pt>
                <c:pt idx="63">
                  <c:v>7.9711546122245753</c:v>
                </c:pt>
                <c:pt idx="64">
                  <c:v>7.8439116357461494</c:v>
                </c:pt>
                <c:pt idx="65">
                  <c:v>7.8346121375260021</c:v>
                </c:pt>
                <c:pt idx="66">
                  <c:v>7.737008774744071</c:v>
                </c:pt>
                <c:pt idx="67">
                  <c:v>7.5756211855417757</c:v>
                </c:pt>
                <c:pt idx="68">
                  <c:v>7.3950000000000005</c:v>
                </c:pt>
                <c:pt idx="69">
                  <c:v>7.2500000000000009</c:v>
                </c:pt>
              </c:numCache>
            </c:numRef>
          </c:val>
          <c:smooth val="0"/>
        </c:ser>
        <c:dLbls>
          <c:showLegendKey val="0"/>
          <c:showVal val="0"/>
          <c:showCatName val="0"/>
          <c:showSerName val="0"/>
          <c:showPercent val="0"/>
          <c:showBubbleSize val="0"/>
        </c:dLbls>
        <c:marker val="1"/>
        <c:smooth val="0"/>
        <c:axId val="17514000"/>
        <c:axId val="17514392"/>
      </c:lineChart>
      <c:catAx>
        <c:axId val="17513216"/>
        <c:scaling>
          <c:orientation val="minMax"/>
        </c:scaling>
        <c:delete val="0"/>
        <c:axPos val="b"/>
        <c:majorGridlines>
          <c:spPr>
            <a:ln w="12700">
              <a:solidFill>
                <a:srgbClr val="00000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7513608"/>
        <c:crosses val="autoZero"/>
        <c:auto val="0"/>
        <c:lblAlgn val="ctr"/>
        <c:lblOffset val="100"/>
        <c:tickLblSkip val="5"/>
        <c:tickMarkSkip val="5"/>
        <c:noMultiLvlLbl val="0"/>
      </c:catAx>
      <c:valAx>
        <c:axId val="17513608"/>
        <c:scaling>
          <c:orientation val="minMax"/>
          <c:max val="11"/>
          <c:min val="0"/>
        </c:scaling>
        <c:delete val="0"/>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a:t>Hourly</a:t>
                </a:r>
                <a:r>
                  <a:rPr lang="fr-FR" baseline="0"/>
                  <a:t> minimum wage</a:t>
                </a:r>
                <a:endParaRPr lang="fr-FR"/>
              </a:p>
            </c:rich>
          </c:tx>
          <c:layout>
            <c:manualLayout>
              <c:xMode val="edge"/>
              <c:yMode val="edge"/>
              <c:x val="0"/>
              <c:y val="0.31614654002713699"/>
            </c:manualLayout>
          </c:layout>
          <c:overlay val="0"/>
          <c:spPr>
            <a:noFill/>
            <a:ln w="25400">
              <a:noFill/>
            </a:ln>
          </c:spPr>
        </c:title>
        <c:numFmt formatCode="#,##0\ \€" sourceLinked="0"/>
        <c:majorTickMark val="cross"/>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7513216"/>
        <c:crosses val="autoZero"/>
        <c:crossBetween val="midCat"/>
        <c:majorUnit val="1"/>
      </c:valAx>
      <c:catAx>
        <c:axId val="17514000"/>
        <c:scaling>
          <c:orientation val="minMax"/>
        </c:scaling>
        <c:delete val="1"/>
        <c:axPos val="b"/>
        <c:majorTickMark val="out"/>
        <c:minorTickMark val="none"/>
        <c:tickLblPos val="nextTo"/>
        <c:crossAx val="17514392"/>
        <c:crosses val="autoZero"/>
        <c:auto val="0"/>
        <c:lblAlgn val="ctr"/>
        <c:lblOffset val="100"/>
        <c:noMultiLvlLbl val="0"/>
      </c:catAx>
      <c:valAx>
        <c:axId val="17514392"/>
        <c:scaling>
          <c:orientation val="minMax"/>
          <c:max val="13.2"/>
        </c:scaling>
        <c:delete val="0"/>
        <c:axPos val="r"/>
        <c:numFmt formatCode="[$$-409]#,##0.0" sourceLinked="0"/>
        <c:majorTickMark val="cross"/>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fr-FR"/>
          </a:p>
        </c:txPr>
        <c:crossAx val="17514000"/>
        <c:crosses val="max"/>
        <c:crossBetween val="between"/>
        <c:majorUnit val="1.2"/>
        <c:minorUnit val="1.2"/>
      </c:valAx>
      <c:spPr>
        <a:noFill/>
        <a:ln w="28575">
          <a:solidFill>
            <a:srgbClr val="808080"/>
          </a:solidFill>
          <a:prstDash val="solid"/>
        </a:ln>
      </c:spPr>
    </c:plotArea>
    <c:legend>
      <c:legendPos val="r"/>
      <c:layout>
        <c:manualLayout>
          <c:xMode val="edge"/>
          <c:yMode val="edge"/>
          <c:x val="0.37887697781516899"/>
          <c:y val="0.54285105430833303"/>
          <c:w val="0.34436670478794501"/>
          <c:h val="0.18909748933616"/>
        </c:manualLayout>
      </c:layout>
      <c:overlay val="0"/>
      <c:spPr>
        <a:solidFill>
          <a:srgbClr val="FFFFFF"/>
        </a:solidFill>
        <a:ln w="3175">
          <a:solidFill>
            <a:srgbClr val="000000"/>
          </a:solidFill>
          <a:prstDash val="solid"/>
        </a:ln>
      </c:spPr>
      <c:txPr>
        <a:bodyPr/>
        <a:lstStyle/>
        <a:p>
          <a:pPr>
            <a:defRPr sz="1500" b="0" i="0" u="none" strike="noStrike" baseline="0">
              <a:solidFill>
                <a:srgbClr val="000000"/>
              </a:solidFill>
              <a:latin typeface="Arial"/>
              <a:ea typeface="Arial"/>
              <a:cs typeface="Arial"/>
            </a:defRPr>
          </a:pPr>
          <a:endParaRPr lang="fr-FR"/>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baseline="0"/>
              <a:t>The share of private financing in education: </a:t>
            </a:r>
          </a:p>
          <a:p>
            <a:pPr>
              <a:defRPr sz="1800">
                <a:latin typeface="Arial"/>
              </a:defRPr>
            </a:pPr>
            <a:r>
              <a:rPr lang="fr-FR" sz="2000" baseline="0"/>
              <a:t>diversity of euro-american models</a:t>
            </a:r>
            <a:endParaRPr lang="fr-FR" sz="2000"/>
          </a:p>
        </c:rich>
      </c:tx>
      <c:layout>
        <c:manualLayout>
          <c:xMode val="edge"/>
          <c:yMode val="edge"/>
          <c:x val="0.24666400990997026"/>
          <c:y val="1.2470160686927708E-6"/>
        </c:manualLayout>
      </c:layout>
      <c:overlay val="0"/>
    </c:title>
    <c:autoTitleDeleted val="0"/>
    <c:plotArea>
      <c:layout>
        <c:manualLayout>
          <c:layoutTarget val="inner"/>
          <c:xMode val="edge"/>
          <c:yMode val="edge"/>
          <c:x val="8.2469134675201394E-2"/>
          <c:y val="0.10898920440374819"/>
          <c:w val="0.91086794014020001"/>
          <c:h val="0.62982007339580282"/>
        </c:manualLayout>
      </c:layout>
      <c:barChart>
        <c:barDir val="col"/>
        <c:grouping val="clustered"/>
        <c:varyColors val="0"/>
        <c:ser>
          <c:idx val="0"/>
          <c:order val="0"/>
          <c:tx>
            <c:v>Higher education</c:v>
          </c:tx>
          <c:spPr>
            <a:solidFill>
              <a:schemeClr val="accent1"/>
            </a:solidFill>
            <a:ln>
              <a:solidFill>
                <a:schemeClr val="accent1"/>
              </a:solidFill>
            </a:ln>
          </c:spPr>
          <c:invertIfNegative val="0"/>
          <c:cat>
            <c:strRef>
              <c:f>DataF11.11!$A$22:$A$25</c:f>
              <c:strCache>
                <c:ptCount val="4"/>
                <c:pt idx="0">
                  <c:v>United States</c:v>
                </c:pt>
                <c:pt idx="1">
                  <c:v>Britain/Canada/ Australia/N.Z.</c:v>
                </c:pt>
                <c:pt idx="2">
                  <c:v>France/Italy/Spain</c:v>
                </c:pt>
                <c:pt idx="3">
                  <c:v>Germany/Austria/ Sweden/Denmark/Norway</c:v>
                </c:pt>
              </c:strCache>
            </c:strRef>
          </c:cat>
          <c:val>
            <c:numRef>
              <c:f>DataF11.11!$Q$22:$Q$25</c:f>
              <c:numCache>
                <c:formatCode>General</c:formatCode>
                <c:ptCount val="4"/>
                <c:pt idx="0">
                  <c:v>0.65256815145210989</c:v>
                </c:pt>
                <c:pt idx="1">
                  <c:v>0.58469571359464001</c:v>
                </c:pt>
                <c:pt idx="2">
                  <c:v>0.29319431201608664</c:v>
                </c:pt>
                <c:pt idx="3">
                  <c:v>7.938883011478981E-2</c:v>
                </c:pt>
              </c:numCache>
            </c:numRef>
          </c:val>
          <c:extLst/>
        </c:ser>
        <c:ser>
          <c:idx val="2"/>
          <c:order val="1"/>
          <c:tx>
            <c:v>Primary-secondary</c:v>
          </c:tx>
          <c:spPr>
            <a:solidFill>
              <a:schemeClr val="accent6"/>
            </a:solidFill>
            <a:ln>
              <a:solidFill>
                <a:schemeClr val="accent6"/>
              </a:solidFill>
            </a:ln>
          </c:spPr>
          <c:invertIfNegative val="0"/>
          <c:cat>
            <c:strRef>
              <c:f>DataF11.11!$A$22:$A$25</c:f>
              <c:strCache>
                <c:ptCount val="4"/>
                <c:pt idx="0">
                  <c:v>United States</c:v>
                </c:pt>
                <c:pt idx="1">
                  <c:v>Britain/Canada/ Australia/N.Z.</c:v>
                </c:pt>
                <c:pt idx="2">
                  <c:v>France/Italy/Spain</c:v>
                </c:pt>
                <c:pt idx="3">
                  <c:v>Germany/Austria/ Sweden/Denmark/Norway</c:v>
                </c:pt>
              </c:strCache>
            </c:strRef>
          </c:cat>
          <c:val>
            <c:numRef>
              <c:f>DataF11.11!$I$22:$I$25</c:f>
              <c:numCache>
                <c:formatCode>General</c:formatCode>
                <c:ptCount val="4"/>
                <c:pt idx="0">
                  <c:v>8.6910931471735994E-2</c:v>
                </c:pt>
                <c:pt idx="1">
                  <c:v>0.14570972590752052</c:v>
                </c:pt>
                <c:pt idx="2">
                  <c:v>9.2394003362658322E-2</c:v>
                </c:pt>
                <c:pt idx="3">
                  <c:v>3.9628691650230606E-2</c:v>
                </c:pt>
              </c:numCache>
            </c:numRef>
          </c:val>
        </c:ser>
        <c:dLbls>
          <c:showLegendKey val="0"/>
          <c:showVal val="0"/>
          <c:showCatName val="0"/>
          <c:showSerName val="0"/>
          <c:showPercent val="0"/>
          <c:showBubbleSize val="0"/>
        </c:dLbls>
        <c:gapWidth val="150"/>
        <c:axId val="437287872"/>
        <c:axId val="437288264"/>
        <c:extLst>
          <c:ext xmlns:c15="http://schemas.microsoft.com/office/drawing/2012/chart" uri="{02D57815-91ED-43cb-92C2-25804820EDAC}">
            <c15:filteredBarSeries>
              <c15:ser>
                <c:idx val="4"/>
                <c:order val="2"/>
                <c:tx>
                  <c:v>Vote supérieur court</c:v>
                </c:tx>
                <c:invertIfNegative val="0"/>
                <c:cat>
                  <c:strRef>
                    <c:extLst>
                      <c:ext uri="{02D57815-91ED-43cb-92C2-25804820EDAC}">
                        <c15:formulaRef>
                          <c15:sqref>DataF11.11!$A$22:$A$25</c15:sqref>
                        </c15:formulaRef>
                      </c:ext>
                    </c:extLst>
                    <c:strCache>
                      <c:ptCount val="4"/>
                      <c:pt idx="0">
                        <c:v>United States</c:v>
                      </c:pt>
                      <c:pt idx="1">
                        <c:v>Britain/Canada/ Australia/N.Z.</c:v>
                      </c:pt>
                      <c:pt idx="2">
                        <c:v>France/Italy/Spain</c:v>
                      </c:pt>
                      <c:pt idx="3">
                        <c:v>Germany/Austria/ Sweden/Denmark/Norway</c:v>
                      </c:pt>
                    </c:strCache>
                  </c:strRef>
                </c:cat>
                <c:val>
                  <c:numLit>
                    <c:formatCode>General</c:formatCode>
                    <c:ptCount val="18"/>
                    <c:pt idx="5">
                      <c:v>0.46556830406188965</c:v>
                    </c:pt>
                    <c:pt idx="6">
                      <c:v>0.51133197546005249</c:v>
                    </c:pt>
                    <c:pt idx="7">
                      <c:v>0.52825337648391724</c:v>
                    </c:pt>
                    <c:pt idx="8">
                      <c:v>0.5</c:v>
                    </c:pt>
                    <c:pt idx="9">
                      <c:v>0.47245615720748901</c:v>
                    </c:pt>
                    <c:pt idx="10">
                      <c:v>0.52582246065139771</c:v>
                    </c:pt>
                    <c:pt idx="11">
                      <c:v>0.43564584851264954</c:v>
                    </c:pt>
                    <c:pt idx="12">
                      <c:v>0.46413028240203857</c:v>
                    </c:pt>
                    <c:pt idx="13">
                      <c:v>0.50014394521713257</c:v>
                    </c:pt>
                    <c:pt idx="14">
                      <c:v>0.49986359477043152</c:v>
                    </c:pt>
                    <c:pt idx="15">
                      <c:v>0.55540800094604492</c:v>
                    </c:pt>
                    <c:pt idx="16">
                      <c:v>0.53070785105228424</c:v>
                    </c:pt>
                  </c:numLit>
                </c:val>
              </c15:ser>
            </c15:filteredBarSeries>
            <c15:filteredBarSeries>
              <c15:ser>
                <c:idx val="3"/>
                <c:order val="3"/>
                <c:tx>
                  <c:v>Vote supérieur long</c:v>
                </c:tx>
                <c:invertIfNegative val="0"/>
                <c:cat>
                  <c:strRef>
                    <c:extLst xmlns:c15="http://schemas.microsoft.com/office/drawing/2012/chart">
                      <c:ext xmlns:c15="http://schemas.microsoft.com/office/drawing/2012/chart" uri="{02D57815-91ED-43cb-92C2-25804820EDAC}">
                        <c15:formulaRef>
                          <c15:sqref>DataF11.11!$A$22:$A$25</c15:sqref>
                        </c15:formulaRef>
                      </c:ext>
                    </c:extLst>
                    <c:strCache>
                      <c:ptCount val="4"/>
                      <c:pt idx="0">
                        <c:v>United States</c:v>
                      </c:pt>
                      <c:pt idx="1">
                        <c:v>Britain/Canada/ Australia/N.Z.</c:v>
                      </c:pt>
                      <c:pt idx="2">
                        <c:v>France/Italy/Spain</c:v>
                      </c:pt>
                      <c:pt idx="3">
                        <c:v>Germany/Austria/ Sweden/Denmark/Norway</c:v>
                      </c:pt>
                    </c:strCache>
                  </c:strRef>
                </c:cat>
                <c:val>
                  <c:numLit>
                    <c:formatCode>General</c:formatCode>
                    <c:ptCount val="18"/>
                    <c:pt idx="5">
                      <c:v>0.34750404953956604</c:v>
                    </c:pt>
                    <c:pt idx="6">
                      <c:v>0.431844562292099</c:v>
                    </c:pt>
                    <c:pt idx="7">
                      <c:v>0.39485627412796021</c:v>
                    </c:pt>
                    <c:pt idx="9">
                      <c:v>0.4406125545501709</c:v>
                    </c:pt>
                    <c:pt idx="10">
                      <c:v>0.49470555782318115</c:v>
                    </c:pt>
                    <c:pt idx="11">
                      <c:v>0.49653869867324829</c:v>
                    </c:pt>
                    <c:pt idx="12">
                      <c:v>0.52337133884429932</c:v>
                    </c:pt>
                    <c:pt idx="13">
                      <c:v>0.48849004507064819</c:v>
                    </c:pt>
                    <c:pt idx="14">
                      <c:v>0.52884304523468018</c:v>
                    </c:pt>
                    <c:pt idx="15">
                      <c:v>0.5600467324256897</c:v>
                    </c:pt>
                    <c:pt idx="16">
                      <c:v>0.59128746390342712</c:v>
                    </c:pt>
                  </c:numLit>
                </c:val>
              </c15:ser>
            </c15:filteredBarSeries>
          </c:ext>
        </c:extLst>
      </c:barChart>
      <c:catAx>
        <c:axId val="437287872"/>
        <c:scaling>
          <c:orientation val="minMax"/>
        </c:scaling>
        <c:delete val="0"/>
        <c:axPos val="b"/>
        <c:numFmt formatCode="General" sourceLinked="0"/>
        <c:majorTickMark val="out"/>
        <c:minorTickMark val="none"/>
        <c:tickLblPos val="low"/>
        <c:txPr>
          <a:bodyPr rot="0" vert="horz" anchor="t" anchorCtr="0"/>
          <a:lstStyle/>
          <a:p>
            <a:pPr>
              <a:defRPr sz="1400" b="0" i="0">
                <a:latin typeface="Arial"/>
              </a:defRPr>
            </a:pPr>
            <a:endParaRPr lang="fr-FR"/>
          </a:p>
        </c:txPr>
        <c:crossAx val="437288264"/>
        <c:crosses val="autoZero"/>
        <c:auto val="1"/>
        <c:lblAlgn val="ctr"/>
        <c:lblOffset val="100"/>
        <c:tickLblSkip val="1"/>
        <c:noMultiLvlLbl val="0"/>
      </c:catAx>
      <c:valAx>
        <c:axId val="437288264"/>
        <c:scaling>
          <c:orientation val="minMax"/>
          <c:max val="0.7"/>
          <c:min val="0"/>
        </c:scaling>
        <c:delete val="0"/>
        <c:axPos val="l"/>
        <c:majorGridlines/>
        <c:title>
          <c:tx>
            <c:rich>
              <a:bodyPr/>
              <a:lstStyle/>
              <a:p>
                <a:pPr>
                  <a:defRPr/>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of private financing in total educational spending</a:t>
                </a:r>
                <a:endParaRPr lang="fr-FR" sz="1200" b="0">
                  <a:latin typeface="Arial" panose="020B0604020202020204" pitchFamily="34" charset="0"/>
                  <a:cs typeface="Arial" panose="020B0604020202020204" pitchFamily="34" charset="0"/>
                </a:endParaRPr>
              </a:p>
            </c:rich>
          </c:tx>
          <c:layout>
            <c:manualLayout>
              <c:xMode val="edge"/>
              <c:yMode val="edge"/>
              <c:x val="7.0943796832081995E-4"/>
              <c:y val="8.1661162327019393E-2"/>
            </c:manualLayout>
          </c:layout>
          <c:overlay val="0"/>
        </c:title>
        <c:numFmt formatCode="0%" sourceLinked="0"/>
        <c:majorTickMark val="out"/>
        <c:minorTickMark val="none"/>
        <c:tickLblPos val="nextTo"/>
        <c:txPr>
          <a:bodyPr/>
          <a:lstStyle/>
          <a:p>
            <a:pPr>
              <a:defRPr sz="1400" b="0" i="0">
                <a:latin typeface="Arial"/>
              </a:defRPr>
            </a:pPr>
            <a:endParaRPr lang="fr-FR"/>
          </a:p>
        </c:txPr>
        <c:crossAx val="437287872"/>
        <c:crosses val="autoZero"/>
        <c:crossBetween val="between"/>
        <c:majorUnit val="0.1"/>
      </c:valAx>
      <c:spPr>
        <a:ln w="25400">
          <a:solidFill>
            <a:schemeClr val="tx1"/>
          </a:solidFill>
        </a:ln>
      </c:spPr>
    </c:plotArea>
    <c:legend>
      <c:legendPos val="t"/>
      <c:legendEntry>
        <c:idx val="0"/>
        <c:txPr>
          <a:bodyPr/>
          <a:lstStyle/>
          <a:p>
            <a:pPr>
              <a:defRPr sz="1400">
                <a:latin typeface="Arial" panose="020B0604020202020204" pitchFamily="34" charset="0"/>
                <a:cs typeface="Arial" panose="020B0604020202020204" pitchFamily="34" charset="0"/>
              </a:defRPr>
            </a:pPr>
            <a:endParaRPr lang="fr-FR"/>
          </a:p>
        </c:txPr>
      </c:legendEntry>
      <c:legendEntry>
        <c:idx val="1"/>
        <c:txPr>
          <a:bodyPr/>
          <a:lstStyle/>
          <a:p>
            <a:pPr>
              <a:defRPr sz="1400">
                <a:latin typeface="Arial" panose="020B0604020202020204" pitchFamily="34" charset="0"/>
                <a:cs typeface="Arial" panose="020B0604020202020204" pitchFamily="34" charset="0"/>
              </a:defRPr>
            </a:pPr>
            <a:endParaRPr lang="fr-FR"/>
          </a:p>
        </c:txPr>
      </c:legendEntry>
      <c:layout>
        <c:manualLayout>
          <c:xMode val="edge"/>
          <c:yMode val="edge"/>
          <c:x val="0.455990928064476"/>
          <c:y val="0.15579313961189301"/>
          <c:w val="0.43603949551028798"/>
          <c:h val="0.104453994290879"/>
        </c:manualLayout>
      </c:layout>
      <c:overlay val="0"/>
      <c:spPr>
        <a:solidFill>
          <a:schemeClr val="bg1"/>
        </a:solidFill>
        <a:ln>
          <a:solidFill>
            <a:sysClr val="windowText" lastClr="000000"/>
          </a:solidFill>
        </a:ln>
      </c:spPr>
      <c:txPr>
        <a:bodyPr/>
        <a:lstStyle/>
        <a:p>
          <a:pPr>
            <a:defRPr sz="14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baseline="0"/>
              <a:t>Growth and inequality in the U.S. 1870-2020</a:t>
            </a:r>
            <a:endParaRPr lang="fr-FR" sz="2000"/>
          </a:p>
        </c:rich>
      </c:tx>
      <c:layout>
        <c:manualLayout>
          <c:xMode val="edge"/>
          <c:yMode val="edge"/>
          <c:x val="0.22178910309276223"/>
          <c:y val="4.5412762318737306E-3"/>
        </c:manualLayout>
      </c:layout>
      <c:overlay val="0"/>
    </c:title>
    <c:autoTitleDeleted val="0"/>
    <c:plotArea>
      <c:layout>
        <c:manualLayout>
          <c:layoutTarget val="inner"/>
          <c:xMode val="edge"/>
          <c:yMode val="edge"/>
          <c:x val="9.1742651546000004E-2"/>
          <c:y val="7.5011544986906195E-2"/>
          <c:w val="0.82031004570071697"/>
          <c:h val="0.72385087231565703"/>
        </c:manualLayout>
      </c:layout>
      <c:lineChart>
        <c:grouping val="standard"/>
        <c:varyColors val="0"/>
        <c:ser>
          <c:idx val="0"/>
          <c:order val="0"/>
          <c:tx>
            <c:v>Growth (left axis)</c:v>
          </c:tx>
          <c:spPr>
            <a:ln w="44450">
              <a:solidFill>
                <a:schemeClr val="accent6"/>
              </a:solidFill>
            </a:ln>
          </c:spPr>
          <c:marker>
            <c:symbol val="square"/>
            <c:size val="12"/>
            <c:spPr>
              <a:solidFill>
                <a:schemeClr val="accent6"/>
              </a:solidFill>
              <a:ln>
                <a:solidFill>
                  <a:schemeClr val="accent6"/>
                </a:solidFill>
              </a:ln>
            </c:spPr>
          </c:marker>
          <c:cat>
            <c:strRef>
              <c:f>DataF11.12!$A$5:$A$8</c:f>
              <c:strCache>
                <c:ptCount val="4"/>
                <c:pt idx="0">
                  <c:v>1870-1910</c:v>
                </c:pt>
                <c:pt idx="1">
                  <c:v>1910-1950</c:v>
                </c:pt>
                <c:pt idx="2">
                  <c:v>1950-1990</c:v>
                </c:pt>
                <c:pt idx="3">
                  <c:v>1990-2020</c:v>
                </c:pt>
              </c:strCache>
            </c:strRef>
          </c:cat>
          <c:val>
            <c:numRef>
              <c:f>DataF11.12!$B$5:$B$8</c:f>
              <c:numCache>
                <c:formatCode>0.0%</c:formatCode>
                <c:ptCount val="4"/>
                <c:pt idx="0">
                  <c:v>1.7913750674857898E-2</c:v>
                </c:pt>
                <c:pt idx="1">
                  <c:v>2.1291689837191319E-2</c:v>
                </c:pt>
                <c:pt idx="2">
                  <c:v>2.1644872660961045E-2</c:v>
                </c:pt>
                <c:pt idx="3">
                  <c:v>1.0576381700158066E-2</c:v>
                </c:pt>
              </c:numCache>
            </c:numRef>
          </c:val>
          <c:smooth val="0"/>
        </c:ser>
        <c:dLbls>
          <c:showLegendKey val="0"/>
          <c:showVal val="0"/>
          <c:showCatName val="0"/>
          <c:showSerName val="0"/>
          <c:showPercent val="0"/>
          <c:showBubbleSize val="0"/>
        </c:dLbls>
        <c:marker val="1"/>
        <c:smooth val="0"/>
        <c:axId val="437289048"/>
        <c:axId val="437289440"/>
      </c:lineChart>
      <c:lineChart>
        <c:grouping val="standard"/>
        <c:varyColors val="0"/>
        <c:ser>
          <c:idx val="2"/>
          <c:order val="1"/>
          <c:tx>
            <c:v>Inequality (right axis)</c:v>
          </c:tx>
          <c:spPr>
            <a:ln w="44450">
              <a:solidFill>
                <a:srgbClr val="FF0000"/>
              </a:solidFill>
            </a:ln>
          </c:spPr>
          <c:marker>
            <c:symbol val="circle"/>
            <c:size val="13"/>
            <c:spPr>
              <a:solidFill>
                <a:srgbClr val="FF0000"/>
              </a:solidFill>
              <a:ln>
                <a:solidFill>
                  <a:srgbClr val="FF0000"/>
                </a:solidFill>
              </a:ln>
            </c:spPr>
          </c:marker>
          <c:cat>
            <c:strRef>
              <c:f>DataF11.12!$A$5:$A$8</c:f>
              <c:strCache>
                <c:ptCount val="4"/>
                <c:pt idx="0">
                  <c:v>1870-1910</c:v>
                </c:pt>
                <c:pt idx="1">
                  <c:v>1910-1950</c:v>
                </c:pt>
                <c:pt idx="2">
                  <c:v>1950-1990</c:v>
                </c:pt>
                <c:pt idx="3">
                  <c:v>1990-2020</c:v>
                </c:pt>
              </c:strCache>
            </c:strRef>
          </c:cat>
          <c:val>
            <c:numRef>
              <c:f>DataF11.12!$C$5:$C$8</c:f>
              <c:numCache>
                <c:formatCode>0.0%</c:formatCode>
                <c:ptCount val="4"/>
                <c:pt idx="0">
                  <c:v>0.17653347287289226</c:v>
                </c:pt>
                <c:pt idx="1">
                  <c:v>0.16519415223098752</c:v>
                </c:pt>
                <c:pt idx="2">
                  <c:v>0.12154617077016358</c:v>
                </c:pt>
                <c:pt idx="3">
                  <c:v>0.18226235156565512</c:v>
                </c:pt>
              </c:numCache>
            </c:numRef>
          </c:val>
          <c:smooth val="0"/>
        </c:ser>
        <c:dLbls>
          <c:showLegendKey val="0"/>
          <c:showVal val="0"/>
          <c:showCatName val="0"/>
          <c:showSerName val="0"/>
          <c:showPercent val="0"/>
          <c:showBubbleSize val="0"/>
        </c:dLbls>
        <c:marker val="1"/>
        <c:smooth val="0"/>
        <c:axId val="437290224"/>
        <c:axId val="437289832"/>
      </c:lineChart>
      <c:catAx>
        <c:axId val="437289048"/>
        <c:scaling>
          <c:orientation val="minMax"/>
        </c:scaling>
        <c:delete val="0"/>
        <c:axPos val="b"/>
        <c:numFmt formatCode="General" sourceLinked="0"/>
        <c:majorTickMark val="out"/>
        <c:minorTickMark val="none"/>
        <c:tickLblPos val="low"/>
        <c:txPr>
          <a:bodyPr rot="0" vert="horz" anchor="t" anchorCtr="0"/>
          <a:lstStyle/>
          <a:p>
            <a:pPr>
              <a:defRPr sz="1400" b="0" i="0">
                <a:latin typeface="Arial"/>
              </a:defRPr>
            </a:pPr>
            <a:endParaRPr lang="fr-FR"/>
          </a:p>
        </c:txPr>
        <c:crossAx val="437289440"/>
        <c:crosses val="autoZero"/>
        <c:auto val="1"/>
        <c:lblAlgn val="ctr"/>
        <c:lblOffset val="100"/>
        <c:noMultiLvlLbl val="0"/>
      </c:catAx>
      <c:valAx>
        <c:axId val="437289440"/>
        <c:scaling>
          <c:orientation val="minMax"/>
          <c:max val="2.5999999999999999E-2"/>
          <c:min val="8.0000000000000002E-3"/>
        </c:scaling>
        <c:delete val="0"/>
        <c:axPos val="l"/>
        <c:majorGridlines/>
        <c:title>
          <c:tx>
            <c:rich>
              <a:bodyPr/>
              <a:lstStyle/>
              <a:p>
                <a:pPr>
                  <a:defRPr sz="1300"/>
                </a:pPr>
                <a:r>
                  <a:rPr lang="fr-FR" sz="1300" b="0">
                    <a:latin typeface="Arial" panose="020B0604020202020204" pitchFamily="34" charset="0"/>
                    <a:cs typeface="Arial" panose="020B0604020202020204" pitchFamily="34" charset="0"/>
                  </a:rPr>
                  <a:t>Annual</a:t>
                </a:r>
                <a:r>
                  <a:rPr lang="fr-FR" sz="1300" b="0" baseline="0">
                    <a:latin typeface="Arial" panose="020B0604020202020204" pitchFamily="34" charset="0"/>
                    <a:cs typeface="Arial" panose="020B0604020202020204" pitchFamily="34" charset="0"/>
                  </a:rPr>
                  <a:t> growth rate of per capital national income</a:t>
                </a:r>
                <a:endParaRPr lang="fr-FR" sz="1300" b="0">
                  <a:latin typeface="Arial" panose="020B0604020202020204" pitchFamily="34" charset="0"/>
                  <a:cs typeface="Arial" panose="020B0604020202020204" pitchFamily="34" charset="0"/>
                </a:endParaRPr>
              </a:p>
            </c:rich>
          </c:tx>
          <c:layout>
            <c:manualLayout>
              <c:xMode val="edge"/>
              <c:yMode val="edge"/>
              <c:x val="7.0938152170923802E-4"/>
              <c:y val="9.5259441011799895E-2"/>
            </c:manualLayout>
          </c:layout>
          <c:overlay val="0"/>
        </c:title>
        <c:numFmt formatCode="0.0%" sourceLinked="0"/>
        <c:majorTickMark val="out"/>
        <c:minorTickMark val="none"/>
        <c:tickLblPos val="nextTo"/>
        <c:txPr>
          <a:bodyPr/>
          <a:lstStyle/>
          <a:p>
            <a:pPr>
              <a:defRPr sz="1400" b="0" i="0">
                <a:latin typeface="Arial"/>
              </a:defRPr>
            </a:pPr>
            <a:endParaRPr lang="fr-FR"/>
          </a:p>
        </c:txPr>
        <c:crossAx val="437289048"/>
        <c:crosses val="autoZero"/>
        <c:crossBetween val="between"/>
        <c:majorUnit val="2E-3"/>
      </c:valAx>
      <c:valAx>
        <c:axId val="437289832"/>
        <c:scaling>
          <c:orientation val="minMax"/>
          <c:max val="0.2"/>
          <c:min val="0.11"/>
        </c:scaling>
        <c:delete val="0"/>
        <c:axPos val="r"/>
        <c:title>
          <c:tx>
            <c:rich>
              <a:bodyPr/>
              <a:lstStyle/>
              <a:p>
                <a:pPr>
                  <a:defRPr/>
                </a:pPr>
                <a:r>
                  <a:rPr lang="fr-FR" sz="1300" b="0" baseline="0">
                    <a:latin typeface="Arial" panose="020B0604020202020204" pitchFamily="34" charset="0"/>
                    <a:cs typeface="Arial" panose="020B0604020202020204" pitchFamily="34" charset="0"/>
                  </a:rPr>
                  <a:t>Share of top percentile in total income</a:t>
                </a:r>
                <a:endParaRPr lang="fr-FR" sz="1300" b="0">
                  <a:latin typeface="Arial" panose="020B0604020202020204" pitchFamily="34" charset="0"/>
                  <a:cs typeface="Arial" panose="020B0604020202020204" pitchFamily="34" charset="0"/>
                </a:endParaRPr>
              </a:p>
            </c:rich>
          </c:tx>
          <c:layout>
            <c:manualLayout>
              <c:xMode val="edge"/>
              <c:yMode val="edge"/>
              <c:x val="0.96548705628734799"/>
              <c:y val="0.17237286698936"/>
            </c:manualLayout>
          </c:layout>
          <c:overlay val="0"/>
        </c:title>
        <c:numFmt formatCode="0%" sourceLinked="0"/>
        <c:majorTickMark val="out"/>
        <c:minorTickMark val="none"/>
        <c:tickLblPos val="nextTo"/>
        <c:txPr>
          <a:bodyPr/>
          <a:lstStyle/>
          <a:p>
            <a:pPr>
              <a:defRPr sz="1300">
                <a:latin typeface="Arial" panose="020B0604020202020204" pitchFamily="34" charset="0"/>
                <a:cs typeface="Arial" panose="020B0604020202020204" pitchFamily="34" charset="0"/>
              </a:defRPr>
            </a:pPr>
            <a:endParaRPr lang="fr-FR"/>
          </a:p>
        </c:txPr>
        <c:crossAx val="437290224"/>
        <c:crosses val="max"/>
        <c:crossBetween val="between"/>
      </c:valAx>
      <c:catAx>
        <c:axId val="437290224"/>
        <c:scaling>
          <c:orientation val="minMax"/>
        </c:scaling>
        <c:delete val="1"/>
        <c:axPos val="b"/>
        <c:numFmt formatCode="General" sourceLinked="1"/>
        <c:majorTickMark val="out"/>
        <c:minorTickMark val="none"/>
        <c:tickLblPos val="nextTo"/>
        <c:crossAx val="437289832"/>
        <c:crosses val="autoZero"/>
        <c:auto val="1"/>
        <c:lblAlgn val="ctr"/>
        <c:lblOffset val="100"/>
        <c:noMultiLvlLbl val="0"/>
      </c:catAx>
      <c:spPr>
        <a:ln w="25400">
          <a:solidFill>
            <a:schemeClr val="tx1"/>
          </a:solidFill>
        </a:ln>
      </c:spPr>
    </c:plotArea>
    <c:legend>
      <c:legendPos val="t"/>
      <c:legendEntry>
        <c:idx val="1"/>
        <c:txPr>
          <a:bodyPr/>
          <a:lstStyle/>
          <a:p>
            <a:pPr>
              <a:defRPr sz="1400">
                <a:latin typeface="Arial" panose="020B0604020202020204" pitchFamily="34" charset="0"/>
                <a:cs typeface="Arial" panose="020B0604020202020204" pitchFamily="34" charset="0"/>
              </a:defRPr>
            </a:pPr>
            <a:endParaRPr lang="fr-FR"/>
          </a:p>
        </c:txPr>
      </c:legendEntry>
      <c:layout>
        <c:manualLayout>
          <c:xMode val="edge"/>
          <c:yMode val="edge"/>
          <c:x val="0.17022283366186899"/>
          <c:y val="9.9138783233324299E-2"/>
          <c:w val="0.66068353454533801"/>
          <c:h val="8.2678165735335402E-2"/>
        </c:manualLayout>
      </c:layout>
      <c:overlay val="0"/>
      <c:spPr>
        <a:solidFill>
          <a:schemeClr val="bg1"/>
        </a:solidFill>
        <a:ln>
          <a:solidFill>
            <a:sysClr val="windowText" lastClr="000000"/>
          </a:solidFill>
        </a:ln>
      </c:spPr>
      <c:txPr>
        <a:bodyPr/>
        <a:lstStyle/>
        <a:p>
          <a:pPr>
            <a:defRPr sz="14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750">
                <a:latin typeface="Arial"/>
              </a:defRPr>
            </a:pPr>
            <a:r>
              <a:rPr lang="fr-FR" sz="2000" baseline="0"/>
              <a:t>Growth and progressive taxation in the U.S. 1870-2020</a:t>
            </a:r>
            <a:endParaRPr lang="fr-FR" sz="2000"/>
          </a:p>
        </c:rich>
      </c:tx>
      <c:layout>
        <c:manualLayout>
          <c:xMode val="edge"/>
          <c:yMode val="edge"/>
          <c:x val="0.15694701529017396"/>
          <c:y val="1.6389354045676147E-5"/>
        </c:manualLayout>
      </c:layout>
      <c:overlay val="0"/>
    </c:title>
    <c:autoTitleDeleted val="0"/>
    <c:plotArea>
      <c:layout>
        <c:manualLayout>
          <c:layoutTarget val="inner"/>
          <c:xMode val="edge"/>
          <c:yMode val="edge"/>
          <c:x val="9.1742651546000004E-2"/>
          <c:y val="7.5011544986906195E-2"/>
          <c:w val="0.82031004570071697"/>
          <c:h val="0.72385087231565703"/>
        </c:manualLayout>
      </c:layout>
      <c:lineChart>
        <c:grouping val="standard"/>
        <c:varyColors val="0"/>
        <c:ser>
          <c:idx val="0"/>
          <c:order val="0"/>
          <c:tx>
            <c:v>Growth (left axis)</c:v>
          </c:tx>
          <c:spPr>
            <a:ln w="44450">
              <a:solidFill>
                <a:schemeClr val="accent6"/>
              </a:solidFill>
            </a:ln>
          </c:spPr>
          <c:marker>
            <c:symbol val="square"/>
            <c:size val="12"/>
            <c:spPr>
              <a:solidFill>
                <a:schemeClr val="accent6"/>
              </a:solidFill>
              <a:ln>
                <a:solidFill>
                  <a:schemeClr val="accent6"/>
                </a:solidFill>
              </a:ln>
            </c:spPr>
          </c:marker>
          <c:cat>
            <c:strRef>
              <c:f>DataF11.12!$A$5:$A$8</c:f>
              <c:strCache>
                <c:ptCount val="4"/>
                <c:pt idx="0">
                  <c:v>1870-1910</c:v>
                </c:pt>
                <c:pt idx="1">
                  <c:v>1910-1950</c:v>
                </c:pt>
                <c:pt idx="2">
                  <c:v>1950-1990</c:v>
                </c:pt>
                <c:pt idx="3">
                  <c:v>1990-2020</c:v>
                </c:pt>
              </c:strCache>
            </c:strRef>
          </c:cat>
          <c:val>
            <c:numRef>
              <c:f>DataF11.12!$B$5:$B$8</c:f>
              <c:numCache>
                <c:formatCode>0.0%</c:formatCode>
                <c:ptCount val="4"/>
                <c:pt idx="0">
                  <c:v>1.7913750674857898E-2</c:v>
                </c:pt>
                <c:pt idx="1">
                  <c:v>2.1291689837191319E-2</c:v>
                </c:pt>
                <c:pt idx="2">
                  <c:v>2.1644872660961045E-2</c:v>
                </c:pt>
                <c:pt idx="3">
                  <c:v>1.0576381700158066E-2</c:v>
                </c:pt>
              </c:numCache>
            </c:numRef>
          </c:val>
          <c:smooth val="0"/>
        </c:ser>
        <c:dLbls>
          <c:showLegendKey val="0"/>
          <c:showVal val="0"/>
          <c:showCatName val="0"/>
          <c:showSerName val="0"/>
          <c:showPercent val="0"/>
          <c:showBubbleSize val="0"/>
        </c:dLbls>
        <c:marker val="1"/>
        <c:smooth val="0"/>
        <c:axId val="437291008"/>
        <c:axId val="417176088"/>
      </c:lineChart>
      <c:lineChart>
        <c:grouping val="standard"/>
        <c:varyColors val="0"/>
        <c:ser>
          <c:idx val="2"/>
          <c:order val="1"/>
          <c:tx>
            <c:v>Progressive taxation (right axis)</c:v>
          </c:tx>
          <c:spPr>
            <a:ln>
              <a:solidFill>
                <a:srgbClr val="FF0000"/>
              </a:solidFill>
            </a:ln>
          </c:spPr>
          <c:marker>
            <c:symbol val="circle"/>
            <c:size val="13"/>
            <c:spPr>
              <a:solidFill>
                <a:srgbClr val="FF0000"/>
              </a:solidFill>
              <a:ln>
                <a:solidFill>
                  <a:srgbClr val="FF0000"/>
                </a:solidFill>
              </a:ln>
            </c:spPr>
          </c:marker>
          <c:cat>
            <c:strRef>
              <c:f>DataF11.12!$A$5:$A$8</c:f>
              <c:strCache>
                <c:ptCount val="4"/>
                <c:pt idx="0">
                  <c:v>1870-1910</c:v>
                </c:pt>
                <c:pt idx="1">
                  <c:v>1910-1950</c:v>
                </c:pt>
                <c:pt idx="2">
                  <c:v>1950-1990</c:v>
                </c:pt>
                <c:pt idx="3">
                  <c:v>1990-2020</c:v>
                </c:pt>
              </c:strCache>
            </c:strRef>
          </c:cat>
          <c:val>
            <c:numRef>
              <c:f>DataF11.12!$D$5:$D$8</c:f>
              <c:numCache>
                <c:formatCode>0.0%</c:formatCode>
                <c:ptCount val="4"/>
                <c:pt idx="0">
                  <c:v>1.3125000000000001E-2</c:v>
                </c:pt>
                <c:pt idx="1">
                  <c:v>0.54539512195121953</c:v>
                </c:pt>
                <c:pt idx="2">
                  <c:v>0.7234974999999999</c:v>
                </c:pt>
                <c:pt idx="3">
                  <c:v>0.3486206896551724</c:v>
                </c:pt>
              </c:numCache>
            </c:numRef>
          </c:val>
          <c:smooth val="0"/>
        </c:ser>
        <c:dLbls>
          <c:showLegendKey val="0"/>
          <c:showVal val="0"/>
          <c:showCatName val="0"/>
          <c:showSerName val="0"/>
          <c:showPercent val="0"/>
          <c:showBubbleSize val="0"/>
        </c:dLbls>
        <c:marker val="1"/>
        <c:smooth val="0"/>
        <c:axId val="417176872"/>
        <c:axId val="417176480"/>
      </c:lineChart>
      <c:catAx>
        <c:axId val="437291008"/>
        <c:scaling>
          <c:orientation val="minMax"/>
        </c:scaling>
        <c:delete val="0"/>
        <c:axPos val="b"/>
        <c:numFmt formatCode="General" sourceLinked="0"/>
        <c:majorTickMark val="out"/>
        <c:minorTickMark val="none"/>
        <c:tickLblPos val="low"/>
        <c:txPr>
          <a:bodyPr rot="0" vert="horz" anchor="t" anchorCtr="0"/>
          <a:lstStyle/>
          <a:p>
            <a:pPr>
              <a:defRPr sz="1400" b="0" i="0">
                <a:latin typeface="Arial"/>
              </a:defRPr>
            </a:pPr>
            <a:endParaRPr lang="fr-FR"/>
          </a:p>
        </c:txPr>
        <c:crossAx val="417176088"/>
        <c:crosses val="autoZero"/>
        <c:auto val="1"/>
        <c:lblAlgn val="ctr"/>
        <c:lblOffset val="100"/>
        <c:noMultiLvlLbl val="0"/>
      </c:catAx>
      <c:valAx>
        <c:axId val="417176088"/>
        <c:scaling>
          <c:orientation val="minMax"/>
          <c:max val="2.5999999999999999E-2"/>
          <c:min val="8.0000000000000002E-3"/>
        </c:scaling>
        <c:delete val="0"/>
        <c:axPos val="l"/>
        <c:majorGridlines/>
        <c:title>
          <c:tx>
            <c:rich>
              <a:bodyPr/>
              <a:lstStyle/>
              <a:p>
                <a:pPr>
                  <a:defRPr sz="1300"/>
                </a:pPr>
                <a:r>
                  <a:rPr lang="fr-FR" sz="1300" b="0">
                    <a:latin typeface="Arial" panose="020B0604020202020204" pitchFamily="34" charset="0"/>
                    <a:cs typeface="Arial" panose="020B0604020202020204" pitchFamily="34" charset="0"/>
                  </a:rPr>
                  <a:t>Annual</a:t>
                </a:r>
                <a:r>
                  <a:rPr lang="fr-FR" sz="1300" b="0" baseline="0">
                    <a:latin typeface="Arial" panose="020B0604020202020204" pitchFamily="34" charset="0"/>
                    <a:cs typeface="Arial" panose="020B0604020202020204" pitchFamily="34" charset="0"/>
                  </a:rPr>
                  <a:t> growth rate of per capita national income</a:t>
                </a:r>
                <a:endParaRPr lang="fr-FR" sz="1300" b="0">
                  <a:latin typeface="Arial" panose="020B0604020202020204" pitchFamily="34" charset="0"/>
                  <a:cs typeface="Arial" panose="020B0604020202020204" pitchFamily="34" charset="0"/>
                </a:endParaRPr>
              </a:p>
            </c:rich>
          </c:tx>
          <c:layout>
            <c:manualLayout>
              <c:xMode val="edge"/>
              <c:yMode val="edge"/>
              <c:x val="7.0938152170923802E-4"/>
              <c:y val="0.106590885771007"/>
            </c:manualLayout>
          </c:layout>
          <c:overlay val="0"/>
        </c:title>
        <c:numFmt formatCode="0.0%" sourceLinked="0"/>
        <c:majorTickMark val="out"/>
        <c:minorTickMark val="none"/>
        <c:tickLblPos val="nextTo"/>
        <c:txPr>
          <a:bodyPr/>
          <a:lstStyle/>
          <a:p>
            <a:pPr>
              <a:defRPr sz="1400" b="0" i="0">
                <a:latin typeface="Arial"/>
              </a:defRPr>
            </a:pPr>
            <a:endParaRPr lang="fr-FR"/>
          </a:p>
        </c:txPr>
        <c:crossAx val="437291008"/>
        <c:crosses val="autoZero"/>
        <c:crossBetween val="between"/>
        <c:majorUnit val="2E-3"/>
      </c:valAx>
      <c:valAx>
        <c:axId val="417176480"/>
        <c:scaling>
          <c:orientation val="minMax"/>
          <c:max val="0.9"/>
          <c:min val="0"/>
        </c:scaling>
        <c:delete val="0"/>
        <c:axPos val="r"/>
        <c:title>
          <c:tx>
            <c:rich>
              <a:bodyPr/>
              <a:lstStyle/>
              <a:p>
                <a:pPr>
                  <a:defRPr/>
                </a:pPr>
                <a:r>
                  <a:rPr lang="fr-FR" sz="1300" b="0">
                    <a:latin typeface="Arial" panose="020B0604020202020204" pitchFamily="34" charset="0"/>
                    <a:cs typeface="Arial" panose="020B0604020202020204" pitchFamily="34" charset="0"/>
                  </a:rPr>
                  <a:t>Top</a:t>
                </a:r>
                <a:r>
                  <a:rPr lang="fr-FR" sz="1300" b="0" baseline="0">
                    <a:latin typeface="Arial" panose="020B0604020202020204" pitchFamily="34" charset="0"/>
                    <a:cs typeface="Arial" panose="020B0604020202020204" pitchFamily="34" charset="0"/>
                  </a:rPr>
                  <a:t> marginal rate applied to the highest incomes</a:t>
                </a:r>
                <a:endParaRPr lang="fr-FR" sz="1300" b="0">
                  <a:latin typeface="Arial" panose="020B0604020202020204" pitchFamily="34" charset="0"/>
                  <a:cs typeface="Arial" panose="020B0604020202020204" pitchFamily="34" charset="0"/>
                </a:endParaRPr>
              </a:p>
            </c:rich>
          </c:tx>
          <c:layout>
            <c:manualLayout>
              <c:xMode val="edge"/>
              <c:yMode val="edge"/>
              <c:x val="0.96686755664372404"/>
              <c:y val="0.117985679552096"/>
            </c:manualLayout>
          </c:layout>
          <c:overlay val="0"/>
        </c:title>
        <c:numFmt formatCode="0%" sourceLinked="0"/>
        <c:majorTickMark val="out"/>
        <c:minorTickMark val="none"/>
        <c:tickLblPos val="nextTo"/>
        <c:txPr>
          <a:bodyPr/>
          <a:lstStyle/>
          <a:p>
            <a:pPr>
              <a:defRPr sz="1300">
                <a:latin typeface="Arial" panose="020B0604020202020204" pitchFamily="34" charset="0"/>
                <a:cs typeface="Arial" panose="020B0604020202020204" pitchFamily="34" charset="0"/>
              </a:defRPr>
            </a:pPr>
            <a:endParaRPr lang="fr-FR"/>
          </a:p>
        </c:txPr>
        <c:crossAx val="417176872"/>
        <c:crosses val="max"/>
        <c:crossBetween val="between"/>
      </c:valAx>
      <c:catAx>
        <c:axId val="417176872"/>
        <c:scaling>
          <c:orientation val="minMax"/>
        </c:scaling>
        <c:delete val="1"/>
        <c:axPos val="b"/>
        <c:numFmt formatCode="General" sourceLinked="1"/>
        <c:majorTickMark val="out"/>
        <c:minorTickMark val="none"/>
        <c:tickLblPos val="nextTo"/>
        <c:crossAx val="417176480"/>
        <c:crosses val="autoZero"/>
        <c:auto val="1"/>
        <c:lblAlgn val="ctr"/>
        <c:lblOffset val="100"/>
        <c:noMultiLvlLbl val="0"/>
      </c:catAx>
      <c:spPr>
        <a:ln w="25400">
          <a:solidFill>
            <a:schemeClr val="tx1"/>
          </a:solidFill>
        </a:ln>
      </c:spPr>
    </c:plotArea>
    <c:legend>
      <c:legendPos val="t"/>
      <c:legendEntry>
        <c:idx val="1"/>
        <c:txPr>
          <a:bodyPr/>
          <a:lstStyle/>
          <a:p>
            <a:pPr>
              <a:defRPr sz="1400">
                <a:latin typeface="Arial" panose="020B0604020202020204" pitchFamily="34" charset="0"/>
                <a:cs typeface="Arial" panose="020B0604020202020204" pitchFamily="34" charset="0"/>
              </a:defRPr>
            </a:pPr>
            <a:endParaRPr lang="fr-FR"/>
          </a:p>
        </c:txPr>
      </c:legendEntry>
      <c:layout>
        <c:manualLayout>
          <c:xMode val="edge"/>
          <c:yMode val="edge"/>
          <c:x val="0.17022283366186899"/>
          <c:y val="9.9138783233324299E-2"/>
          <c:w val="0.66068353454533801"/>
          <c:h val="8.2678165735335402E-2"/>
        </c:manualLayout>
      </c:layout>
      <c:overlay val="0"/>
      <c:spPr>
        <a:solidFill>
          <a:schemeClr val="bg1"/>
        </a:solidFill>
        <a:ln>
          <a:solidFill>
            <a:sysClr val="windowText" lastClr="000000"/>
          </a:solidFill>
        </a:ln>
      </c:spPr>
      <c:txPr>
        <a:bodyPr/>
        <a:lstStyle/>
        <a:p>
          <a:pPr>
            <a:defRPr sz="14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2000" baseline="0"/>
              <a:t>Growth and inequality in Europe 1870-2020</a:t>
            </a:r>
            <a:endParaRPr lang="fr-FR" sz="2000"/>
          </a:p>
        </c:rich>
      </c:tx>
      <c:layout>
        <c:manualLayout>
          <c:xMode val="edge"/>
          <c:yMode val="edge"/>
          <c:x val="0.19559424920370574"/>
          <c:y val="1.1328606548615812E-2"/>
        </c:manualLayout>
      </c:layout>
      <c:overlay val="0"/>
    </c:title>
    <c:autoTitleDeleted val="0"/>
    <c:plotArea>
      <c:layout>
        <c:manualLayout>
          <c:layoutTarget val="inner"/>
          <c:xMode val="edge"/>
          <c:yMode val="edge"/>
          <c:x val="9.1742651546000004E-2"/>
          <c:y val="7.5011544986906195E-2"/>
          <c:w val="0.82031004570071697"/>
          <c:h val="0.72385087231565703"/>
        </c:manualLayout>
      </c:layout>
      <c:lineChart>
        <c:grouping val="standard"/>
        <c:varyColors val="0"/>
        <c:ser>
          <c:idx val="0"/>
          <c:order val="0"/>
          <c:tx>
            <c:v>Growth (left axis)</c:v>
          </c:tx>
          <c:spPr>
            <a:ln>
              <a:solidFill>
                <a:schemeClr val="accent2"/>
              </a:solidFill>
            </a:ln>
          </c:spPr>
          <c:marker>
            <c:symbol val="square"/>
            <c:size val="12"/>
            <c:spPr>
              <a:solidFill>
                <a:schemeClr val="accent2"/>
              </a:solidFill>
              <a:ln>
                <a:solidFill>
                  <a:schemeClr val="accent2"/>
                </a:solidFill>
              </a:ln>
            </c:spPr>
          </c:marker>
          <c:cat>
            <c:strRef>
              <c:f>DataF11.12!$A$5:$A$8</c:f>
              <c:strCache>
                <c:ptCount val="4"/>
                <c:pt idx="0">
                  <c:v>1870-1910</c:v>
                </c:pt>
                <c:pt idx="1">
                  <c:v>1910-1950</c:v>
                </c:pt>
                <c:pt idx="2">
                  <c:v>1950-1990</c:v>
                </c:pt>
                <c:pt idx="3">
                  <c:v>1990-2020</c:v>
                </c:pt>
              </c:strCache>
            </c:strRef>
          </c:cat>
          <c:val>
            <c:numRef>
              <c:f>DataF11.12!$E$5:$E$8</c:f>
              <c:numCache>
                <c:formatCode>0.0%</c:formatCode>
                <c:ptCount val="4"/>
                <c:pt idx="0">
                  <c:v>1.3364729682880272E-2</c:v>
                </c:pt>
                <c:pt idx="1">
                  <c:v>7.5668887008875085E-3</c:v>
                </c:pt>
                <c:pt idx="2">
                  <c:v>3.2780338361388495E-2</c:v>
                </c:pt>
                <c:pt idx="3">
                  <c:v>8.9155249911316847E-3</c:v>
                </c:pt>
              </c:numCache>
            </c:numRef>
          </c:val>
          <c:smooth val="0"/>
        </c:ser>
        <c:dLbls>
          <c:showLegendKey val="0"/>
          <c:showVal val="0"/>
          <c:showCatName val="0"/>
          <c:showSerName val="0"/>
          <c:showPercent val="0"/>
          <c:showBubbleSize val="0"/>
        </c:dLbls>
        <c:marker val="1"/>
        <c:smooth val="0"/>
        <c:axId val="417178048"/>
        <c:axId val="417178440"/>
      </c:lineChart>
      <c:lineChart>
        <c:grouping val="standard"/>
        <c:varyColors val="0"/>
        <c:ser>
          <c:idx val="2"/>
          <c:order val="1"/>
          <c:tx>
            <c:v>Inequality (right axis)</c:v>
          </c:tx>
          <c:spPr>
            <a:ln>
              <a:solidFill>
                <a:schemeClr val="accent5"/>
              </a:solidFill>
            </a:ln>
          </c:spPr>
          <c:marker>
            <c:symbol val="circle"/>
            <c:size val="13"/>
            <c:spPr>
              <a:solidFill>
                <a:schemeClr val="accent5"/>
              </a:solidFill>
              <a:ln>
                <a:solidFill>
                  <a:schemeClr val="accent5"/>
                </a:solidFill>
              </a:ln>
            </c:spPr>
          </c:marker>
          <c:cat>
            <c:strRef>
              <c:f>DataF11.12!$A$5:$A$8</c:f>
              <c:strCache>
                <c:ptCount val="4"/>
                <c:pt idx="0">
                  <c:v>1870-1910</c:v>
                </c:pt>
                <c:pt idx="1">
                  <c:v>1910-1950</c:v>
                </c:pt>
                <c:pt idx="2">
                  <c:v>1950-1990</c:v>
                </c:pt>
                <c:pt idx="3">
                  <c:v>1990-2020</c:v>
                </c:pt>
              </c:strCache>
            </c:strRef>
          </c:cat>
          <c:val>
            <c:numRef>
              <c:f>DataF11.12!$F$5:$F$8</c:f>
              <c:numCache>
                <c:formatCode>0.0%</c:formatCode>
                <c:ptCount val="4"/>
                <c:pt idx="0">
                  <c:v>0.22098072601666668</c:v>
                </c:pt>
                <c:pt idx="1">
                  <c:v>0.16063612294522922</c:v>
                </c:pt>
                <c:pt idx="2">
                  <c:v>8.1329778423770385E-2</c:v>
                </c:pt>
                <c:pt idx="3">
                  <c:v>0.10875487611276884</c:v>
                </c:pt>
              </c:numCache>
            </c:numRef>
          </c:val>
          <c:smooth val="0"/>
        </c:ser>
        <c:dLbls>
          <c:showLegendKey val="0"/>
          <c:showVal val="0"/>
          <c:showCatName val="0"/>
          <c:showSerName val="0"/>
          <c:showPercent val="0"/>
          <c:showBubbleSize val="0"/>
        </c:dLbls>
        <c:marker val="1"/>
        <c:smooth val="0"/>
        <c:axId val="417179224"/>
        <c:axId val="417178832"/>
      </c:lineChart>
      <c:catAx>
        <c:axId val="417178048"/>
        <c:scaling>
          <c:orientation val="minMax"/>
        </c:scaling>
        <c:delete val="0"/>
        <c:axPos val="b"/>
        <c:numFmt formatCode="General" sourceLinked="0"/>
        <c:majorTickMark val="out"/>
        <c:minorTickMark val="none"/>
        <c:tickLblPos val="low"/>
        <c:txPr>
          <a:bodyPr rot="0" vert="horz" anchor="t" anchorCtr="0"/>
          <a:lstStyle/>
          <a:p>
            <a:pPr>
              <a:defRPr sz="1400" b="0" i="0">
                <a:latin typeface="Arial"/>
              </a:defRPr>
            </a:pPr>
            <a:endParaRPr lang="fr-FR"/>
          </a:p>
        </c:txPr>
        <c:crossAx val="417178440"/>
        <c:crosses val="autoZero"/>
        <c:auto val="1"/>
        <c:lblAlgn val="ctr"/>
        <c:lblOffset val="100"/>
        <c:noMultiLvlLbl val="0"/>
      </c:catAx>
      <c:valAx>
        <c:axId val="417178440"/>
        <c:scaling>
          <c:orientation val="minMax"/>
          <c:max val="3.7999999999999999E-2"/>
          <c:min val="4.0000000000000001E-3"/>
        </c:scaling>
        <c:delete val="0"/>
        <c:axPos val="l"/>
        <c:majorGridlines/>
        <c:title>
          <c:tx>
            <c:rich>
              <a:bodyPr/>
              <a:lstStyle/>
              <a:p>
                <a:pPr>
                  <a:defRPr sz="1300"/>
                </a:pPr>
                <a:r>
                  <a:rPr lang="fr-FR" sz="1300" b="0">
                    <a:latin typeface="Arial" panose="020B0604020202020204" pitchFamily="34" charset="0"/>
                    <a:cs typeface="Arial" panose="020B0604020202020204" pitchFamily="34" charset="0"/>
                  </a:rPr>
                  <a:t>Annual</a:t>
                </a:r>
                <a:r>
                  <a:rPr lang="fr-FR" sz="1300" b="0" baseline="0">
                    <a:latin typeface="Arial" panose="020B0604020202020204" pitchFamily="34" charset="0"/>
                    <a:cs typeface="Arial" panose="020B0604020202020204" pitchFamily="34" charset="0"/>
                  </a:rPr>
                  <a:t> growth rate of per capital national income</a:t>
                </a:r>
                <a:endParaRPr lang="fr-FR" sz="1300" b="0">
                  <a:latin typeface="Arial" panose="020B0604020202020204" pitchFamily="34" charset="0"/>
                  <a:cs typeface="Arial" panose="020B0604020202020204" pitchFamily="34" charset="0"/>
                </a:endParaRPr>
              </a:p>
            </c:rich>
          </c:tx>
          <c:layout>
            <c:manualLayout>
              <c:xMode val="edge"/>
              <c:yMode val="edge"/>
              <c:x val="7.0938152170923802E-4"/>
              <c:y val="9.0726863108117201E-2"/>
            </c:manualLayout>
          </c:layout>
          <c:overlay val="0"/>
        </c:title>
        <c:numFmt formatCode="0.0%" sourceLinked="0"/>
        <c:majorTickMark val="out"/>
        <c:minorTickMark val="none"/>
        <c:tickLblPos val="nextTo"/>
        <c:txPr>
          <a:bodyPr/>
          <a:lstStyle/>
          <a:p>
            <a:pPr>
              <a:defRPr sz="1400" b="0" i="0">
                <a:latin typeface="Arial"/>
              </a:defRPr>
            </a:pPr>
            <a:endParaRPr lang="fr-FR"/>
          </a:p>
        </c:txPr>
        <c:crossAx val="417178048"/>
        <c:crosses val="autoZero"/>
        <c:crossBetween val="between"/>
        <c:majorUnit val="4.0000000000000001E-3"/>
      </c:valAx>
      <c:valAx>
        <c:axId val="417178832"/>
        <c:scaling>
          <c:orientation val="minMax"/>
          <c:max val="0.24"/>
          <c:min val="7.0000000000000007E-2"/>
        </c:scaling>
        <c:delete val="0"/>
        <c:axPos val="r"/>
        <c:title>
          <c:tx>
            <c:rich>
              <a:bodyPr/>
              <a:lstStyle/>
              <a:p>
                <a:pPr>
                  <a:defRPr/>
                </a:pPr>
                <a:r>
                  <a:rPr lang="fr-FR" sz="1300" b="0" baseline="0">
                    <a:latin typeface="Arial" panose="020B0604020202020204" pitchFamily="34" charset="0"/>
                    <a:cs typeface="Arial" panose="020B0604020202020204" pitchFamily="34" charset="0"/>
                  </a:rPr>
                  <a:t>Share of top percentile in total income</a:t>
                </a:r>
                <a:endParaRPr lang="fr-FR" sz="1300" b="0">
                  <a:latin typeface="Arial" panose="020B0604020202020204" pitchFamily="34" charset="0"/>
                  <a:cs typeface="Arial" panose="020B0604020202020204" pitchFamily="34" charset="0"/>
                </a:endParaRPr>
              </a:p>
            </c:rich>
          </c:tx>
          <c:layout>
            <c:manualLayout>
              <c:xMode val="edge"/>
              <c:yMode val="edge"/>
              <c:x val="0.96824805700009897"/>
              <c:y val="0.156508844326471"/>
            </c:manualLayout>
          </c:layout>
          <c:overlay val="0"/>
        </c:title>
        <c:numFmt formatCode="0%" sourceLinked="0"/>
        <c:majorTickMark val="out"/>
        <c:minorTickMark val="none"/>
        <c:tickLblPos val="nextTo"/>
        <c:txPr>
          <a:bodyPr/>
          <a:lstStyle/>
          <a:p>
            <a:pPr>
              <a:defRPr sz="1300">
                <a:latin typeface="Arial" panose="020B0604020202020204" pitchFamily="34" charset="0"/>
                <a:cs typeface="Arial" panose="020B0604020202020204" pitchFamily="34" charset="0"/>
              </a:defRPr>
            </a:pPr>
            <a:endParaRPr lang="fr-FR"/>
          </a:p>
        </c:txPr>
        <c:crossAx val="417179224"/>
        <c:crosses val="max"/>
        <c:crossBetween val="between"/>
        <c:majorUnit val="0.02"/>
      </c:valAx>
      <c:catAx>
        <c:axId val="417179224"/>
        <c:scaling>
          <c:orientation val="minMax"/>
        </c:scaling>
        <c:delete val="1"/>
        <c:axPos val="b"/>
        <c:numFmt formatCode="General" sourceLinked="1"/>
        <c:majorTickMark val="out"/>
        <c:minorTickMark val="none"/>
        <c:tickLblPos val="nextTo"/>
        <c:crossAx val="417178832"/>
        <c:crosses val="autoZero"/>
        <c:auto val="1"/>
        <c:lblAlgn val="ctr"/>
        <c:lblOffset val="100"/>
        <c:noMultiLvlLbl val="0"/>
      </c:catAx>
      <c:spPr>
        <a:ln w="25400">
          <a:solidFill>
            <a:schemeClr val="tx1"/>
          </a:solidFill>
        </a:ln>
      </c:spPr>
    </c:plotArea>
    <c:legend>
      <c:legendPos val="t"/>
      <c:legendEntry>
        <c:idx val="1"/>
        <c:txPr>
          <a:bodyPr/>
          <a:lstStyle/>
          <a:p>
            <a:pPr>
              <a:defRPr sz="1400">
                <a:latin typeface="Arial" panose="020B0604020202020204" pitchFamily="34" charset="0"/>
                <a:cs typeface="Arial" panose="020B0604020202020204" pitchFamily="34" charset="0"/>
              </a:defRPr>
            </a:pPr>
            <a:endParaRPr lang="fr-FR"/>
          </a:p>
        </c:txPr>
      </c:legendEntry>
      <c:layout>
        <c:manualLayout>
          <c:xMode val="edge"/>
          <c:yMode val="edge"/>
          <c:x val="0.214399541362291"/>
          <c:y val="8.3275578659011404E-2"/>
          <c:w val="0.63307309223257402"/>
          <c:h val="8.2678165735335402E-2"/>
        </c:manualLayout>
      </c:layout>
      <c:overlay val="0"/>
      <c:spPr>
        <a:solidFill>
          <a:schemeClr val="bg1"/>
        </a:solidFill>
        <a:ln>
          <a:solidFill>
            <a:sysClr val="windowText" lastClr="000000"/>
          </a:solidFill>
        </a:ln>
      </c:spPr>
      <c:txPr>
        <a:bodyPr/>
        <a:lstStyle/>
        <a:p>
          <a:pPr>
            <a:defRPr sz="14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750">
                <a:latin typeface="Arial"/>
              </a:defRPr>
            </a:pPr>
            <a:r>
              <a:rPr lang="fr-FR" sz="2000" baseline="0"/>
              <a:t>Growth and progressive taxation in Europe 1870-2020</a:t>
            </a:r>
            <a:endParaRPr lang="fr-FR" sz="2000"/>
          </a:p>
        </c:rich>
      </c:tx>
      <c:layout>
        <c:manualLayout>
          <c:xMode val="edge"/>
          <c:yMode val="edge"/>
          <c:x val="0.15144566174464674"/>
          <c:y val="4.5373570385149817E-3"/>
        </c:manualLayout>
      </c:layout>
      <c:overlay val="0"/>
    </c:title>
    <c:autoTitleDeleted val="0"/>
    <c:plotArea>
      <c:layout>
        <c:manualLayout>
          <c:layoutTarget val="inner"/>
          <c:xMode val="edge"/>
          <c:yMode val="edge"/>
          <c:x val="9.1742651546000004E-2"/>
          <c:y val="7.5011544986906195E-2"/>
          <c:w val="0.82031004570071697"/>
          <c:h val="0.72385087231565703"/>
        </c:manualLayout>
      </c:layout>
      <c:lineChart>
        <c:grouping val="standard"/>
        <c:varyColors val="0"/>
        <c:ser>
          <c:idx val="0"/>
          <c:order val="0"/>
          <c:tx>
            <c:v>Growth (left axis)</c:v>
          </c:tx>
          <c:spPr>
            <a:ln>
              <a:solidFill>
                <a:schemeClr val="accent2"/>
              </a:solidFill>
            </a:ln>
          </c:spPr>
          <c:marker>
            <c:symbol val="square"/>
            <c:size val="12"/>
            <c:spPr>
              <a:solidFill>
                <a:schemeClr val="accent2"/>
              </a:solidFill>
              <a:ln>
                <a:solidFill>
                  <a:schemeClr val="accent2"/>
                </a:solidFill>
              </a:ln>
            </c:spPr>
          </c:marker>
          <c:cat>
            <c:strRef>
              <c:f>DataF11.12!$A$5:$A$8</c:f>
              <c:strCache>
                <c:ptCount val="4"/>
                <c:pt idx="0">
                  <c:v>1870-1910</c:v>
                </c:pt>
                <c:pt idx="1">
                  <c:v>1910-1950</c:v>
                </c:pt>
                <c:pt idx="2">
                  <c:v>1950-1990</c:v>
                </c:pt>
                <c:pt idx="3">
                  <c:v>1990-2020</c:v>
                </c:pt>
              </c:strCache>
            </c:strRef>
          </c:cat>
          <c:val>
            <c:numRef>
              <c:f>DataF11.12!$E$5:$E$8</c:f>
              <c:numCache>
                <c:formatCode>0.0%</c:formatCode>
                <c:ptCount val="4"/>
                <c:pt idx="0">
                  <c:v>1.3364729682880272E-2</c:v>
                </c:pt>
                <c:pt idx="1">
                  <c:v>7.5668887008875085E-3</c:v>
                </c:pt>
                <c:pt idx="2">
                  <c:v>3.2780338361388495E-2</c:v>
                </c:pt>
                <c:pt idx="3">
                  <c:v>8.9155249911316847E-3</c:v>
                </c:pt>
              </c:numCache>
            </c:numRef>
          </c:val>
          <c:smooth val="0"/>
        </c:ser>
        <c:dLbls>
          <c:showLegendKey val="0"/>
          <c:showVal val="0"/>
          <c:showCatName val="0"/>
          <c:showSerName val="0"/>
          <c:showPercent val="0"/>
          <c:showBubbleSize val="0"/>
        </c:dLbls>
        <c:marker val="1"/>
        <c:smooth val="0"/>
        <c:axId val="104074296"/>
        <c:axId val="104074688"/>
      </c:lineChart>
      <c:lineChart>
        <c:grouping val="standard"/>
        <c:varyColors val="0"/>
        <c:ser>
          <c:idx val="2"/>
          <c:order val="1"/>
          <c:tx>
            <c:v>Progressive taxation (right axis)</c:v>
          </c:tx>
          <c:spPr>
            <a:ln>
              <a:solidFill>
                <a:schemeClr val="accent5"/>
              </a:solidFill>
            </a:ln>
          </c:spPr>
          <c:marker>
            <c:symbol val="circle"/>
            <c:size val="13"/>
            <c:spPr>
              <a:solidFill>
                <a:schemeClr val="accent5"/>
              </a:solidFill>
              <a:ln>
                <a:solidFill>
                  <a:schemeClr val="accent5"/>
                </a:solidFill>
              </a:ln>
            </c:spPr>
          </c:marker>
          <c:cat>
            <c:strRef>
              <c:f>DataF11.12!$A$5:$A$8</c:f>
              <c:strCache>
                <c:ptCount val="4"/>
                <c:pt idx="0">
                  <c:v>1870-1910</c:v>
                </c:pt>
                <c:pt idx="1">
                  <c:v>1910-1950</c:v>
                </c:pt>
                <c:pt idx="2">
                  <c:v>1950-1990</c:v>
                </c:pt>
                <c:pt idx="3">
                  <c:v>1990-2020</c:v>
                </c:pt>
              </c:strCache>
            </c:strRef>
          </c:cat>
          <c:val>
            <c:numRef>
              <c:f>DataF11.12!$G$5:$G$8</c:f>
              <c:numCache>
                <c:formatCode>0.0%</c:formatCode>
                <c:ptCount val="4"/>
                <c:pt idx="0">
                  <c:v>2.9872684895833335E-2</c:v>
                </c:pt>
                <c:pt idx="1">
                  <c:v>0.48461801253387543</c:v>
                </c:pt>
                <c:pt idx="2">
                  <c:v>0.67876458333333323</c:v>
                </c:pt>
                <c:pt idx="3">
                  <c:v>0.48578735632183917</c:v>
                </c:pt>
              </c:numCache>
            </c:numRef>
          </c:val>
          <c:smooth val="0"/>
        </c:ser>
        <c:dLbls>
          <c:showLegendKey val="0"/>
          <c:showVal val="0"/>
          <c:showCatName val="0"/>
          <c:showSerName val="0"/>
          <c:showPercent val="0"/>
          <c:showBubbleSize val="0"/>
        </c:dLbls>
        <c:marker val="1"/>
        <c:smooth val="0"/>
        <c:axId val="104075472"/>
        <c:axId val="104075080"/>
      </c:lineChart>
      <c:catAx>
        <c:axId val="104074296"/>
        <c:scaling>
          <c:orientation val="minMax"/>
        </c:scaling>
        <c:delete val="0"/>
        <c:axPos val="b"/>
        <c:numFmt formatCode="General" sourceLinked="0"/>
        <c:majorTickMark val="out"/>
        <c:minorTickMark val="none"/>
        <c:tickLblPos val="low"/>
        <c:txPr>
          <a:bodyPr rot="0" vert="horz" anchor="t" anchorCtr="0"/>
          <a:lstStyle/>
          <a:p>
            <a:pPr>
              <a:defRPr sz="1400" b="0" i="0">
                <a:latin typeface="Arial"/>
              </a:defRPr>
            </a:pPr>
            <a:endParaRPr lang="fr-FR"/>
          </a:p>
        </c:txPr>
        <c:crossAx val="104074688"/>
        <c:crosses val="autoZero"/>
        <c:auto val="1"/>
        <c:lblAlgn val="ctr"/>
        <c:lblOffset val="100"/>
        <c:noMultiLvlLbl val="0"/>
      </c:catAx>
      <c:valAx>
        <c:axId val="104074688"/>
        <c:scaling>
          <c:orientation val="minMax"/>
          <c:max val="0.04"/>
          <c:min val="4.0000000000000001E-3"/>
        </c:scaling>
        <c:delete val="0"/>
        <c:axPos val="l"/>
        <c:majorGridlines/>
        <c:title>
          <c:tx>
            <c:rich>
              <a:bodyPr/>
              <a:lstStyle/>
              <a:p>
                <a:pPr>
                  <a:defRPr sz="1300"/>
                </a:pPr>
                <a:r>
                  <a:rPr lang="fr-FR" sz="1300" b="0">
                    <a:latin typeface="Arial" panose="020B0604020202020204" pitchFamily="34" charset="0"/>
                    <a:cs typeface="Arial" panose="020B0604020202020204" pitchFamily="34" charset="0"/>
                  </a:rPr>
                  <a:t>Annual</a:t>
                </a:r>
                <a:r>
                  <a:rPr lang="fr-FR" sz="1300" b="0" baseline="0">
                    <a:latin typeface="Arial" panose="020B0604020202020204" pitchFamily="34" charset="0"/>
                    <a:cs typeface="Arial" panose="020B0604020202020204" pitchFamily="34" charset="0"/>
                  </a:rPr>
                  <a:t> growth rate of per capita national income</a:t>
                </a:r>
                <a:endParaRPr lang="fr-FR" sz="1300" b="0">
                  <a:latin typeface="Arial" panose="020B0604020202020204" pitchFamily="34" charset="0"/>
                  <a:cs typeface="Arial" panose="020B0604020202020204" pitchFamily="34" charset="0"/>
                </a:endParaRPr>
              </a:p>
            </c:rich>
          </c:tx>
          <c:layout>
            <c:manualLayout>
              <c:xMode val="edge"/>
              <c:yMode val="edge"/>
              <c:x val="2.0898818780848601E-3"/>
              <c:y val="0.10432459681916501"/>
            </c:manualLayout>
          </c:layout>
          <c:overlay val="0"/>
        </c:title>
        <c:numFmt formatCode="0.0%" sourceLinked="0"/>
        <c:majorTickMark val="out"/>
        <c:minorTickMark val="none"/>
        <c:tickLblPos val="nextTo"/>
        <c:txPr>
          <a:bodyPr/>
          <a:lstStyle/>
          <a:p>
            <a:pPr>
              <a:defRPr sz="1400" b="0" i="0">
                <a:latin typeface="Arial"/>
              </a:defRPr>
            </a:pPr>
            <a:endParaRPr lang="fr-FR"/>
          </a:p>
        </c:txPr>
        <c:crossAx val="104074296"/>
        <c:crosses val="autoZero"/>
        <c:crossBetween val="between"/>
        <c:majorUnit val="4.0000000000000001E-3"/>
      </c:valAx>
      <c:valAx>
        <c:axId val="104075080"/>
        <c:scaling>
          <c:orientation val="minMax"/>
          <c:max val="0.9"/>
          <c:min val="0"/>
        </c:scaling>
        <c:delete val="0"/>
        <c:axPos val="r"/>
        <c:title>
          <c:tx>
            <c:rich>
              <a:bodyPr/>
              <a:lstStyle/>
              <a:p>
                <a:pPr>
                  <a:defRPr/>
                </a:pPr>
                <a:r>
                  <a:rPr lang="fr-FR" sz="1300" b="0">
                    <a:latin typeface="Arial" panose="020B0604020202020204" pitchFamily="34" charset="0"/>
                    <a:cs typeface="Arial" panose="020B0604020202020204" pitchFamily="34" charset="0"/>
                  </a:rPr>
                  <a:t>Top</a:t>
                </a:r>
                <a:r>
                  <a:rPr lang="fr-FR" sz="1300" b="0" baseline="0">
                    <a:latin typeface="Arial" panose="020B0604020202020204" pitchFamily="34" charset="0"/>
                    <a:cs typeface="Arial" panose="020B0604020202020204" pitchFamily="34" charset="0"/>
                  </a:rPr>
                  <a:t> marginal tax rate applied to the highest incomes</a:t>
                </a:r>
                <a:endParaRPr lang="fr-FR" sz="1300" b="0">
                  <a:latin typeface="Arial" panose="020B0604020202020204" pitchFamily="34" charset="0"/>
                  <a:cs typeface="Arial" panose="020B0604020202020204" pitchFamily="34" charset="0"/>
                </a:endParaRPr>
              </a:p>
            </c:rich>
          </c:tx>
          <c:layout>
            <c:manualLayout>
              <c:xMode val="edge"/>
              <c:yMode val="edge"/>
              <c:x val="0.96548705628734799"/>
              <c:y val="0.117981932145167"/>
            </c:manualLayout>
          </c:layout>
          <c:overlay val="0"/>
        </c:title>
        <c:numFmt formatCode="0%" sourceLinked="0"/>
        <c:majorTickMark val="out"/>
        <c:minorTickMark val="none"/>
        <c:tickLblPos val="nextTo"/>
        <c:txPr>
          <a:bodyPr/>
          <a:lstStyle/>
          <a:p>
            <a:pPr>
              <a:defRPr sz="1300">
                <a:latin typeface="Arial" panose="020B0604020202020204" pitchFamily="34" charset="0"/>
                <a:cs typeface="Arial" panose="020B0604020202020204" pitchFamily="34" charset="0"/>
              </a:defRPr>
            </a:pPr>
            <a:endParaRPr lang="fr-FR"/>
          </a:p>
        </c:txPr>
        <c:crossAx val="104075472"/>
        <c:crosses val="max"/>
        <c:crossBetween val="between"/>
        <c:majorUnit val="0.1"/>
      </c:valAx>
      <c:catAx>
        <c:axId val="104075472"/>
        <c:scaling>
          <c:orientation val="minMax"/>
        </c:scaling>
        <c:delete val="1"/>
        <c:axPos val="b"/>
        <c:numFmt formatCode="General" sourceLinked="1"/>
        <c:majorTickMark val="out"/>
        <c:minorTickMark val="none"/>
        <c:tickLblPos val="nextTo"/>
        <c:crossAx val="104075080"/>
        <c:crosses val="autoZero"/>
        <c:auto val="1"/>
        <c:lblAlgn val="ctr"/>
        <c:lblOffset val="100"/>
        <c:noMultiLvlLbl val="0"/>
      </c:catAx>
      <c:spPr>
        <a:ln w="25400">
          <a:solidFill>
            <a:schemeClr val="tx1"/>
          </a:solidFill>
        </a:ln>
      </c:spPr>
    </c:plotArea>
    <c:legend>
      <c:legendPos val="t"/>
      <c:legendEntry>
        <c:idx val="1"/>
        <c:txPr>
          <a:bodyPr/>
          <a:lstStyle/>
          <a:p>
            <a:pPr>
              <a:defRPr sz="1400">
                <a:latin typeface="Arial" panose="020B0604020202020204" pitchFamily="34" charset="0"/>
                <a:cs typeface="Arial" panose="020B0604020202020204" pitchFamily="34" charset="0"/>
              </a:defRPr>
            </a:pPr>
            <a:endParaRPr lang="fr-FR"/>
          </a:p>
        </c:txPr>
      </c:legendEntry>
      <c:layout>
        <c:manualLayout>
          <c:xMode val="edge"/>
          <c:yMode val="edge"/>
          <c:x val="0.21301901924665201"/>
          <c:y val="0.10367112739741401"/>
          <c:w val="0.63307309223257402"/>
          <c:h val="8.2678165735335402E-2"/>
        </c:manualLayout>
      </c:layout>
      <c:overlay val="0"/>
      <c:spPr>
        <a:solidFill>
          <a:schemeClr val="bg1"/>
        </a:solidFill>
        <a:ln>
          <a:solidFill>
            <a:sysClr val="windowText" lastClr="000000"/>
          </a:solidFill>
        </a:ln>
      </c:spPr>
      <c:txPr>
        <a:bodyPr/>
        <a:lstStyle/>
        <a:p>
          <a:pPr>
            <a:defRPr sz="1400">
              <a:latin typeface="Arial" panose="020B0604020202020204" pitchFamily="34" charset="0"/>
              <a:cs typeface="Arial" panose="020B0604020202020204" pitchFamily="34" charset="0"/>
            </a:defRPr>
          </a:pPr>
          <a:endParaRPr lang="fr-FR"/>
        </a:p>
      </c:txPr>
    </c:legend>
    <c:plotVisOnly val="1"/>
    <c:dispBlanksAs val="gap"/>
    <c:showDLblsOverMax val="0"/>
  </c:chart>
  <c:spPr>
    <a:ln>
      <a:noFill/>
    </a:ln>
  </c:spPr>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fr-FR" sz="2000" baseline="0">
                <a:latin typeface="Arial" panose="020B0604020202020204" pitchFamily="34" charset="0"/>
                <a:cs typeface="Arial" panose="020B0604020202020204" pitchFamily="34" charset="0"/>
              </a:rPr>
              <a:t>Composition of income (</a:t>
            </a:r>
            <a:r>
              <a:rPr lang="fr-FR" sz="2000">
                <a:latin typeface="Arial" panose="020B0604020202020204" pitchFamily="34" charset="0"/>
                <a:cs typeface="Arial" panose="020B0604020202020204" pitchFamily="34" charset="0"/>
              </a:rPr>
              <a:t>France 2015)</a:t>
            </a:r>
          </a:p>
        </c:rich>
      </c:tx>
      <c:layout>
        <c:manualLayout>
          <c:xMode val="edge"/>
          <c:yMode val="edge"/>
          <c:x val="0.25101706036745408"/>
          <c:y val="2.0856258030507694E-3"/>
        </c:manualLayout>
      </c:layout>
      <c:overlay val="0"/>
    </c:title>
    <c:autoTitleDeleted val="0"/>
    <c:plotArea>
      <c:layout>
        <c:manualLayout>
          <c:layoutTarget val="inner"/>
          <c:xMode val="edge"/>
          <c:yMode val="edge"/>
          <c:x val="5.8137559507276497E-2"/>
          <c:y val="6.0559688204803501E-2"/>
          <c:w val="0.91985649312432105"/>
          <c:h val="0.75638378902385905"/>
        </c:manualLayout>
      </c:layout>
      <c:areaChart>
        <c:grouping val="stacked"/>
        <c:varyColors val="0"/>
        <c:ser>
          <c:idx val="0"/>
          <c:order val="0"/>
          <c:cat>
            <c:strRef>
              <c:f>DataF11.16!$A$8:$A$19</c:f>
              <c:strCache>
                <c:ptCount val="12"/>
                <c:pt idx="0">
                  <c:v>P0-30</c:v>
                </c:pt>
                <c:pt idx="1">
                  <c:v>P30-40</c:v>
                </c:pt>
                <c:pt idx="2">
                  <c:v>P40-50</c:v>
                </c:pt>
                <c:pt idx="3">
                  <c:v>P50-60</c:v>
                </c:pt>
                <c:pt idx="4">
                  <c:v>P60-70</c:v>
                </c:pt>
                <c:pt idx="5">
                  <c:v>P70-80</c:v>
                </c:pt>
                <c:pt idx="6">
                  <c:v>P80-90</c:v>
                </c:pt>
                <c:pt idx="7">
                  <c:v>P90-95</c:v>
                </c:pt>
                <c:pt idx="8">
                  <c:v>P95-99</c:v>
                </c:pt>
                <c:pt idx="9">
                  <c:v>P99-99.5</c:v>
                </c:pt>
                <c:pt idx="10">
                  <c:v>P99.5-99.9</c:v>
                </c:pt>
                <c:pt idx="11">
                  <c:v>P99.9-100</c:v>
                </c:pt>
              </c:strCache>
            </c:strRef>
          </c:cat>
          <c:val>
            <c:numRef>
              <c:f>DataF11.16!$B$8:$B$19</c:f>
              <c:numCache>
                <c:formatCode>0.0%</c:formatCode>
                <c:ptCount val="12"/>
                <c:pt idx="0">
                  <c:v>0.8560685605636067</c:v>
                </c:pt>
                <c:pt idx="1">
                  <c:v>0.88704839027700755</c:v>
                </c:pt>
                <c:pt idx="2">
                  <c:v>0.88295546995221763</c:v>
                </c:pt>
                <c:pt idx="3">
                  <c:v>0.87366006850880584</c:v>
                </c:pt>
                <c:pt idx="4">
                  <c:v>0.86149558267510729</c:v>
                </c:pt>
                <c:pt idx="5">
                  <c:v>0.84858117152948576</c:v>
                </c:pt>
                <c:pt idx="6">
                  <c:v>0.81732660747526065</c:v>
                </c:pt>
                <c:pt idx="7">
                  <c:v>0.77228561289919195</c:v>
                </c:pt>
                <c:pt idx="8">
                  <c:v>0.63762250130655063</c:v>
                </c:pt>
                <c:pt idx="9">
                  <c:v>0.39215007250341655</c:v>
                </c:pt>
                <c:pt idx="10">
                  <c:v>0.29006260435445474</c:v>
                </c:pt>
                <c:pt idx="11">
                  <c:v>0.1555545132359907</c:v>
                </c:pt>
              </c:numCache>
            </c:numRef>
          </c:val>
          <c:extLst xmlns:c16r2="http://schemas.microsoft.com/office/drawing/2015/06/chart">
            <c:ext xmlns:c16="http://schemas.microsoft.com/office/drawing/2014/chart" uri="{C3380CC4-5D6E-409C-BE32-E72D297353CC}">
              <c16:uniqueId val="{00000000-EC50-4E9A-B1D4-0CFB523FDF94}"/>
            </c:ext>
          </c:extLst>
        </c:ser>
        <c:ser>
          <c:idx val="1"/>
          <c:order val="1"/>
          <c:spPr>
            <a:ln w="25400">
              <a:noFill/>
            </a:ln>
          </c:spPr>
          <c:cat>
            <c:strRef>
              <c:f>DataF11.16!$A$8:$A$19</c:f>
              <c:strCache>
                <c:ptCount val="12"/>
                <c:pt idx="0">
                  <c:v>P0-30</c:v>
                </c:pt>
                <c:pt idx="1">
                  <c:v>P30-40</c:v>
                </c:pt>
                <c:pt idx="2">
                  <c:v>P40-50</c:v>
                </c:pt>
                <c:pt idx="3">
                  <c:v>P50-60</c:v>
                </c:pt>
                <c:pt idx="4">
                  <c:v>P60-70</c:v>
                </c:pt>
                <c:pt idx="5">
                  <c:v>P70-80</c:v>
                </c:pt>
                <c:pt idx="6">
                  <c:v>P80-90</c:v>
                </c:pt>
                <c:pt idx="7">
                  <c:v>P90-95</c:v>
                </c:pt>
                <c:pt idx="8">
                  <c:v>P95-99</c:v>
                </c:pt>
                <c:pt idx="9">
                  <c:v>P99-99.5</c:v>
                </c:pt>
                <c:pt idx="10">
                  <c:v>P99.5-99.9</c:v>
                </c:pt>
                <c:pt idx="11">
                  <c:v>P99.9-100</c:v>
                </c:pt>
              </c:strCache>
            </c:strRef>
          </c:cat>
          <c:val>
            <c:numRef>
              <c:f>DataF11.16!$C$8:$C$19</c:f>
              <c:numCache>
                <c:formatCode>0.0%</c:formatCode>
                <c:ptCount val="12"/>
                <c:pt idx="0">
                  <c:v>3.1262950326326401E-2</c:v>
                </c:pt>
                <c:pt idx="1">
                  <c:v>2.2176739655881909E-2</c:v>
                </c:pt>
                <c:pt idx="2">
                  <c:v>2.0392577169635318E-2</c:v>
                </c:pt>
                <c:pt idx="3">
                  <c:v>2.0461163170581036E-2</c:v>
                </c:pt>
                <c:pt idx="4">
                  <c:v>2.2837676364021828E-2</c:v>
                </c:pt>
                <c:pt idx="5">
                  <c:v>2.7170899820207858E-2</c:v>
                </c:pt>
                <c:pt idx="6">
                  <c:v>3.917526636455855E-2</c:v>
                </c:pt>
                <c:pt idx="7">
                  <c:v>6.3994155980508047E-2</c:v>
                </c:pt>
                <c:pt idx="8">
                  <c:v>0.13896806952787857</c:v>
                </c:pt>
                <c:pt idx="9">
                  <c:v>0.17781128902627072</c:v>
                </c:pt>
                <c:pt idx="10">
                  <c:v>0.14169899897103133</c:v>
                </c:pt>
                <c:pt idx="11">
                  <c:v>6.6724856889997727E-2</c:v>
                </c:pt>
              </c:numCache>
            </c:numRef>
          </c:val>
          <c:extLst xmlns:c16r2="http://schemas.microsoft.com/office/drawing/2015/06/chart">
            <c:ext xmlns:c16="http://schemas.microsoft.com/office/drawing/2014/chart" uri="{C3380CC4-5D6E-409C-BE32-E72D297353CC}">
              <c16:uniqueId val="{00000001-EC50-4E9A-B1D4-0CFB523FDF94}"/>
            </c:ext>
          </c:extLst>
        </c:ser>
        <c:ser>
          <c:idx val="3"/>
          <c:order val="2"/>
          <c:spPr>
            <a:solidFill>
              <a:srgbClr val="9BBB59"/>
            </a:solidFill>
            <a:ln w="25400">
              <a:noFill/>
            </a:ln>
          </c:spPr>
          <c:cat>
            <c:strRef>
              <c:f>DataF11.16!$A$8:$A$19</c:f>
              <c:strCache>
                <c:ptCount val="12"/>
                <c:pt idx="0">
                  <c:v>P0-30</c:v>
                </c:pt>
                <c:pt idx="1">
                  <c:v>P30-40</c:v>
                </c:pt>
                <c:pt idx="2">
                  <c:v>P40-50</c:v>
                </c:pt>
                <c:pt idx="3">
                  <c:v>P50-60</c:v>
                </c:pt>
                <c:pt idx="4">
                  <c:v>P60-70</c:v>
                </c:pt>
                <c:pt idx="5">
                  <c:v>P70-80</c:v>
                </c:pt>
                <c:pt idx="6">
                  <c:v>P80-90</c:v>
                </c:pt>
                <c:pt idx="7">
                  <c:v>P90-95</c:v>
                </c:pt>
                <c:pt idx="8">
                  <c:v>P95-99</c:v>
                </c:pt>
                <c:pt idx="9">
                  <c:v>P99-99.5</c:v>
                </c:pt>
                <c:pt idx="10">
                  <c:v>P99.5-99.9</c:v>
                </c:pt>
                <c:pt idx="11">
                  <c:v>P99.9-100</c:v>
                </c:pt>
              </c:strCache>
            </c:strRef>
          </c:cat>
          <c:val>
            <c:numRef>
              <c:f>DataF11.16!$F$8:$F$19</c:f>
              <c:numCache>
                <c:formatCode>0.0%</c:formatCode>
                <c:ptCount val="12"/>
                <c:pt idx="0">
                  <c:v>0.11266849701350526</c:v>
                </c:pt>
                <c:pt idx="1">
                  <c:v>9.077492239244897E-2</c:v>
                </c:pt>
                <c:pt idx="2">
                  <c:v>9.6651927485922343E-2</c:v>
                </c:pt>
                <c:pt idx="3">
                  <c:v>0.10587878176977433</c:v>
                </c:pt>
                <c:pt idx="4">
                  <c:v>0.11566671983074481</c:v>
                </c:pt>
                <c:pt idx="5">
                  <c:v>0.12424790093162795</c:v>
                </c:pt>
                <c:pt idx="6">
                  <c:v>0.14349815324729417</c:v>
                </c:pt>
                <c:pt idx="7">
                  <c:v>0.16372027348798779</c:v>
                </c:pt>
                <c:pt idx="8">
                  <c:v>0.22340944823392908</c:v>
                </c:pt>
                <c:pt idx="9">
                  <c:v>0.43003862708080498</c:v>
                </c:pt>
                <c:pt idx="10">
                  <c:v>0.5682384084391191</c:v>
                </c:pt>
                <c:pt idx="11">
                  <c:v>0.77772062651598861</c:v>
                </c:pt>
              </c:numCache>
            </c:numRef>
          </c:val>
          <c:extLst xmlns:c16r2="http://schemas.microsoft.com/office/drawing/2015/06/chart">
            <c:ext xmlns:c16="http://schemas.microsoft.com/office/drawing/2014/chart" uri="{C3380CC4-5D6E-409C-BE32-E72D297353CC}">
              <c16:uniqueId val="{00000003-EC50-4E9A-B1D4-0CFB523FDF94}"/>
            </c:ext>
          </c:extLst>
        </c:ser>
        <c:dLbls>
          <c:showLegendKey val="0"/>
          <c:showVal val="0"/>
          <c:showCatName val="0"/>
          <c:showSerName val="0"/>
          <c:showPercent val="0"/>
          <c:showBubbleSize val="0"/>
        </c:dLbls>
        <c:axId val="104076256"/>
        <c:axId val="104076648"/>
      </c:areaChart>
      <c:catAx>
        <c:axId val="104076256"/>
        <c:scaling>
          <c:orientation val="minMax"/>
        </c:scaling>
        <c:delete val="0"/>
        <c:axPos val="b"/>
        <c:numFmt formatCode="General" sourceLinked="0"/>
        <c:majorTickMark val="out"/>
        <c:minorTickMark val="none"/>
        <c:tickLblPos val="nextTo"/>
        <c:txPr>
          <a:bodyPr rot="0" vert="horz" anchor="ctr" anchorCtr="0"/>
          <a:lstStyle/>
          <a:p>
            <a:pPr>
              <a:defRPr sz="1400" b="1">
                <a:latin typeface="Arial" panose="020B0604020202020204" pitchFamily="34" charset="0"/>
                <a:cs typeface="Arial" panose="020B0604020202020204" pitchFamily="34" charset="0"/>
              </a:defRPr>
            </a:pPr>
            <a:endParaRPr lang="fr-FR"/>
          </a:p>
        </c:txPr>
        <c:crossAx val="104076648"/>
        <c:crosses val="autoZero"/>
        <c:auto val="1"/>
        <c:lblAlgn val="ctr"/>
        <c:lblOffset val="100"/>
        <c:tickLblSkip val="1"/>
        <c:noMultiLvlLbl val="0"/>
      </c:catAx>
      <c:valAx>
        <c:axId val="104076648"/>
        <c:scaling>
          <c:orientation val="minMax"/>
          <c:max val="1"/>
        </c:scaling>
        <c:delete val="0"/>
        <c:axPos val="l"/>
        <c:majorGridlines/>
        <c:numFmt formatCode="0%" sourceLinked="0"/>
        <c:majorTickMark val="out"/>
        <c:minorTickMark val="none"/>
        <c:tickLblPos val="nextTo"/>
        <c:txPr>
          <a:bodyPr/>
          <a:lstStyle/>
          <a:p>
            <a:pPr>
              <a:defRPr sz="1400">
                <a:latin typeface="Arial" panose="020B0604020202020204" pitchFamily="34" charset="0"/>
                <a:cs typeface="Arial" panose="020B0604020202020204" pitchFamily="34" charset="0"/>
              </a:defRPr>
            </a:pPr>
            <a:endParaRPr lang="fr-FR"/>
          </a:p>
        </c:txPr>
        <c:crossAx val="104076256"/>
        <c:crosses val="autoZero"/>
        <c:crossBetween val="midCat"/>
      </c:valAx>
      <c:spPr>
        <a:ln w="28575">
          <a:solidFill>
            <a:srgbClr val="000000"/>
          </a:solidFill>
        </a:ln>
      </c:spPr>
    </c:plotArea>
    <c:plotVisOnly val="1"/>
    <c:dispBlanksAs val="gap"/>
    <c:showDLblsOverMax val="0"/>
  </c:chart>
  <c:spPr>
    <a:ln>
      <a:noFill/>
    </a:ln>
  </c:spPr>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fr-FR" sz="2000" baseline="0">
                <a:latin typeface="Arial" panose="020B0604020202020204" pitchFamily="34" charset="0"/>
                <a:cs typeface="Arial" panose="020B0604020202020204" pitchFamily="34" charset="0"/>
              </a:rPr>
              <a:t>Composition of property (France 2015)</a:t>
            </a:r>
            <a:endParaRPr lang="fr-FR" sz="2000">
              <a:latin typeface="Arial" panose="020B0604020202020204" pitchFamily="34" charset="0"/>
              <a:cs typeface="Arial" panose="020B0604020202020204" pitchFamily="34" charset="0"/>
            </a:endParaRPr>
          </a:p>
        </c:rich>
      </c:tx>
      <c:layout>
        <c:manualLayout>
          <c:xMode val="edge"/>
          <c:yMode val="edge"/>
          <c:x val="0.23684808735264606"/>
          <c:y val="8.2518095805819732E-7"/>
        </c:manualLayout>
      </c:layout>
      <c:overlay val="0"/>
    </c:title>
    <c:autoTitleDeleted val="0"/>
    <c:plotArea>
      <c:layout>
        <c:manualLayout>
          <c:layoutTarget val="inner"/>
          <c:xMode val="edge"/>
          <c:yMode val="edge"/>
          <c:x val="6.7458108435659359E-2"/>
          <c:y val="5.847611852041093E-2"/>
          <c:w val="0.91985649312432105"/>
          <c:h val="0.760576038909893"/>
        </c:manualLayout>
      </c:layout>
      <c:areaChart>
        <c:grouping val="stacked"/>
        <c:varyColors val="0"/>
        <c:ser>
          <c:idx val="0"/>
          <c:order val="0"/>
          <c:tx>
            <c:v>Housing assets (net of debts)</c:v>
          </c:tx>
          <c:spPr>
            <a:solidFill>
              <a:schemeClr val="accent2"/>
            </a:solidFill>
          </c:spPr>
          <c:cat>
            <c:strRef>
              <c:f>DataF11.16!$G$8:$G$21</c:f>
              <c:strCache>
                <c:ptCount val="14"/>
                <c:pt idx="0">
                  <c:v>P0-10</c:v>
                </c:pt>
                <c:pt idx="1">
                  <c:v>P10-20</c:v>
                </c:pt>
                <c:pt idx="2">
                  <c:v>P20-30</c:v>
                </c:pt>
                <c:pt idx="3">
                  <c:v>P30-40</c:v>
                </c:pt>
                <c:pt idx="4">
                  <c:v>P40-50</c:v>
                </c:pt>
                <c:pt idx="5">
                  <c:v>P50-60</c:v>
                </c:pt>
                <c:pt idx="6">
                  <c:v>P60-70</c:v>
                </c:pt>
                <c:pt idx="7">
                  <c:v>P70-80</c:v>
                </c:pt>
                <c:pt idx="8">
                  <c:v>P80-90</c:v>
                </c:pt>
                <c:pt idx="9">
                  <c:v>P90-95</c:v>
                </c:pt>
                <c:pt idx="10">
                  <c:v>P95-99</c:v>
                </c:pt>
                <c:pt idx="11">
                  <c:v>P99-99.5</c:v>
                </c:pt>
                <c:pt idx="12">
                  <c:v>P99.5-99.9</c:v>
                </c:pt>
                <c:pt idx="13">
                  <c:v>P99.9-100</c:v>
                </c:pt>
              </c:strCache>
            </c:strRef>
          </c:cat>
          <c:val>
            <c:numLit>
              <c:formatCode>General</c:formatCode>
              <c:ptCount val="14"/>
              <c:pt idx="0">
                <c:v>1.7187052435474501E-5</c:v>
              </c:pt>
              <c:pt idx="1">
                <c:v>7.0400774711742997E-4</c:v>
              </c:pt>
              <c:pt idx="2">
                <c:v>1.8372327089309699E-2</c:v>
              </c:pt>
              <c:pt idx="3">
                <c:v>0.29031941294670099</c:v>
              </c:pt>
              <c:pt idx="4">
                <c:v>0.67065221071243297</c:v>
              </c:pt>
              <c:pt idx="5">
                <c:v>0.78422051668167103</c:v>
              </c:pt>
              <c:pt idx="6">
                <c:v>0.80170196294784601</c:v>
              </c:pt>
              <c:pt idx="7">
                <c:v>0.70347875356674205</c:v>
              </c:pt>
              <c:pt idx="8">
                <c:v>0.65296751260757502</c:v>
              </c:pt>
              <c:pt idx="9">
                <c:v>0.48476552963256803</c:v>
              </c:pt>
              <c:pt idx="10">
                <c:v>0.411465704441071</c:v>
              </c:pt>
              <c:pt idx="11">
                <c:v>0.29624894261360202</c:v>
              </c:pt>
              <c:pt idx="12">
                <c:v>0.231511995196343</c:v>
              </c:pt>
              <c:pt idx="13">
                <c:v>0.13154414296150199</c:v>
              </c:pt>
            </c:numLit>
          </c:val>
          <c:extLst xmlns:c16r2="http://schemas.microsoft.com/office/drawing/2015/06/chart">
            <c:ext xmlns:c16="http://schemas.microsoft.com/office/drawing/2014/chart" uri="{C3380CC4-5D6E-409C-BE32-E72D297353CC}">
              <c16:uniqueId val="{00000000-2313-40C3-9923-3DECB5AC0058}"/>
            </c:ext>
          </c:extLst>
        </c:ser>
        <c:ser>
          <c:idx val="1"/>
          <c:order val="1"/>
          <c:tx>
            <c:v>Business assets</c:v>
          </c:tx>
          <c:spPr>
            <a:solidFill>
              <a:srgbClr val="C00000"/>
            </a:solidFill>
            <a:ln w="25400">
              <a:solidFill>
                <a:srgbClr val="C00000"/>
              </a:solidFill>
            </a:ln>
          </c:spPr>
          <c:cat>
            <c:strRef>
              <c:f>DataF11.16!$G$8:$G$21</c:f>
              <c:strCache>
                <c:ptCount val="14"/>
                <c:pt idx="0">
                  <c:v>P0-10</c:v>
                </c:pt>
                <c:pt idx="1">
                  <c:v>P10-20</c:v>
                </c:pt>
                <c:pt idx="2">
                  <c:v>P20-30</c:v>
                </c:pt>
                <c:pt idx="3">
                  <c:v>P30-40</c:v>
                </c:pt>
                <c:pt idx="4">
                  <c:v>P40-50</c:v>
                </c:pt>
                <c:pt idx="5">
                  <c:v>P50-60</c:v>
                </c:pt>
                <c:pt idx="6">
                  <c:v>P60-70</c:v>
                </c:pt>
                <c:pt idx="7">
                  <c:v>P70-80</c:v>
                </c:pt>
                <c:pt idx="8">
                  <c:v>P80-90</c:v>
                </c:pt>
                <c:pt idx="9">
                  <c:v>P90-95</c:v>
                </c:pt>
                <c:pt idx="10">
                  <c:v>P95-99</c:v>
                </c:pt>
                <c:pt idx="11">
                  <c:v>P99-99.5</c:v>
                </c:pt>
                <c:pt idx="12">
                  <c:v>P99.5-99.9</c:v>
                </c:pt>
                <c:pt idx="13">
                  <c:v>P99.9-100</c:v>
                </c:pt>
              </c:strCache>
            </c:strRef>
          </c:cat>
          <c:val>
            <c:numLit>
              <c:formatCode>General</c:formatCode>
              <c:ptCount val="14"/>
              <c:pt idx="0">
                <c:v>3.2621741711617299E-4</c:v>
              </c:pt>
              <c:pt idx="1">
                <c:v>2.5901033438054302E-3</c:v>
              </c:pt>
              <c:pt idx="2">
                <c:v>8.2032903470591004E-3</c:v>
              </c:pt>
              <c:pt idx="3">
                <c:v>2.90517950086185E-2</c:v>
              </c:pt>
              <c:pt idx="4">
                <c:v>2.8155257679606902E-2</c:v>
              </c:pt>
              <c:pt idx="5">
                <c:v>2.3552099631744899E-2</c:v>
              </c:pt>
              <c:pt idx="6">
                <c:v>2.40188168006365E-2</c:v>
              </c:pt>
              <c:pt idx="7">
                <c:v>3.54385743300029E-2</c:v>
              </c:pt>
              <c:pt idx="8">
                <c:v>6.82189816343267E-2</c:v>
              </c:pt>
              <c:pt idx="9">
                <c:v>0.12395105852317199</c:v>
              </c:pt>
              <c:pt idx="10">
                <c:v>0.18695149221863699</c:v>
              </c:pt>
              <c:pt idx="11">
                <c:v>0.12695307700981601</c:v>
              </c:pt>
              <c:pt idx="12">
                <c:v>6.1403238890183502E-2</c:v>
              </c:pt>
              <c:pt idx="13">
                <c:v>2.3933870795815299E-2</c:v>
              </c:pt>
            </c:numLit>
          </c:val>
          <c:extLst xmlns:c16r2="http://schemas.microsoft.com/office/drawing/2015/06/chart">
            <c:ext xmlns:c16="http://schemas.microsoft.com/office/drawing/2014/chart" uri="{C3380CC4-5D6E-409C-BE32-E72D297353CC}">
              <c16:uniqueId val="{00000001-2313-40C3-9923-3DECB5AC0058}"/>
            </c:ext>
          </c:extLst>
        </c:ser>
        <c:ser>
          <c:idx val="2"/>
          <c:order val="2"/>
          <c:tx>
            <c:v>Financial assets (excl.deposits)</c:v>
          </c:tx>
          <c:spPr>
            <a:solidFill>
              <a:schemeClr val="accent1"/>
            </a:solidFill>
            <a:ln w="25400">
              <a:noFill/>
            </a:ln>
          </c:spPr>
          <c:cat>
            <c:strRef>
              <c:f>DataF11.16!$G$8:$G$21</c:f>
              <c:strCache>
                <c:ptCount val="14"/>
                <c:pt idx="0">
                  <c:v>P0-10</c:v>
                </c:pt>
                <c:pt idx="1">
                  <c:v>P10-20</c:v>
                </c:pt>
                <c:pt idx="2">
                  <c:v>P20-30</c:v>
                </c:pt>
                <c:pt idx="3">
                  <c:v>P30-40</c:v>
                </c:pt>
                <c:pt idx="4">
                  <c:v>P40-50</c:v>
                </c:pt>
                <c:pt idx="5">
                  <c:v>P50-60</c:v>
                </c:pt>
                <c:pt idx="6">
                  <c:v>P60-70</c:v>
                </c:pt>
                <c:pt idx="7">
                  <c:v>P70-80</c:v>
                </c:pt>
                <c:pt idx="8">
                  <c:v>P80-90</c:v>
                </c:pt>
                <c:pt idx="9">
                  <c:v>P90-95</c:v>
                </c:pt>
                <c:pt idx="10">
                  <c:v>P95-99</c:v>
                </c:pt>
                <c:pt idx="11">
                  <c:v>P99-99.5</c:v>
                </c:pt>
                <c:pt idx="12">
                  <c:v>P99.5-99.9</c:v>
                </c:pt>
                <c:pt idx="13">
                  <c:v>P99.9-100</c:v>
                </c:pt>
              </c:strCache>
            </c:strRef>
          </c:cat>
          <c:val>
            <c:numLit>
              <c:formatCode>General</c:formatCode>
              <c:ptCount val="14"/>
              <c:pt idx="0">
                <c:v>3.8009386043995601E-3</c:v>
              </c:pt>
              <c:pt idx="1">
                <c:v>4.6922206878662102E-2</c:v>
              </c:pt>
              <c:pt idx="2">
                <c:v>0.149054780602455</c:v>
              </c:pt>
              <c:pt idx="3">
                <c:v>0.22773040831089</c:v>
              </c:pt>
              <c:pt idx="4">
                <c:v>0.13337206840515101</c:v>
              </c:pt>
              <c:pt idx="5">
                <c:v>6.8474203348159804E-2</c:v>
              </c:pt>
              <c:pt idx="6">
                <c:v>7.2990015149116502E-2</c:v>
              </c:pt>
              <c:pt idx="7">
                <c:v>0.143680930137634</c:v>
              </c:pt>
              <c:pt idx="8">
                <c:v>0.172308444976807</c:v>
              </c:pt>
              <c:pt idx="9">
                <c:v>0.301359593868256</c:v>
              </c:pt>
              <c:pt idx="10">
                <c:v>0.343718141317368</c:v>
              </c:pt>
              <c:pt idx="11">
                <c:v>0.552404224872589</c:v>
              </c:pt>
              <c:pt idx="12">
                <c:v>0.69009882211685203</c:v>
              </c:pt>
              <c:pt idx="13">
                <c:v>0.83973085880279497</c:v>
              </c:pt>
            </c:numLit>
          </c:val>
          <c:extLst xmlns:c16r2="http://schemas.microsoft.com/office/drawing/2015/06/chart">
            <c:ext xmlns:c16="http://schemas.microsoft.com/office/drawing/2014/chart" uri="{C3380CC4-5D6E-409C-BE32-E72D297353CC}">
              <c16:uniqueId val="{00000002-2313-40C3-9923-3DECB5AC0058}"/>
            </c:ext>
          </c:extLst>
        </c:ser>
        <c:ser>
          <c:idx val="3"/>
          <c:order val="3"/>
          <c:tx>
            <c:v>Deposits</c:v>
          </c:tx>
          <c:spPr>
            <a:solidFill>
              <a:schemeClr val="accent6"/>
            </a:solidFill>
            <a:ln w="25400">
              <a:noFill/>
            </a:ln>
          </c:spPr>
          <c:cat>
            <c:strRef>
              <c:f>DataF11.16!$G$8:$G$21</c:f>
              <c:strCache>
                <c:ptCount val="14"/>
                <c:pt idx="0">
                  <c:v>P0-10</c:v>
                </c:pt>
                <c:pt idx="1">
                  <c:v>P10-20</c:v>
                </c:pt>
                <c:pt idx="2">
                  <c:v>P20-30</c:v>
                </c:pt>
                <c:pt idx="3">
                  <c:v>P30-40</c:v>
                </c:pt>
                <c:pt idx="4">
                  <c:v>P40-50</c:v>
                </c:pt>
                <c:pt idx="5">
                  <c:v>P50-60</c:v>
                </c:pt>
                <c:pt idx="6">
                  <c:v>P60-70</c:v>
                </c:pt>
                <c:pt idx="7">
                  <c:v>P70-80</c:v>
                </c:pt>
                <c:pt idx="8">
                  <c:v>P80-90</c:v>
                </c:pt>
                <c:pt idx="9">
                  <c:v>P90-95</c:v>
                </c:pt>
                <c:pt idx="10">
                  <c:v>P95-99</c:v>
                </c:pt>
                <c:pt idx="11">
                  <c:v>P99-99.5</c:v>
                </c:pt>
                <c:pt idx="12">
                  <c:v>P99.5-99.9</c:v>
                </c:pt>
                <c:pt idx="13">
                  <c:v>P99.9-100</c:v>
                </c:pt>
              </c:strCache>
            </c:strRef>
          </c:cat>
          <c:val>
            <c:numLit>
              <c:formatCode>General</c:formatCode>
              <c:ptCount val="14"/>
              <c:pt idx="0">
                <c:v>0.99585565674957799</c:v>
              </c:pt>
              <c:pt idx="1">
                <c:v>0.94978368535367397</c:v>
              </c:pt>
              <c:pt idx="2">
                <c:v>0.82436959894273198</c:v>
              </c:pt>
              <c:pt idx="3">
                <c:v>0.45289838999246701</c:v>
              </c:pt>
              <c:pt idx="4">
                <c:v>0.167820475235336</c:v>
              </c:pt>
              <c:pt idx="5">
                <c:v>0.123753162095117</c:v>
              </c:pt>
              <c:pt idx="6">
                <c:v>0.101289212507366</c:v>
              </c:pt>
              <c:pt idx="7">
                <c:v>0.117401732308258</c:v>
              </c:pt>
              <c:pt idx="8">
                <c:v>0.10650505553931799</c:v>
              </c:pt>
              <c:pt idx="9">
                <c:v>8.9923804944459798E-2</c:v>
              </c:pt>
              <c:pt idx="10">
                <c:v>5.7864677834699597E-2</c:v>
              </c:pt>
              <c:pt idx="11">
                <c:v>2.4393738359951001E-2</c:v>
              </c:pt>
              <c:pt idx="12">
                <c:v>1.6985933883085801E-2</c:v>
              </c:pt>
              <c:pt idx="13">
                <c:v>4.7911706036765896E-3</c:v>
              </c:pt>
            </c:numLit>
          </c:val>
          <c:extLst xmlns:c16r2="http://schemas.microsoft.com/office/drawing/2015/06/chart">
            <c:ext xmlns:c16="http://schemas.microsoft.com/office/drawing/2014/chart" uri="{C3380CC4-5D6E-409C-BE32-E72D297353CC}">
              <c16:uniqueId val="{00000003-2313-40C3-9923-3DECB5AC0058}"/>
            </c:ext>
          </c:extLst>
        </c:ser>
        <c:dLbls>
          <c:showLegendKey val="0"/>
          <c:showVal val="0"/>
          <c:showCatName val="0"/>
          <c:showSerName val="0"/>
          <c:showPercent val="0"/>
          <c:showBubbleSize val="0"/>
        </c:dLbls>
        <c:axId val="104077432"/>
        <c:axId val="104077824"/>
      </c:areaChart>
      <c:catAx>
        <c:axId val="104077432"/>
        <c:scaling>
          <c:orientation val="minMax"/>
        </c:scaling>
        <c:delete val="0"/>
        <c:axPos val="b"/>
        <c:numFmt formatCode="General" sourceLinked="0"/>
        <c:majorTickMark val="out"/>
        <c:minorTickMark val="none"/>
        <c:tickLblPos val="nextTo"/>
        <c:txPr>
          <a:bodyPr rot="0" vert="horz" anchor="ctr" anchorCtr="0"/>
          <a:lstStyle/>
          <a:p>
            <a:pPr>
              <a:defRPr sz="1400" b="1">
                <a:latin typeface="Arial" panose="020B0604020202020204" pitchFamily="34" charset="0"/>
                <a:cs typeface="Arial" panose="020B0604020202020204" pitchFamily="34" charset="0"/>
              </a:defRPr>
            </a:pPr>
            <a:endParaRPr lang="fr-FR"/>
          </a:p>
        </c:txPr>
        <c:crossAx val="104077824"/>
        <c:crosses val="autoZero"/>
        <c:auto val="1"/>
        <c:lblAlgn val="ctr"/>
        <c:lblOffset val="100"/>
        <c:tickLblSkip val="1"/>
        <c:noMultiLvlLbl val="0"/>
      </c:catAx>
      <c:valAx>
        <c:axId val="104077824"/>
        <c:scaling>
          <c:orientation val="minMax"/>
          <c:max val="1"/>
        </c:scaling>
        <c:delete val="0"/>
        <c:axPos val="l"/>
        <c:majorGridlines/>
        <c:numFmt formatCode="0%" sourceLinked="0"/>
        <c:majorTickMark val="out"/>
        <c:minorTickMark val="none"/>
        <c:tickLblPos val="nextTo"/>
        <c:txPr>
          <a:bodyPr/>
          <a:lstStyle/>
          <a:p>
            <a:pPr>
              <a:defRPr sz="1400">
                <a:latin typeface="Arial" panose="020B0604020202020204" pitchFamily="34" charset="0"/>
                <a:cs typeface="Arial" panose="020B0604020202020204" pitchFamily="34" charset="0"/>
              </a:defRPr>
            </a:pPr>
            <a:endParaRPr lang="fr-FR"/>
          </a:p>
        </c:txPr>
        <c:crossAx val="104077432"/>
        <c:crosses val="autoZero"/>
        <c:crossBetween val="midCat"/>
      </c:valAx>
      <c:spPr>
        <a:ln w="25400">
          <a:solidFill>
            <a:srgbClr val="000000"/>
          </a:solidFill>
        </a:ln>
      </c:spPr>
    </c:plotArea>
    <c:plotVisOnly val="1"/>
    <c:dispBlanksAs val="gap"/>
    <c:showDLblsOverMax val="0"/>
  </c:chart>
  <c:spPr>
    <a:ln>
      <a:noFill/>
    </a:ln>
  </c:spPr>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2200">
                <a:latin typeface="Arial"/>
              </a:defRPr>
            </a:pPr>
            <a:r>
              <a:rPr lang="fr-FR" sz="2000" baseline="0"/>
              <a:t>Inequalities with respect to capital &amp; labour (France 2015)</a:t>
            </a:r>
            <a:endParaRPr lang="fr-FR" sz="2000"/>
          </a:p>
        </c:rich>
      </c:tx>
      <c:layout>
        <c:manualLayout>
          <c:xMode val="edge"/>
          <c:yMode val="edge"/>
          <c:x val="0.1509326203874993"/>
          <c:y val="1.6033063740340821E-6"/>
        </c:manualLayout>
      </c:layout>
      <c:overlay val="0"/>
    </c:title>
    <c:autoTitleDeleted val="0"/>
    <c:plotArea>
      <c:layout>
        <c:manualLayout>
          <c:layoutTarget val="inner"/>
          <c:xMode val="edge"/>
          <c:yMode val="edge"/>
          <c:x val="9.1395977739877898E-2"/>
          <c:y val="6.2294594992169397E-2"/>
          <c:w val="0.89742354385178003"/>
          <c:h val="0.74954810070445499"/>
        </c:manualLayout>
      </c:layout>
      <c:barChart>
        <c:barDir val="col"/>
        <c:grouping val="clustered"/>
        <c:varyColors val="0"/>
        <c:ser>
          <c:idx val="0"/>
          <c:order val="0"/>
          <c:spPr>
            <a:solidFill>
              <a:schemeClr val="bg1">
                <a:lumMod val="75000"/>
              </a:schemeClr>
            </a:solidFill>
            <a:ln>
              <a:solidFill>
                <a:schemeClr val="tx1"/>
              </a:solidFill>
            </a:ln>
          </c:spPr>
          <c:invertIfNegative val="0"/>
          <c:dPt>
            <c:idx val="0"/>
            <c:invertIfNegative val="0"/>
            <c:bubble3D val="0"/>
            <c:spPr>
              <a:solidFill>
                <a:schemeClr val="accent5"/>
              </a:solidFill>
              <a:ln>
                <a:solidFill>
                  <a:schemeClr val="tx1"/>
                </a:solidFill>
              </a:ln>
            </c:spPr>
          </c:dPt>
          <c:dPt>
            <c:idx val="1"/>
            <c:invertIfNegative val="0"/>
            <c:bubble3D val="0"/>
            <c:spPr>
              <a:solidFill>
                <a:srgbClr val="FFFF00"/>
              </a:solidFill>
              <a:ln>
                <a:solidFill>
                  <a:schemeClr val="tx1"/>
                </a:solidFill>
              </a:ln>
            </c:spPr>
          </c:dPt>
          <c:dPt>
            <c:idx val="2"/>
            <c:invertIfNegative val="0"/>
            <c:bubble3D val="0"/>
            <c:spPr>
              <a:solidFill>
                <a:schemeClr val="accent6"/>
              </a:solidFill>
              <a:ln>
                <a:solidFill>
                  <a:schemeClr val="tx1"/>
                </a:solidFill>
              </a:ln>
            </c:spPr>
          </c:dPt>
          <c:cat>
            <c:strRef>
              <c:extLst>
                <c:ext xmlns:c15="http://schemas.microsoft.com/office/drawing/2012/chart" uri="{02D57815-91ED-43cb-92C2-25804820EDAC}">
                  <c15:fullRef>
                    <c15:sqref>DataF11.18!$A$4:$A$7</c15:sqref>
                  </c15:fullRef>
                </c:ext>
              </c:extLst>
              <c:f>(DataF11.18!$A$4,DataF11.18!$A$6:$A$7)</c:f>
              <c:strCache>
                <c:ptCount val="3"/>
                <c:pt idx="0">
                  <c:v>Income from capital</c:v>
                </c:pt>
                <c:pt idx="1">
                  <c:v>Total income</c:v>
                </c:pt>
                <c:pt idx="2">
                  <c:v>Income from labour</c:v>
                </c:pt>
              </c:strCache>
            </c:strRef>
          </c:cat>
          <c:val>
            <c:numRef>
              <c:extLst>
                <c:ext xmlns:c15="http://schemas.microsoft.com/office/drawing/2012/chart" uri="{02D57815-91ED-43cb-92C2-25804820EDAC}">
                  <c15:fullRef>
                    <c15:sqref>DataF11.18!$B$4:$B$7</c15:sqref>
                  </c15:fullRef>
                </c:ext>
              </c:extLst>
              <c:f>(DataF11.18!$B$4,DataF11.18!$B$6:$B$7)</c:f>
              <c:numCache>
                <c:formatCode>0%</c:formatCode>
                <c:ptCount val="3"/>
                <c:pt idx="0">
                  <c:v>5.2492469549179077E-2</c:v>
                </c:pt>
                <c:pt idx="1">
                  <c:v>0.22461986541748047</c:v>
                </c:pt>
                <c:pt idx="2">
                  <c:v>0.24421410262584686</c:v>
                </c:pt>
              </c:numCache>
            </c:numRef>
          </c:val>
          <c:extLst>
            <c:ext xmlns:c15="http://schemas.microsoft.com/office/drawing/2012/chart" uri="{02D57815-91ED-43cb-92C2-25804820EDAC}">
              <c15:categoryFilterExceptions>
                <c15:categoryFilterException>
                  <c15:sqref>DataF11.18!$B$5</c15:sqref>
                  <c15:spPr xmlns:c15="http://schemas.microsoft.com/office/drawing/2012/chart">
                    <a:solidFill>
                      <a:schemeClr val="accent2"/>
                    </a:solidFill>
                    <a:ln>
                      <a:solidFill>
                        <a:schemeClr val="tx1"/>
                      </a:solidFill>
                    </a:ln>
                  </c15:spPr>
                </c15:categoryFilterException>
              </c15:categoryFilterExceptions>
            </c:ext>
          </c:extLst>
        </c:ser>
        <c:ser>
          <c:idx val="1"/>
          <c:order val="1"/>
          <c:spPr>
            <a:solidFill>
              <a:schemeClr val="accent2"/>
            </a:solidFill>
            <a:ln>
              <a:solidFill>
                <a:schemeClr val="tx1"/>
              </a:solidFill>
            </a:ln>
          </c:spPr>
          <c:invertIfNegative val="0"/>
          <c:dPt>
            <c:idx val="0"/>
            <c:invertIfNegative val="0"/>
            <c:bubble3D val="0"/>
            <c:spPr>
              <a:solidFill>
                <a:schemeClr val="accent5"/>
              </a:solidFill>
              <a:ln>
                <a:solidFill>
                  <a:schemeClr val="tx1"/>
                </a:solidFill>
              </a:ln>
            </c:spPr>
          </c:dPt>
          <c:dPt>
            <c:idx val="1"/>
            <c:invertIfNegative val="0"/>
            <c:bubble3D val="0"/>
            <c:spPr>
              <a:solidFill>
                <a:srgbClr val="FFFF00"/>
              </a:solidFill>
              <a:ln>
                <a:solidFill>
                  <a:schemeClr val="tx1"/>
                </a:solidFill>
              </a:ln>
            </c:spPr>
          </c:dPt>
          <c:dPt>
            <c:idx val="2"/>
            <c:invertIfNegative val="0"/>
            <c:bubble3D val="0"/>
            <c:spPr>
              <a:solidFill>
                <a:schemeClr val="accent6"/>
              </a:solidFill>
              <a:ln>
                <a:solidFill>
                  <a:schemeClr val="tx1"/>
                </a:solidFill>
              </a:ln>
            </c:spPr>
          </c:dPt>
          <c:cat>
            <c:strRef>
              <c:extLst>
                <c:ext xmlns:c15="http://schemas.microsoft.com/office/drawing/2012/chart" uri="{02D57815-91ED-43cb-92C2-25804820EDAC}">
                  <c15:fullRef>
                    <c15:sqref>DataF11.18!$A$4:$A$7</c15:sqref>
                  </c15:fullRef>
                </c:ext>
              </c:extLst>
              <c:f>(DataF11.18!$A$4,DataF11.18!$A$6:$A$7)</c:f>
              <c:strCache>
                <c:ptCount val="3"/>
                <c:pt idx="0">
                  <c:v>Income from capital</c:v>
                </c:pt>
                <c:pt idx="1">
                  <c:v>Total income</c:v>
                </c:pt>
                <c:pt idx="2">
                  <c:v>Income from labour</c:v>
                </c:pt>
              </c:strCache>
            </c:strRef>
          </c:cat>
          <c:val>
            <c:numRef>
              <c:extLst>
                <c:ext xmlns:c15="http://schemas.microsoft.com/office/drawing/2012/chart" uri="{02D57815-91ED-43cb-92C2-25804820EDAC}">
                  <c15:fullRef>
                    <c15:sqref>DataF11.18!$C$4:$C$7</c15:sqref>
                  </c15:fullRef>
                </c:ext>
              </c:extLst>
              <c:f>(DataF11.18!$C$4,DataF11.18!$C$6:$C$7)</c:f>
              <c:numCache>
                <c:formatCode>0%</c:formatCode>
                <c:ptCount val="3"/>
                <c:pt idx="0">
                  <c:v>0.29239869117736816</c:v>
                </c:pt>
                <c:pt idx="1">
                  <c:v>0.44878032803535461</c:v>
                </c:pt>
                <c:pt idx="2">
                  <c:v>0.49059882760047913</c:v>
                </c:pt>
              </c:numCache>
            </c:numRef>
          </c:val>
        </c:ser>
        <c:ser>
          <c:idx val="2"/>
          <c:order val="2"/>
          <c:spPr>
            <a:ln>
              <a:solidFill>
                <a:schemeClr val="tx1"/>
              </a:solidFill>
            </a:ln>
          </c:spPr>
          <c:invertIfNegative val="0"/>
          <c:dPt>
            <c:idx val="0"/>
            <c:invertIfNegative val="0"/>
            <c:bubble3D val="0"/>
            <c:spPr>
              <a:solidFill>
                <a:schemeClr val="accent5"/>
              </a:solidFill>
              <a:ln>
                <a:solidFill>
                  <a:schemeClr val="tx1"/>
                </a:solidFill>
              </a:ln>
            </c:spPr>
          </c:dPt>
          <c:dPt>
            <c:idx val="1"/>
            <c:invertIfNegative val="0"/>
            <c:bubble3D val="0"/>
            <c:spPr>
              <a:solidFill>
                <a:srgbClr val="FFFF00"/>
              </a:solidFill>
              <a:ln>
                <a:solidFill>
                  <a:schemeClr val="tx1"/>
                </a:solidFill>
              </a:ln>
            </c:spPr>
          </c:dPt>
          <c:dPt>
            <c:idx val="2"/>
            <c:invertIfNegative val="0"/>
            <c:bubble3D val="0"/>
            <c:spPr>
              <a:solidFill>
                <a:schemeClr val="accent6"/>
              </a:solidFill>
              <a:ln>
                <a:solidFill>
                  <a:schemeClr val="tx1"/>
                </a:solidFill>
              </a:ln>
            </c:spPr>
          </c:dPt>
          <c:cat>
            <c:strRef>
              <c:extLst>
                <c:ext xmlns:c15="http://schemas.microsoft.com/office/drawing/2012/chart" uri="{02D57815-91ED-43cb-92C2-25804820EDAC}">
                  <c15:fullRef>
                    <c15:sqref>DataF11.18!$A$4:$A$7</c15:sqref>
                  </c15:fullRef>
                </c:ext>
              </c:extLst>
              <c:f>(DataF11.18!$A$4,DataF11.18!$A$6:$A$7)</c:f>
              <c:strCache>
                <c:ptCount val="3"/>
                <c:pt idx="0">
                  <c:v>Income from capital</c:v>
                </c:pt>
                <c:pt idx="1">
                  <c:v>Total income</c:v>
                </c:pt>
                <c:pt idx="2">
                  <c:v>Income from labour</c:v>
                </c:pt>
              </c:strCache>
            </c:strRef>
          </c:cat>
          <c:val>
            <c:numRef>
              <c:extLst>
                <c:ext xmlns:c15="http://schemas.microsoft.com/office/drawing/2012/chart" uri="{02D57815-91ED-43cb-92C2-25804820EDAC}">
                  <c15:fullRef>
                    <c15:sqref>DataF11.18!$D$4:$D$7</c15:sqref>
                  </c15:fullRef>
                </c:ext>
              </c:extLst>
              <c:f>(DataF11.18!$D$4,DataF11.18!$D$6:$D$7)</c:f>
              <c:numCache>
                <c:formatCode>0%</c:formatCode>
                <c:ptCount val="3"/>
                <c:pt idx="0">
                  <c:v>0.65510886907577515</c:v>
                </c:pt>
                <c:pt idx="1">
                  <c:v>0.32659980654716492</c:v>
                </c:pt>
                <c:pt idx="2">
                  <c:v>0.26518708467483521</c:v>
                </c:pt>
              </c:numCache>
            </c:numRef>
          </c:val>
          <c:extLst>
            <c:ext xmlns:c15="http://schemas.microsoft.com/office/drawing/2012/chart" uri="{02D57815-91ED-43cb-92C2-25804820EDAC}">
              <c15:categoryFilterExceptions>
                <c15:categoryFilterException>
                  <c15:sqref>DataF11.18!$D$5</c15:sqref>
                  <c15:spPr xmlns:c15="http://schemas.microsoft.com/office/drawing/2012/chart">
                    <a:solidFill>
                      <a:schemeClr val="accent2"/>
                    </a:solidFill>
                    <a:ln>
                      <a:solidFill>
                        <a:sysClr val="windowText" lastClr="000000"/>
                      </a:solidFill>
                    </a:ln>
                  </c15:spPr>
                </c15:categoryFilterException>
              </c15:categoryFilterExceptions>
            </c:ext>
          </c:extLst>
        </c:ser>
        <c:dLbls>
          <c:showLegendKey val="0"/>
          <c:showVal val="0"/>
          <c:showCatName val="0"/>
          <c:showSerName val="0"/>
          <c:showPercent val="0"/>
          <c:showBubbleSize val="0"/>
        </c:dLbls>
        <c:gapWidth val="40"/>
        <c:axId val="447373088"/>
        <c:axId val="447373480"/>
      </c:barChart>
      <c:catAx>
        <c:axId val="447373088"/>
        <c:scaling>
          <c:orientation val="minMax"/>
        </c:scaling>
        <c:delete val="0"/>
        <c:axPos val="b"/>
        <c:numFmt formatCode="General" sourceLinked="0"/>
        <c:majorTickMark val="out"/>
        <c:minorTickMark val="none"/>
        <c:tickLblPos val="nextTo"/>
        <c:txPr>
          <a:bodyPr rot="0"/>
          <a:lstStyle/>
          <a:p>
            <a:pPr>
              <a:defRPr sz="1500" b="1" i="0">
                <a:latin typeface="Arial"/>
              </a:defRPr>
            </a:pPr>
            <a:endParaRPr lang="fr-FR"/>
          </a:p>
        </c:txPr>
        <c:crossAx val="447373480"/>
        <c:crosses val="autoZero"/>
        <c:auto val="1"/>
        <c:lblAlgn val="ctr"/>
        <c:lblOffset val="100"/>
        <c:tickLblSkip val="1"/>
        <c:noMultiLvlLbl val="0"/>
      </c:catAx>
      <c:valAx>
        <c:axId val="447373480"/>
        <c:scaling>
          <c:orientation val="minMax"/>
          <c:max val="0.67"/>
          <c:min val="0"/>
        </c:scaling>
        <c:delete val="0"/>
        <c:axPos val="l"/>
        <c:majorGridlines>
          <c:spPr>
            <a:ln w="12700">
              <a:prstDash val="sysDash"/>
            </a:ln>
          </c:spPr>
        </c:majorGridlines>
        <c:title>
          <c:tx>
            <c:rich>
              <a:bodyPr/>
              <a:lstStyle/>
              <a:p>
                <a:pPr>
                  <a:defRPr sz="1300" b="0">
                    <a:latin typeface="Arial" panose="020B0604020202020204" pitchFamily="34" charset="0"/>
                    <a:cs typeface="Arial" panose="020B0604020202020204" pitchFamily="34" charset="0"/>
                  </a:defRPr>
                </a:pPr>
                <a:r>
                  <a:rPr lang="fr-FR" sz="1300" b="0">
                    <a:latin typeface="Arial" panose="020B0604020202020204" pitchFamily="34" charset="0"/>
                    <a:cs typeface="Arial" panose="020B0604020202020204" pitchFamily="34" charset="0"/>
                  </a:rPr>
                  <a:t>Share</a:t>
                </a:r>
                <a:r>
                  <a:rPr lang="fr-FR" sz="1300" b="0" baseline="0">
                    <a:latin typeface="Arial" panose="020B0604020202020204" pitchFamily="34" charset="0"/>
                    <a:cs typeface="Arial" panose="020B0604020202020204" pitchFamily="34" charset="0"/>
                  </a:rPr>
                  <a:t> of each group in the total</a:t>
                </a:r>
                <a:endParaRPr lang="fr-FR" sz="1300" b="0">
                  <a:latin typeface="Arial" panose="020B0604020202020204" pitchFamily="34" charset="0"/>
                  <a:cs typeface="Arial" panose="020B0604020202020204" pitchFamily="34" charset="0"/>
                </a:endParaRPr>
              </a:p>
            </c:rich>
          </c:tx>
          <c:layout>
            <c:manualLayout>
              <c:xMode val="edge"/>
              <c:yMode val="edge"/>
              <c:x val="2.82510922306889E-6"/>
              <c:y val="0.18904366527126901"/>
            </c:manualLayout>
          </c:layout>
          <c:overlay val="0"/>
        </c:title>
        <c:numFmt formatCode="0%" sourceLinked="0"/>
        <c:majorTickMark val="out"/>
        <c:minorTickMark val="none"/>
        <c:tickLblPos val="nextTo"/>
        <c:txPr>
          <a:bodyPr/>
          <a:lstStyle/>
          <a:p>
            <a:pPr>
              <a:defRPr sz="1600" b="1" i="0">
                <a:latin typeface="Arial"/>
              </a:defRPr>
            </a:pPr>
            <a:endParaRPr lang="fr-FR"/>
          </a:p>
        </c:txPr>
        <c:crossAx val="447373088"/>
        <c:crosses val="autoZero"/>
        <c:crossBetween val="between"/>
        <c:majorUnit val="0.05"/>
        <c:minorUnit val="0.05"/>
      </c:valAx>
      <c:spPr>
        <a:ln w="25400">
          <a:solidFill>
            <a:schemeClr val="tx1"/>
          </a:solidFill>
        </a:ln>
      </c:spPr>
    </c:plotArea>
    <c:plotVisOnly val="1"/>
    <c:dispBlanksAs val="gap"/>
    <c:showDLblsOverMax val="0"/>
  </c:chart>
  <c:spPr>
    <a:ln w="25400">
      <a:noFill/>
    </a:ln>
  </c:spPr>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2000" b="1" i="0" baseline="0">
                <a:effectLst/>
              </a:rPr>
              <a:t>Profile of tax structure, France 2018</a:t>
            </a:r>
            <a:endParaRPr lang="fr-FR" sz="2000">
              <a:effectLst/>
            </a:endParaRPr>
          </a:p>
        </c:rich>
      </c:tx>
      <c:layout>
        <c:manualLayout>
          <c:xMode val="edge"/>
          <c:yMode val="edge"/>
          <c:x val="0.26285236220472441"/>
          <c:y val="1.2387655029290187E-6"/>
        </c:manualLayout>
      </c:layout>
      <c:overlay val="0"/>
      <c:spPr>
        <a:noFill/>
        <a:ln w="25400">
          <a:noFill/>
        </a:ln>
      </c:spPr>
    </c:title>
    <c:autoTitleDeleted val="0"/>
    <c:plotArea>
      <c:layout>
        <c:manualLayout>
          <c:layoutTarget val="inner"/>
          <c:xMode val="edge"/>
          <c:yMode val="edge"/>
          <c:x val="9.3777636109414503E-2"/>
          <c:y val="6.1162061578396001E-2"/>
          <c:w val="0.873090820284669"/>
          <c:h val="0.77166413632027897"/>
        </c:manualLayout>
      </c:layout>
      <c:areaChart>
        <c:grouping val="stacked"/>
        <c:varyColors val="0"/>
        <c:ser>
          <c:idx val="4"/>
          <c:order val="0"/>
          <c:tx>
            <c:v>Total Social contributions</c:v>
          </c:tx>
          <c:spPr>
            <a:solidFill>
              <a:srgbClr val="7030A0"/>
            </a:solidFill>
            <a:ln>
              <a:solidFill>
                <a:srgbClr val="7030A0"/>
              </a:solidFill>
            </a:ln>
          </c:spPr>
          <c:cat>
            <c:numLit>
              <c:formatCode>General</c:formatCode>
              <c:ptCount val="15"/>
              <c:pt idx="0">
                <c:v>0</c:v>
              </c:pt>
              <c:pt idx="1">
                <c:v>10</c:v>
              </c:pt>
              <c:pt idx="2">
                <c:v>20</c:v>
              </c:pt>
              <c:pt idx="3">
                <c:v>30</c:v>
              </c:pt>
              <c:pt idx="4">
                <c:v>40</c:v>
              </c:pt>
              <c:pt idx="5">
                <c:v>50</c:v>
              </c:pt>
              <c:pt idx="6">
                <c:v>60</c:v>
              </c:pt>
              <c:pt idx="7">
                <c:v>70</c:v>
              </c:pt>
              <c:pt idx="8">
                <c:v>80</c:v>
              </c:pt>
              <c:pt idx="9">
                <c:v>90</c:v>
              </c:pt>
              <c:pt idx="10">
                <c:v>95</c:v>
              </c:pt>
              <c:pt idx="11">
                <c:v>99</c:v>
              </c:pt>
              <c:pt idx="12">
                <c:v>995</c:v>
              </c:pt>
              <c:pt idx="13">
                <c:v>999</c:v>
              </c:pt>
              <c:pt idx="14">
                <c:v>9999</c:v>
              </c:pt>
            </c:numLit>
          </c:cat>
          <c:val>
            <c:numLit>
              <c:formatCode>General</c:formatCode>
              <c:ptCount val="15"/>
              <c:pt idx="0">
                <c:v>0.23904000222683</c:v>
              </c:pt>
              <c:pt idx="1">
                <c:v>0.26312065124511702</c:v>
              </c:pt>
              <c:pt idx="2">
                <c:v>0.28825861215591397</c:v>
              </c:pt>
              <c:pt idx="3">
                <c:v>0.30442905426025402</c:v>
              </c:pt>
              <c:pt idx="4">
                <c:v>0.31821003556251498</c:v>
              </c:pt>
              <c:pt idx="5">
                <c:v>0.31999576091766402</c:v>
              </c:pt>
              <c:pt idx="6">
                <c:v>0.32046541571617099</c:v>
              </c:pt>
              <c:pt idx="7">
                <c:v>0.31694355607032798</c:v>
              </c:pt>
              <c:pt idx="8">
                <c:v>0.32543966174125699</c:v>
              </c:pt>
              <c:pt idx="9">
                <c:v>0.316447734832764</c:v>
              </c:pt>
              <c:pt idx="10">
                <c:v>0.29210025072097801</c:v>
              </c:pt>
              <c:pt idx="11">
                <c:v>0.245124831795692</c:v>
              </c:pt>
              <c:pt idx="12">
                <c:v>0.20064584910869601</c:v>
              </c:pt>
              <c:pt idx="13">
                <c:v>0.11664917320013</c:v>
              </c:pt>
              <c:pt idx="14">
                <c:v>6.0613658279180499E-2</c:v>
              </c:pt>
            </c:numLit>
          </c:val>
          <c:extLst xmlns:c16r2="http://schemas.microsoft.com/office/drawing/2015/06/chart">
            <c:ext xmlns:c16="http://schemas.microsoft.com/office/drawing/2014/chart" uri="{C3380CC4-5D6E-409C-BE32-E72D297353CC}">
              <c16:uniqueId val="{00000003-9204-45BD-AB49-68A0B15F270D}"/>
            </c:ext>
          </c:extLst>
        </c:ser>
        <c:ser>
          <c:idx val="0"/>
          <c:order val="1"/>
          <c:tx>
            <c:v>Social charges</c:v>
          </c:tx>
          <c:spPr>
            <a:solidFill>
              <a:schemeClr val="accent3"/>
            </a:solidFill>
            <a:ln>
              <a:noFill/>
            </a:ln>
          </c:spPr>
          <c:cat>
            <c:numLit>
              <c:formatCode>General</c:formatCode>
              <c:ptCount val="15"/>
              <c:pt idx="0">
                <c:v>0</c:v>
              </c:pt>
              <c:pt idx="1">
                <c:v>10</c:v>
              </c:pt>
              <c:pt idx="2">
                <c:v>20</c:v>
              </c:pt>
              <c:pt idx="3">
                <c:v>30</c:v>
              </c:pt>
              <c:pt idx="4">
                <c:v>40</c:v>
              </c:pt>
              <c:pt idx="5">
                <c:v>50</c:v>
              </c:pt>
              <c:pt idx="6">
                <c:v>60</c:v>
              </c:pt>
              <c:pt idx="7">
                <c:v>70</c:v>
              </c:pt>
              <c:pt idx="8">
                <c:v>80</c:v>
              </c:pt>
              <c:pt idx="9">
                <c:v>90</c:v>
              </c:pt>
              <c:pt idx="10">
                <c:v>95</c:v>
              </c:pt>
              <c:pt idx="11">
                <c:v>99</c:v>
              </c:pt>
              <c:pt idx="12">
                <c:v>995</c:v>
              </c:pt>
              <c:pt idx="13">
                <c:v>999</c:v>
              </c:pt>
              <c:pt idx="14">
                <c:v>9999</c:v>
              </c:pt>
            </c:numLit>
          </c:cat>
          <c:val>
            <c:numLit>
              <c:formatCode>General</c:formatCode>
              <c:ptCount val="15"/>
              <c:pt idx="0">
                <c:v>6.6342823207378401E-2</c:v>
              </c:pt>
              <c:pt idx="1">
                <c:v>6.3045732676982894E-2</c:v>
              </c:pt>
              <c:pt idx="2">
                <c:v>6.0589883476495701E-2</c:v>
              </c:pt>
              <c:pt idx="3">
                <c:v>5.8935113251209301E-2</c:v>
              </c:pt>
              <c:pt idx="4">
                <c:v>5.76835013926029E-2</c:v>
              </c:pt>
              <c:pt idx="5">
                <c:v>5.7780079543590601E-2</c:v>
              </c:pt>
              <c:pt idx="6">
                <c:v>5.8025587350130102E-2</c:v>
              </c:pt>
              <c:pt idx="7">
                <c:v>5.9067696332931498E-2</c:v>
              </c:pt>
              <c:pt idx="8">
                <c:v>5.8653548359870897E-2</c:v>
              </c:pt>
              <c:pt idx="9">
                <c:v>5.9598937630653402E-2</c:v>
              </c:pt>
              <c:pt idx="10">
                <c:v>6.0540731996297802E-2</c:v>
              </c:pt>
              <c:pt idx="11">
                <c:v>5.9989485889673198E-2</c:v>
              </c:pt>
              <c:pt idx="12">
                <c:v>5.6944426149129902E-2</c:v>
              </c:pt>
              <c:pt idx="13">
                <c:v>4.8835381865501397E-2</c:v>
              </c:pt>
              <c:pt idx="14">
                <c:v>4.1701778769493103E-2</c:v>
              </c:pt>
            </c:numLit>
          </c:val>
          <c:extLst xmlns:c16r2="http://schemas.microsoft.com/office/drawing/2015/06/chart">
            <c:ext xmlns:c16="http://schemas.microsoft.com/office/drawing/2014/chart" uri="{C3380CC4-5D6E-409C-BE32-E72D297353CC}">
              <c16:uniqueId val="{00000001-9204-45BD-AB49-68A0B15F270D}"/>
            </c:ext>
          </c:extLst>
        </c:ser>
        <c:ser>
          <c:idx val="1"/>
          <c:order val="2"/>
          <c:tx>
            <c:v>Income taxes</c:v>
          </c:tx>
          <c:spPr>
            <a:solidFill>
              <a:schemeClr val="accent1"/>
            </a:solidFill>
            <a:ln>
              <a:noFill/>
            </a:ln>
          </c:spPr>
          <c:cat>
            <c:numLit>
              <c:formatCode>General</c:formatCode>
              <c:ptCount val="15"/>
              <c:pt idx="0">
                <c:v>0</c:v>
              </c:pt>
              <c:pt idx="1">
                <c:v>10</c:v>
              </c:pt>
              <c:pt idx="2">
                <c:v>20</c:v>
              </c:pt>
              <c:pt idx="3">
                <c:v>30</c:v>
              </c:pt>
              <c:pt idx="4">
                <c:v>40</c:v>
              </c:pt>
              <c:pt idx="5">
                <c:v>50</c:v>
              </c:pt>
              <c:pt idx="6">
                <c:v>60</c:v>
              </c:pt>
              <c:pt idx="7">
                <c:v>70</c:v>
              </c:pt>
              <c:pt idx="8">
                <c:v>80</c:v>
              </c:pt>
              <c:pt idx="9">
                <c:v>90</c:v>
              </c:pt>
              <c:pt idx="10">
                <c:v>95</c:v>
              </c:pt>
              <c:pt idx="11">
                <c:v>99</c:v>
              </c:pt>
              <c:pt idx="12">
                <c:v>995</c:v>
              </c:pt>
              <c:pt idx="13">
                <c:v>999</c:v>
              </c:pt>
              <c:pt idx="14">
                <c:v>9999</c:v>
              </c:pt>
            </c:numLit>
          </c:cat>
          <c:val>
            <c:numLit>
              <c:formatCode>General</c:formatCode>
              <c:ptCount val="15"/>
              <c:pt idx="0">
                <c:v>2.62820860370994E-3</c:v>
              </c:pt>
              <c:pt idx="1">
                <c:v>4.87436400726438E-3</c:v>
              </c:pt>
              <c:pt idx="2">
                <c:v>7.5732795521616901E-3</c:v>
              </c:pt>
              <c:pt idx="3">
                <c:v>1.0836479254066901E-2</c:v>
              </c:pt>
              <c:pt idx="4">
                <c:v>1.42791476100683E-2</c:v>
              </c:pt>
              <c:pt idx="5">
                <c:v>1.78978927433491E-2</c:v>
              </c:pt>
              <c:pt idx="6">
                <c:v>2.1883858367800699E-2</c:v>
              </c:pt>
              <c:pt idx="7">
                <c:v>2.8118541464209602E-2</c:v>
              </c:pt>
              <c:pt idx="8">
                <c:v>3.6853410303592703E-2</c:v>
              </c:pt>
              <c:pt idx="9">
                <c:v>4.7699809074401897E-2</c:v>
              </c:pt>
              <c:pt idx="10">
                <c:v>6.3805505633354201E-2</c:v>
              </c:pt>
              <c:pt idx="11">
                <c:v>8.5847109556198106E-2</c:v>
              </c:pt>
              <c:pt idx="12">
                <c:v>0.10082402825355501</c:v>
              </c:pt>
              <c:pt idx="13">
                <c:v>0.11015760153532</c:v>
              </c:pt>
              <c:pt idx="14">
                <c:v>0.108414962887764</c:v>
              </c:pt>
            </c:numLit>
          </c:val>
          <c:extLst xmlns:c16r2="http://schemas.microsoft.com/office/drawing/2015/06/chart">
            <c:ext xmlns:c16="http://schemas.microsoft.com/office/drawing/2014/chart" uri="{C3380CC4-5D6E-409C-BE32-E72D297353CC}">
              <c16:uniqueId val="{00000000-9204-45BD-AB49-68A0B15F270D}"/>
            </c:ext>
          </c:extLst>
        </c:ser>
        <c:ser>
          <c:idx val="3"/>
          <c:order val="3"/>
          <c:tx>
            <c:v>Capital taxes</c:v>
          </c:tx>
          <c:spPr>
            <a:solidFill>
              <a:schemeClr val="accent2"/>
            </a:solidFill>
            <a:ln>
              <a:noFill/>
            </a:ln>
          </c:spPr>
          <c:cat>
            <c:numLit>
              <c:formatCode>General</c:formatCode>
              <c:ptCount val="15"/>
              <c:pt idx="0">
                <c:v>0</c:v>
              </c:pt>
              <c:pt idx="1">
                <c:v>10</c:v>
              </c:pt>
              <c:pt idx="2">
                <c:v>20</c:v>
              </c:pt>
              <c:pt idx="3">
                <c:v>30</c:v>
              </c:pt>
              <c:pt idx="4">
                <c:v>40</c:v>
              </c:pt>
              <c:pt idx="5">
                <c:v>50</c:v>
              </c:pt>
              <c:pt idx="6">
                <c:v>60</c:v>
              </c:pt>
              <c:pt idx="7">
                <c:v>70</c:v>
              </c:pt>
              <c:pt idx="8">
                <c:v>80</c:v>
              </c:pt>
              <c:pt idx="9">
                <c:v>90</c:v>
              </c:pt>
              <c:pt idx="10">
                <c:v>95</c:v>
              </c:pt>
              <c:pt idx="11">
                <c:v>99</c:v>
              </c:pt>
              <c:pt idx="12">
                <c:v>995</c:v>
              </c:pt>
              <c:pt idx="13">
                <c:v>999</c:v>
              </c:pt>
              <c:pt idx="14">
                <c:v>9999</c:v>
              </c:pt>
            </c:numLit>
          </c:cat>
          <c:val>
            <c:numLit>
              <c:formatCode>General</c:formatCode>
              <c:ptCount val="15"/>
              <c:pt idx="0">
                <c:v>1.1805278249085E-2</c:v>
              </c:pt>
              <c:pt idx="1">
                <c:v>1.29110170528293E-2</c:v>
              </c:pt>
              <c:pt idx="2">
                <c:v>1.2899354100227399E-2</c:v>
              </c:pt>
              <c:pt idx="3">
                <c:v>1.3452820479869799E-2</c:v>
              </c:pt>
              <c:pt idx="4">
                <c:v>1.29755288362503E-2</c:v>
              </c:pt>
              <c:pt idx="5">
                <c:v>1.4288022182881799E-2</c:v>
              </c:pt>
              <c:pt idx="6">
                <c:v>1.4782777987420601E-2</c:v>
              </c:pt>
              <c:pt idx="7">
                <c:v>1.7152853310108199E-2</c:v>
              </c:pt>
              <c:pt idx="8">
                <c:v>1.7787970602512401E-2</c:v>
              </c:pt>
              <c:pt idx="9">
                <c:v>2.1690972149372101E-2</c:v>
              </c:pt>
              <c:pt idx="10">
                <c:v>3.4779582172632197E-2</c:v>
              </c:pt>
              <c:pt idx="11">
                <c:v>6.1230503022670697E-2</c:v>
              </c:pt>
              <c:pt idx="12">
                <c:v>8.9315846562385601E-2</c:v>
              </c:pt>
              <c:pt idx="13">
                <c:v>0.14742149412632</c:v>
              </c:pt>
              <c:pt idx="14">
                <c:v>0.190256863832474</c:v>
              </c:pt>
            </c:numLit>
          </c:val>
          <c:extLst xmlns:c16r2="http://schemas.microsoft.com/office/drawing/2015/06/chart">
            <c:ext xmlns:c16="http://schemas.microsoft.com/office/drawing/2014/chart" uri="{C3380CC4-5D6E-409C-BE32-E72D297353CC}">
              <c16:uniqueId val="{00000002-9204-45BD-AB49-68A0B15F270D}"/>
            </c:ext>
          </c:extLst>
        </c:ser>
        <c:ser>
          <c:idx val="2"/>
          <c:order val="4"/>
          <c:tx>
            <c:v>Indirect taxes</c:v>
          </c:tx>
          <c:spPr>
            <a:solidFill>
              <a:schemeClr val="accent6"/>
            </a:solidFill>
            <a:ln w="34925">
              <a:noFill/>
            </a:ln>
          </c:spPr>
          <c:cat>
            <c:numLit>
              <c:formatCode>General</c:formatCode>
              <c:ptCount val="15"/>
              <c:pt idx="0">
                <c:v>0</c:v>
              </c:pt>
              <c:pt idx="1">
                <c:v>10</c:v>
              </c:pt>
              <c:pt idx="2">
                <c:v>20</c:v>
              </c:pt>
              <c:pt idx="3">
                <c:v>30</c:v>
              </c:pt>
              <c:pt idx="4">
                <c:v>40</c:v>
              </c:pt>
              <c:pt idx="5">
                <c:v>50</c:v>
              </c:pt>
              <c:pt idx="6">
                <c:v>60</c:v>
              </c:pt>
              <c:pt idx="7">
                <c:v>70</c:v>
              </c:pt>
              <c:pt idx="8">
                <c:v>80</c:v>
              </c:pt>
              <c:pt idx="9">
                <c:v>90</c:v>
              </c:pt>
              <c:pt idx="10">
                <c:v>95</c:v>
              </c:pt>
              <c:pt idx="11">
                <c:v>99</c:v>
              </c:pt>
              <c:pt idx="12">
                <c:v>995</c:v>
              </c:pt>
              <c:pt idx="13">
                <c:v>999</c:v>
              </c:pt>
              <c:pt idx="14">
                <c:v>9999</c:v>
              </c:pt>
            </c:numLit>
          </c:cat>
          <c:val>
            <c:numLit>
              <c:formatCode>General</c:formatCode>
              <c:ptCount val="15"/>
              <c:pt idx="0">
                <c:v>0.137336000800133</c:v>
              </c:pt>
              <c:pt idx="1">
                <c:v>0.128741249442101</c:v>
              </c:pt>
              <c:pt idx="2">
                <c:v>0.119813472032547</c:v>
              </c:pt>
              <c:pt idx="3">
                <c:v>0.11439008265733699</c:v>
              </c:pt>
              <c:pt idx="4">
                <c:v>0.109954595565796</c:v>
              </c:pt>
              <c:pt idx="5">
                <c:v>0.107792906463146</c:v>
              </c:pt>
              <c:pt idx="6">
                <c:v>0.106039822101593</c:v>
              </c:pt>
              <c:pt idx="7">
                <c:v>0.103963732719421</c:v>
              </c:pt>
              <c:pt idx="8">
                <c:v>9.8795972764492104E-2</c:v>
              </c:pt>
              <c:pt idx="9">
                <c:v>9.5000699162483201E-2</c:v>
              </c:pt>
              <c:pt idx="10">
                <c:v>8.8642530143260997E-2</c:v>
              </c:pt>
              <c:pt idx="11">
                <c:v>8.1653840839862796E-2</c:v>
              </c:pt>
              <c:pt idx="12">
                <c:v>7.7307596802711501E-2</c:v>
              </c:pt>
              <c:pt idx="13">
                <c:v>7.3753438889980302E-2</c:v>
              </c:pt>
              <c:pt idx="14">
                <c:v>7.2192326188087505E-2</c:v>
              </c:pt>
            </c:numLit>
          </c:val>
          <c:extLst xmlns:c16r2="http://schemas.microsoft.com/office/drawing/2015/06/chart">
            <c:ext xmlns:c16="http://schemas.microsoft.com/office/drawing/2014/chart" uri="{C3380CC4-5D6E-409C-BE32-E72D297353CC}">
              <c16:uniqueId val="{00000000-F2D2-431B-9875-AD522C8587B4}"/>
            </c:ext>
          </c:extLst>
        </c:ser>
        <c:dLbls>
          <c:showLegendKey val="0"/>
          <c:showVal val="0"/>
          <c:showCatName val="0"/>
          <c:showSerName val="0"/>
          <c:showPercent val="0"/>
          <c:showBubbleSize val="0"/>
        </c:dLbls>
        <c:axId val="447373872"/>
        <c:axId val="447374264"/>
      </c:areaChart>
      <c:catAx>
        <c:axId val="447373872"/>
        <c:scaling>
          <c:orientation val="minMax"/>
        </c:scaling>
        <c:delete val="0"/>
        <c:axPos val="b"/>
        <c:majorGridlines>
          <c:spPr>
            <a:ln w="3175">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47374264"/>
        <c:crossesAt val="0"/>
        <c:auto val="1"/>
        <c:lblAlgn val="ctr"/>
        <c:lblOffset val="100"/>
        <c:noMultiLvlLbl val="0"/>
      </c:catAx>
      <c:valAx>
        <c:axId val="447374264"/>
        <c:scaling>
          <c:orientation val="minMax"/>
          <c:max val="0.6"/>
          <c:min val="0"/>
        </c:scaling>
        <c:delete val="0"/>
        <c:axPos val="l"/>
        <c:majorGridlines>
          <c:spPr>
            <a:ln w="3175">
              <a:solidFill>
                <a:srgbClr val="000000"/>
              </a:solidFill>
              <a:prstDash val="solid"/>
            </a:ln>
          </c:spPr>
        </c:majorGridlines>
        <c:title>
          <c:tx>
            <c:rich>
              <a:bodyPr/>
              <a:lstStyle/>
              <a:p>
                <a:pPr>
                  <a:defRPr/>
                </a:pPr>
                <a:r>
                  <a:rPr lang="fr-FR" sz="1200"/>
                  <a:t>Total</a:t>
                </a:r>
                <a:r>
                  <a:rPr lang="fr-FR" sz="1200" baseline="0"/>
                  <a:t> effective tax rate as a function of incime percentile</a:t>
                </a:r>
                <a:endParaRPr lang="fr-FR" sz="1200"/>
              </a:p>
            </c:rich>
          </c:tx>
          <c:layout>
            <c:manualLayout>
              <c:xMode val="edge"/>
              <c:yMode val="edge"/>
              <c:x val="3.7466332930856302E-4"/>
              <c:y val="0.121415401848859"/>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47373872"/>
        <c:crosses val="autoZero"/>
        <c:crossBetween val="midCat"/>
      </c:valAx>
      <c:spPr>
        <a:solidFill>
          <a:srgbClr val="FFFFFF"/>
        </a:solidFill>
        <a:ln w="25400">
          <a:solidFill>
            <a:srgbClr val="000000"/>
          </a:solidFill>
          <a:prstDash val="solid"/>
        </a:ln>
      </c:spPr>
    </c:plotArea>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a:defRPr sz="1800" b="1" i="0" u="none" strike="noStrike" baseline="0">
                <a:solidFill>
                  <a:srgbClr val="000000"/>
                </a:solidFill>
                <a:latin typeface="Arial"/>
                <a:ea typeface="Arial"/>
                <a:cs typeface="Arial"/>
              </a:defRPr>
            </a:pPr>
            <a:r>
              <a:rPr lang="fr-FR" sz="2000"/>
              <a:t>Bottom</a:t>
            </a:r>
            <a:r>
              <a:rPr lang="fr-FR" sz="2000" baseline="0"/>
              <a:t> and top incomes: </a:t>
            </a:r>
            <a:r>
              <a:rPr lang="fr-FR" sz="2000"/>
              <a:t>France &amp;</a:t>
            </a:r>
            <a:r>
              <a:rPr lang="fr-FR" sz="2000" baseline="0"/>
              <a:t> the U.S. 1910-2015</a:t>
            </a:r>
            <a:r>
              <a:rPr lang="fr-FR" sz="2000"/>
              <a:t> </a:t>
            </a:r>
          </a:p>
        </c:rich>
      </c:tx>
      <c:layout>
        <c:manualLayout>
          <c:xMode val="edge"/>
          <c:yMode val="edge"/>
          <c:x val="0.18323042432195977"/>
          <c:y val="1.8581482543936284E-5"/>
        </c:manualLayout>
      </c:layout>
      <c:overlay val="0"/>
      <c:spPr>
        <a:noFill/>
        <a:ln w="25400">
          <a:noFill/>
        </a:ln>
      </c:spPr>
    </c:title>
    <c:autoTitleDeleted val="0"/>
    <c:plotArea>
      <c:layout>
        <c:manualLayout>
          <c:layoutTarget val="inner"/>
          <c:xMode val="edge"/>
          <c:yMode val="edge"/>
          <c:x val="0.101877767781112"/>
          <c:y val="5.8910369943594498E-2"/>
          <c:w val="0.865039107392644"/>
          <c:h val="0.748135737092403"/>
        </c:manualLayout>
      </c:layout>
      <c:lineChart>
        <c:grouping val="standard"/>
        <c:varyColors val="0"/>
        <c:ser>
          <c:idx val="1"/>
          <c:order val="0"/>
          <c:tx>
            <c:v>Top 10% share (U.S.)</c:v>
          </c:tx>
          <c:spPr>
            <a:ln w="31750">
              <a:solidFill>
                <a:srgbClr val="C00000"/>
              </a:solidFill>
            </a:ln>
          </c:spPr>
          <c:marker>
            <c:symbol val="square"/>
            <c:size val="6"/>
            <c:spPr>
              <a:solidFill>
                <a:srgbClr val="C00000"/>
              </a:solidFill>
              <a:ln>
                <a:solidFill>
                  <a:srgbClr val="C00000"/>
                </a:solidFill>
              </a:ln>
            </c:spPr>
          </c:marker>
          <c:cat>
            <c:numRef>
              <c:f>DataF11.2!$A$10:$A$125</c:f>
              <c:numCache>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Cache>
            </c:numRef>
          </c:cat>
          <c:val>
            <c:numRef>
              <c:f>DataF11.2!$I$10:$I$125</c:f>
              <c:numCache>
                <c:formatCode>0.0%</c:formatCode>
                <c:ptCount val="116"/>
                <c:pt idx="0">
                  <c:v>0.42</c:v>
                </c:pt>
                <c:pt idx="10">
                  <c:v>0.44</c:v>
                </c:pt>
                <c:pt idx="13">
                  <c:v>0.42309919443692967</c:v>
                </c:pt>
                <c:pt idx="14">
                  <c:v>0.42953700544365464</c:v>
                </c:pt>
                <c:pt idx="15">
                  <c:v>0.42188210460514047</c:v>
                </c:pt>
                <c:pt idx="16">
                  <c:v>0.4438837529981236</c:v>
                </c:pt>
                <c:pt idx="17">
                  <c:v>0.4490198792078352</c:v>
                </c:pt>
                <c:pt idx="18">
                  <c:v>0.43637946326819005</c:v>
                </c:pt>
                <c:pt idx="19">
                  <c:v>0.45434684309179169</c:v>
                </c:pt>
                <c:pt idx="20">
                  <c:v>0.43438579978886221</c:v>
                </c:pt>
                <c:pt idx="21">
                  <c:v>0.46528068848676268</c:v>
                </c:pt>
                <c:pt idx="22">
                  <c:v>0.45536580615846073</c:v>
                </c:pt>
                <c:pt idx="23">
                  <c:v>0.43102782655751548</c:v>
                </c:pt>
                <c:pt idx="24">
                  <c:v>0.45262930734206125</c:v>
                </c:pt>
                <c:pt idx="25">
                  <c:v>0.4708364140220534</c:v>
                </c:pt>
                <c:pt idx="26">
                  <c:v>0.47441212202207134</c:v>
                </c:pt>
                <c:pt idx="27">
                  <c:v>0.46759591037905457</c:v>
                </c:pt>
                <c:pt idx="28">
                  <c:v>0.47957217747214598</c:v>
                </c:pt>
                <c:pt idx="29">
                  <c:v>0.46679826051807449</c:v>
                </c:pt>
                <c:pt idx="30">
                  <c:v>0.45342488436975686</c:v>
                </c:pt>
                <c:pt idx="31">
                  <c:v>0.44995974836664415</c:v>
                </c:pt>
                <c:pt idx="32">
                  <c:v>0.46654304694440951</c:v>
                </c:pt>
                <c:pt idx="33">
                  <c:v>0.46872278175007381</c:v>
                </c:pt>
                <c:pt idx="34">
                  <c:v>0.48026533993694509</c:v>
                </c:pt>
                <c:pt idx="35">
                  <c:v>0.47062032486939315</c:v>
                </c:pt>
                <c:pt idx="36">
                  <c:v>0.47739322749905633</c:v>
                </c:pt>
                <c:pt idx="37">
                  <c:v>0.46518513553982865</c:v>
                </c:pt>
                <c:pt idx="38">
                  <c:v>0.46462106224885041</c:v>
                </c:pt>
                <c:pt idx="39">
                  <c:v>0.47867982941068782</c:v>
                </c:pt>
                <c:pt idx="40">
                  <c:v>0.47734613599976272</c:v>
                </c:pt>
                <c:pt idx="41">
                  <c:v>0.45788127374530058</c:v>
                </c:pt>
                <c:pt idx="42">
                  <c:v>0.41066918170600797</c:v>
                </c:pt>
                <c:pt idx="43">
                  <c:v>0.38057150743069756</c:v>
                </c:pt>
                <c:pt idx="44">
                  <c:v>0.36195640710887966</c:v>
                </c:pt>
                <c:pt idx="45">
                  <c:v>0.35820143764478973</c:v>
                </c:pt>
                <c:pt idx="46">
                  <c:v>0.37205089006839659</c:v>
                </c:pt>
                <c:pt idx="47">
                  <c:v>0.37077611495238216</c:v>
                </c:pt>
                <c:pt idx="48">
                  <c:v>0.38908460948930002</c:v>
                </c:pt>
                <c:pt idx="49">
                  <c:v>0.38358056460933948</c:v>
                </c:pt>
                <c:pt idx="50">
                  <c:v>0.38987795789324931</c:v>
                </c:pt>
                <c:pt idx="51">
                  <c:v>0.37706730818979001</c:v>
                </c:pt>
                <c:pt idx="52">
                  <c:v>0.36505685915892222</c:v>
                </c:pt>
                <c:pt idx="53">
                  <c:v>0.35491354504905642</c:v>
                </c:pt>
                <c:pt idx="54">
                  <c:v>0.35901067818536497</c:v>
                </c:pt>
                <c:pt idx="55">
                  <c:v>0.36535122751169263</c:v>
                </c:pt>
                <c:pt idx="56">
                  <c:v>0.35759182887184732</c:v>
                </c:pt>
                <c:pt idx="57">
                  <c:v>0.35761986970884663</c:v>
                </c:pt>
                <c:pt idx="58">
                  <c:v>0.35703807073178495</c:v>
                </c:pt>
                <c:pt idx="59">
                  <c:v>0.36163480767026834</c:v>
                </c:pt>
                <c:pt idx="60">
                  <c:v>0.35631595891745727</c:v>
                </c:pt>
                <c:pt idx="61">
                  <c:v>0.3583255172905388</c:v>
                </c:pt>
                <c:pt idx="62">
                  <c:v>0.3609214723110199</c:v>
                </c:pt>
                <c:pt idx="63">
                  <c:v>0.36536902189254761</c:v>
                </c:pt>
                <c:pt idx="64">
                  <c:v>0.36982008814811707</c:v>
                </c:pt>
                <c:pt idx="65">
                  <c:v>0.3663424551486969</c:v>
                </c:pt>
                <c:pt idx="66">
                  <c:v>0.36287584900856018</c:v>
                </c:pt>
                <c:pt idx="67">
                  <c:v>0.35592856258153915</c:v>
                </c:pt>
                <c:pt idx="68">
                  <c:v>0.35184274427592754</c:v>
                </c:pt>
                <c:pt idx="69">
                  <c:v>0.34319607494398952</c:v>
                </c:pt>
                <c:pt idx="70">
                  <c:v>0.34089122980367392</c:v>
                </c:pt>
                <c:pt idx="71">
                  <c:v>0.34366947106900625</c:v>
                </c:pt>
                <c:pt idx="72">
                  <c:v>0.34659279061452253</c:v>
                </c:pt>
                <c:pt idx="73">
                  <c:v>0.34663686323438014</c:v>
                </c:pt>
                <c:pt idx="74">
                  <c:v>0.34297344875403724</c:v>
                </c:pt>
                <c:pt idx="75">
                  <c:v>0.34351390796916803</c:v>
                </c:pt>
                <c:pt idx="76">
                  <c:v>0.34419621576373061</c:v>
                </c:pt>
                <c:pt idx="77">
                  <c:v>0.34647646931187381</c:v>
                </c:pt>
                <c:pt idx="78">
                  <c:v>0.34708346522692857</c:v>
                </c:pt>
                <c:pt idx="79">
                  <c:v>0.34887924790382385</c:v>
                </c:pt>
                <c:pt idx="80">
                  <c:v>0.3424258828163147</c:v>
                </c:pt>
                <c:pt idx="81">
                  <c:v>0.34719395637512207</c:v>
                </c:pt>
                <c:pt idx="82">
                  <c:v>0.34897413849830627</c:v>
                </c:pt>
                <c:pt idx="83">
                  <c:v>0.3542029857635498</c:v>
                </c:pt>
                <c:pt idx="84">
                  <c:v>0.36663818359375</c:v>
                </c:pt>
                <c:pt idx="85">
                  <c:v>0.36657366156578064</c:v>
                </c:pt>
                <c:pt idx="86">
                  <c:v>0.36473101377487183</c:v>
                </c:pt>
                <c:pt idx="87">
                  <c:v>0.3761153519153595</c:v>
                </c:pt>
                <c:pt idx="88">
                  <c:v>0.38948160409927368</c:v>
                </c:pt>
                <c:pt idx="89">
                  <c:v>0.38670152425765991</c:v>
                </c:pt>
                <c:pt idx="90">
                  <c:v>0.38714075088500977</c:v>
                </c:pt>
                <c:pt idx="91">
                  <c:v>0.38556241989135742</c:v>
                </c:pt>
                <c:pt idx="92">
                  <c:v>0.397767573595047</c:v>
                </c:pt>
                <c:pt idx="93">
                  <c:v>0.39556574821472168</c:v>
                </c:pt>
                <c:pt idx="94">
                  <c:v>0.39858144521713257</c:v>
                </c:pt>
                <c:pt idx="95">
                  <c:v>0.40657871961593628</c:v>
                </c:pt>
                <c:pt idx="96">
                  <c:v>0.4154602587223053</c:v>
                </c:pt>
                <c:pt idx="97">
                  <c:v>0.42267051339149475</c:v>
                </c:pt>
                <c:pt idx="98">
                  <c:v>0.42631891369819641</c:v>
                </c:pt>
                <c:pt idx="99">
                  <c:v>0.43348097801208496</c:v>
                </c:pt>
                <c:pt idx="100">
                  <c:v>0.43883246183395386</c:v>
                </c:pt>
                <c:pt idx="101">
                  <c:v>0.42800447344779968</c:v>
                </c:pt>
                <c:pt idx="102">
                  <c:v>0.42722901701927185</c:v>
                </c:pt>
                <c:pt idx="103">
                  <c:v>0.42866823077201843</c:v>
                </c:pt>
                <c:pt idx="104">
                  <c:v>0.43902447819709778</c:v>
                </c:pt>
                <c:pt idx="105">
                  <c:v>0.45063880085945129</c:v>
                </c:pt>
                <c:pt idx="106">
                  <c:v>0.46028667688369751</c:v>
                </c:pt>
                <c:pt idx="107">
                  <c:v>0.45792260766029358</c:v>
                </c:pt>
                <c:pt idx="108">
                  <c:v>0.45308813452720642</c:v>
                </c:pt>
                <c:pt idx="109">
                  <c:v>0.44338765740394592</c:v>
                </c:pt>
                <c:pt idx="110">
                  <c:v>0.45750424265861511</c:v>
                </c:pt>
                <c:pt idx="111">
                  <c:v>0.45923691987991333</c:v>
                </c:pt>
                <c:pt idx="112">
                  <c:v>0.47144627571105957</c:v>
                </c:pt>
                <c:pt idx="113">
                  <c:v>0.46320423483848572</c:v>
                </c:pt>
                <c:pt idx="114">
                  <c:v>0.47013416886329651</c:v>
                </c:pt>
              </c:numCache>
            </c:numRef>
          </c:val>
          <c:smooth val="0"/>
          <c:extLst xmlns:c16r2="http://schemas.microsoft.com/office/drawing/2015/06/chart">
            <c:ext xmlns:c16="http://schemas.microsoft.com/office/drawing/2014/chart" uri="{C3380CC4-5D6E-409C-BE32-E72D297353CC}">
              <c16:uniqueId val="{00000000-3047-4EB8-A96F-67ED6EFAA98E}"/>
            </c:ext>
          </c:extLst>
        </c:ser>
        <c:ser>
          <c:idx val="0"/>
          <c:order val="1"/>
          <c:tx>
            <c:v>Top 10% share (France)</c:v>
          </c:tx>
          <c:spPr>
            <a:ln w="31750"/>
          </c:spPr>
          <c:marker>
            <c:symbol val="diamond"/>
            <c:size val="7"/>
            <c:spPr>
              <a:solidFill>
                <a:schemeClr val="accent1"/>
              </a:solidFill>
              <a:ln w="12700">
                <a:solidFill>
                  <a:schemeClr val="accent1"/>
                </a:solidFill>
                <a:prstDash val="solid"/>
              </a:ln>
            </c:spPr>
          </c:marker>
          <c:cat>
            <c:numRef>
              <c:f>DataF11.2!$A$10:$A$125</c:f>
              <c:numCache>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Cache>
            </c:numRef>
          </c:cat>
          <c:val>
            <c:numRef>
              <c:f>DataF11.2!$E$10:$E$125</c:f>
              <c:numCache>
                <c:formatCode>0.0%</c:formatCode>
                <c:ptCount val="116"/>
                <c:pt idx="0">
                  <c:v>0.50028020143508911</c:v>
                </c:pt>
                <c:pt idx="10">
                  <c:v>0.51679235696792603</c:v>
                </c:pt>
                <c:pt idx="15">
                  <c:v>0.48509722948074341</c:v>
                </c:pt>
                <c:pt idx="16">
                  <c:v>0.50453490018844604</c:v>
                </c:pt>
                <c:pt idx="17">
                  <c:v>0.50301694869995117</c:v>
                </c:pt>
                <c:pt idx="18">
                  <c:v>0.47408735752105713</c:v>
                </c:pt>
                <c:pt idx="19">
                  <c:v>0.48285171389579773</c:v>
                </c:pt>
                <c:pt idx="20">
                  <c:v>0.47281983494758606</c:v>
                </c:pt>
                <c:pt idx="21">
                  <c:v>0.46158221364021301</c:v>
                </c:pt>
                <c:pt idx="22">
                  <c:v>0.47665166854858398</c:v>
                </c:pt>
                <c:pt idx="23">
                  <c:v>0.49475258588790894</c:v>
                </c:pt>
                <c:pt idx="24">
                  <c:v>0.47738513350486755</c:v>
                </c:pt>
                <c:pt idx="25">
                  <c:v>0.47042021155357361</c:v>
                </c:pt>
                <c:pt idx="26">
                  <c:v>0.45417675375938416</c:v>
                </c:pt>
                <c:pt idx="27">
                  <c:v>0.46715191006660461</c:v>
                </c:pt>
                <c:pt idx="28">
                  <c:v>0.46609532833099365</c:v>
                </c:pt>
                <c:pt idx="29">
                  <c:v>0.45185291767120361</c:v>
                </c:pt>
                <c:pt idx="30">
                  <c:v>0.42934364080429077</c:v>
                </c:pt>
                <c:pt idx="31">
                  <c:v>0.42590916156768799</c:v>
                </c:pt>
                <c:pt idx="32">
                  <c:v>0.44762289524078369</c:v>
                </c:pt>
                <c:pt idx="33">
                  <c:v>0.46600759029388428</c:v>
                </c:pt>
                <c:pt idx="34">
                  <c:v>0.47230145335197449</c:v>
                </c:pt>
                <c:pt idx="35">
                  <c:v>0.48236384987831116</c:v>
                </c:pt>
                <c:pt idx="36">
                  <c:v>0.45618894696235657</c:v>
                </c:pt>
                <c:pt idx="37">
                  <c:v>0.44893720746040344</c:v>
                </c:pt>
                <c:pt idx="38">
                  <c:v>0.43661791086196899</c:v>
                </c:pt>
                <c:pt idx="39">
                  <c:v>0.41080799698829651</c:v>
                </c:pt>
                <c:pt idx="40">
                  <c:v>0.42153161764144897</c:v>
                </c:pt>
                <c:pt idx="41">
                  <c:v>0.40932011604309082</c:v>
                </c:pt>
                <c:pt idx="42">
                  <c:v>0.38223141431808472</c:v>
                </c:pt>
                <c:pt idx="43">
                  <c:v>0.34447532892227173</c:v>
                </c:pt>
                <c:pt idx="44">
                  <c:v>0.32232564687728882</c:v>
                </c:pt>
                <c:pt idx="45">
                  <c:v>0.3109259307384491</c:v>
                </c:pt>
                <c:pt idx="46">
                  <c:v>0.34406551718711853</c:v>
                </c:pt>
                <c:pt idx="47">
                  <c:v>0.35674810409545898</c:v>
                </c:pt>
                <c:pt idx="48">
                  <c:v>0.33679258823394775</c:v>
                </c:pt>
                <c:pt idx="49">
                  <c:v>0.33906069397926331</c:v>
                </c:pt>
                <c:pt idx="50">
                  <c:v>0.33723577857017517</c:v>
                </c:pt>
                <c:pt idx="51">
                  <c:v>0.34549400210380554</c:v>
                </c:pt>
                <c:pt idx="52">
                  <c:v>0.3529171347618103</c:v>
                </c:pt>
                <c:pt idx="53">
                  <c:v>0.35007971525192261</c:v>
                </c:pt>
                <c:pt idx="54">
                  <c:v>0.35679090023040771</c:v>
                </c:pt>
                <c:pt idx="55">
                  <c:v>0.36346343159675598</c:v>
                </c:pt>
                <c:pt idx="56">
                  <c:v>0.35878291726112366</c:v>
                </c:pt>
                <c:pt idx="57">
                  <c:v>0.36357560753822327</c:v>
                </c:pt>
                <c:pt idx="58">
                  <c:v>0.35467517375946045</c:v>
                </c:pt>
                <c:pt idx="59">
                  <c:v>0.37512499094009399</c:v>
                </c:pt>
                <c:pt idx="60">
                  <c:v>0.37657782435417175</c:v>
                </c:pt>
                <c:pt idx="61">
                  <c:v>0.38060975074768066</c:v>
                </c:pt>
                <c:pt idx="62">
                  <c:v>0.36870658397674561</c:v>
                </c:pt>
                <c:pt idx="63">
                  <c:v>0.3689940869808197</c:v>
                </c:pt>
                <c:pt idx="64">
                  <c:v>0.37411138415336609</c:v>
                </c:pt>
                <c:pt idx="65">
                  <c:v>0.37891596555709839</c:v>
                </c:pt>
                <c:pt idx="66">
                  <c:v>0.36854895949363708</c:v>
                </c:pt>
                <c:pt idx="67">
                  <c:v>0.36652994155883789</c:v>
                </c:pt>
                <c:pt idx="68">
                  <c:v>0.35251426696777344</c:v>
                </c:pt>
                <c:pt idx="69">
                  <c:v>0.34383872151374817</c:v>
                </c:pt>
                <c:pt idx="70">
                  <c:v>0.33982884883880615</c:v>
                </c:pt>
                <c:pt idx="71">
                  <c:v>0.33675596117973328</c:v>
                </c:pt>
                <c:pt idx="72">
                  <c:v>0.33408710360527039</c:v>
                </c:pt>
                <c:pt idx="73">
                  <c:v>0.34098091721534729</c:v>
                </c:pt>
                <c:pt idx="74">
                  <c:v>0.33706066012382507</c:v>
                </c:pt>
                <c:pt idx="75">
                  <c:v>0.33094441890716553</c:v>
                </c:pt>
                <c:pt idx="76">
                  <c:v>0.32679072022438049</c:v>
                </c:pt>
                <c:pt idx="77">
                  <c:v>0.31233611702919006</c:v>
                </c:pt>
                <c:pt idx="78">
                  <c:v>0.30607795715332031</c:v>
                </c:pt>
                <c:pt idx="79">
                  <c:v>0.31407064199447632</c:v>
                </c:pt>
                <c:pt idx="80">
                  <c:v>0.30881980061531067</c:v>
                </c:pt>
                <c:pt idx="81">
                  <c:v>0.30317959189414978</c:v>
                </c:pt>
                <c:pt idx="82">
                  <c:v>0.29351863265037537</c:v>
                </c:pt>
                <c:pt idx="83">
                  <c:v>0.29460990428924561</c:v>
                </c:pt>
                <c:pt idx="84">
                  <c:v>0.29726141691207886</c:v>
                </c:pt>
                <c:pt idx="85">
                  <c:v>0.30246567726135254</c:v>
                </c:pt>
                <c:pt idx="86">
                  <c:v>0.31159508228302002</c:v>
                </c:pt>
                <c:pt idx="87">
                  <c:v>0.32004141807556152</c:v>
                </c:pt>
                <c:pt idx="88">
                  <c:v>0.32561808824539185</c:v>
                </c:pt>
                <c:pt idx="89">
                  <c:v>0.32723832130432129</c:v>
                </c:pt>
                <c:pt idx="90">
                  <c:v>0.32193809747695923</c:v>
                </c:pt>
                <c:pt idx="91">
                  <c:v>0.32081148028373718</c:v>
                </c:pt>
                <c:pt idx="92">
                  <c:v>0.31377705931663513</c:v>
                </c:pt>
                <c:pt idx="93">
                  <c:v>0.31743541359901428</c:v>
                </c:pt>
                <c:pt idx="94">
                  <c:v>0.3175484836101532</c:v>
                </c:pt>
                <c:pt idx="95">
                  <c:v>0.31714171171188354</c:v>
                </c:pt>
                <c:pt idx="96">
                  <c:v>0.32228335738182068</c:v>
                </c:pt>
                <c:pt idx="97">
                  <c:v>0.32491463422775269</c:v>
                </c:pt>
                <c:pt idx="98">
                  <c:v>0.32765904068946838</c:v>
                </c:pt>
                <c:pt idx="99">
                  <c:v>0.32738405466079712</c:v>
                </c:pt>
                <c:pt idx="100">
                  <c:v>0.33092978596687317</c:v>
                </c:pt>
                <c:pt idx="101">
                  <c:v>0.3341839611530304</c:v>
                </c:pt>
                <c:pt idx="102">
                  <c:v>0.32850217819213867</c:v>
                </c:pt>
                <c:pt idx="103">
                  <c:v>0.33262506127357483</c:v>
                </c:pt>
                <c:pt idx="104">
                  <c:v>0.33556926250457764</c:v>
                </c:pt>
                <c:pt idx="105">
                  <c:v>0.33399230241775513</c:v>
                </c:pt>
                <c:pt idx="106">
                  <c:v>0.33199962973594666</c:v>
                </c:pt>
                <c:pt idx="107">
                  <c:v>0.33888199925422668</c:v>
                </c:pt>
                <c:pt idx="108">
                  <c:v>0.33740603923797607</c:v>
                </c:pt>
                <c:pt idx="109">
                  <c:v>0.32187047600746155</c:v>
                </c:pt>
                <c:pt idx="110">
                  <c:v>0.32645314931869507</c:v>
                </c:pt>
                <c:pt idx="111">
                  <c:v>0.33235350251197815</c:v>
                </c:pt>
                <c:pt idx="112">
                  <c:v>0.32197704911231995</c:v>
                </c:pt>
                <c:pt idx="113">
                  <c:v>0.32670536637306213</c:v>
                </c:pt>
                <c:pt idx="114">
                  <c:v>0.32659980654716492</c:v>
                </c:pt>
              </c:numCache>
            </c:numRef>
          </c:val>
          <c:smooth val="1"/>
          <c:extLst xmlns:c16r2="http://schemas.microsoft.com/office/drawing/2015/06/chart">
            <c:ext xmlns:c16="http://schemas.microsoft.com/office/drawing/2014/chart" uri="{C3380CC4-5D6E-409C-BE32-E72D297353CC}">
              <c16:uniqueId val="{00000001-3047-4EB8-A96F-67ED6EFAA98E}"/>
            </c:ext>
          </c:extLst>
        </c:ser>
        <c:ser>
          <c:idx val="3"/>
          <c:order val="2"/>
          <c:tx>
            <c:v>Bottom 50% share (U.S.)</c:v>
          </c:tx>
          <c:spPr>
            <a:ln w="25400">
              <a:solidFill>
                <a:srgbClr val="C00000"/>
              </a:solidFill>
            </a:ln>
          </c:spPr>
          <c:marker>
            <c:symbol val="circle"/>
            <c:size val="7"/>
            <c:spPr>
              <a:solidFill>
                <a:sysClr val="window" lastClr="FFFFFF"/>
              </a:solidFill>
              <a:ln w="12700">
                <a:solidFill>
                  <a:srgbClr val="C00000"/>
                </a:solidFill>
              </a:ln>
            </c:spPr>
          </c:marker>
          <c:cat>
            <c:numRef>
              <c:f>DataF11.2!$A$10:$A$125</c:f>
              <c:numCache>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Cache>
            </c:numRef>
          </c:cat>
          <c:val>
            <c:numRef>
              <c:f>DataF11.2!$G$10:$G$125</c:f>
              <c:numCache>
                <c:formatCode>0.0%</c:formatCode>
                <c:ptCount val="116"/>
                <c:pt idx="0">
                  <c:v>0.17701460791887977</c:v>
                </c:pt>
                <c:pt idx="10">
                  <c:v>0.17091065592167701</c:v>
                </c:pt>
                <c:pt idx="13">
                  <c:v>0.17644019411070519</c:v>
                </c:pt>
                <c:pt idx="14">
                  <c:v>0.16972534382820004</c:v>
                </c:pt>
                <c:pt idx="15">
                  <c:v>0.16815781043641731</c:v>
                </c:pt>
                <c:pt idx="16">
                  <c:v>0.17201563504243084</c:v>
                </c:pt>
                <c:pt idx="17">
                  <c:v>0.16653203384449219</c:v>
                </c:pt>
                <c:pt idx="18">
                  <c:v>0.17262409635125051</c:v>
                </c:pt>
                <c:pt idx="19">
                  <c:v>0.16319505047270524</c:v>
                </c:pt>
                <c:pt idx="20">
                  <c:v>0.16622104876219868</c:v>
                </c:pt>
                <c:pt idx="21">
                  <c:v>0.17364894172185213</c:v>
                </c:pt>
                <c:pt idx="22">
                  <c:v>0.16705622163298389</c:v>
                </c:pt>
                <c:pt idx="23">
                  <c:v>0.16149945637385282</c:v>
                </c:pt>
                <c:pt idx="24">
                  <c:v>0.16040815887444662</c:v>
                </c:pt>
                <c:pt idx="25">
                  <c:v>0.16248845030803408</c:v>
                </c:pt>
                <c:pt idx="26">
                  <c:v>0.15883332233593864</c:v>
                </c:pt>
                <c:pt idx="27">
                  <c:v>0.16273189113113398</c:v>
                </c:pt>
                <c:pt idx="28">
                  <c:v>0.16681341343362735</c:v>
                </c:pt>
                <c:pt idx="29">
                  <c:v>0.16787096462496626</c:v>
                </c:pt>
                <c:pt idx="30">
                  <c:v>0.16280978170126825</c:v>
                </c:pt>
                <c:pt idx="31">
                  <c:v>0.16214453187024791</c:v>
                </c:pt>
                <c:pt idx="32">
                  <c:v>0.15862177081536882</c:v>
                </c:pt>
                <c:pt idx="33">
                  <c:v>0.16156540626460053</c:v>
                </c:pt>
                <c:pt idx="34">
                  <c:v>0.15949833263794091</c:v>
                </c:pt>
                <c:pt idx="35">
                  <c:v>0.16322421300276904</c:v>
                </c:pt>
                <c:pt idx="36">
                  <c:v>0.16339636681732081</c:v>
                </c:pt>
                <c:pt idx="37">
                  <c:v>0.15910566482253555</c:v>
                </c:pt>
                <c:pt idx="38">
                  <c:v>0.15951270485049915</c:v>
                </c:pt>
                <c:pt idx="39">
                  <c:v>0.16545333409216917</c:v>
                </c:pt>
                <c:pt idx="40">
                  <c:v>0.17986235126693717</c:v>
                </c:pt>
                <c:pt idx="41">
                  <c:v>0.18904808921713412</c:v>
                </c:pt>
                <c:pt idx="42">
                  <c:v>0.19472937315650862</c:v>
                </c:pt>
                <c:pt idx="43">
                  <c:v>0.19587538082449696</c:v>
                </c:pt>
                <c:pt idx="44">
                  <c:v>0.19164856118543502</c:v>
                </c:pt>
                <c:pt idx="45">
                  <c:v>0.19203761949120401</c:v>
                </c:pt>
                <c:pt idx="46">
                  <c:v>0.18644991090148424</c:v>
                </c:pt>
                <c:pt idx="47">
                  <c:v>0.18812973218837067</c:v>
                </c:pt>
                <c:pt idx="48">
                  <c:v>0.18620778287274606</c:v>
                </c:pt>
                <c:pt idx="49">
                  <c:v>0.19011756241489083</c:v>
                </c:pt>
                <c:pt idx="50">
                  <c:v>0.19378312263235417</c:v>
                </c:pt>
                <c:pt idx="51">
                  <c:v>0.19687883775331272</c:v>
                </c:pt>
                <c:pt idx="52">
                  <c:v>0.19562840255380387</c:v>
                </c:pt>
                <c:pt idx="53">
                  <c:v>0.19369328211761389</c:v>
                </c:pt>
                <c:pt idx="54">
                  <c:v>0.19606143195885267</c:v>
                </c:pt>
                <c:pt idx="55">
                  <c:v>0.19605287396270243</c:v>
                </c:pt>
                <c:pt idx="56">
                  <c:v>0.19623043761410272</c:v>
                </c:pt>
                <c:pt idx="57">
                  <c:v>0.19482752453328916</c:v>
                </c:pt>
                <c:pt idx="58">
                  <c:v>0.1964508244066662</c:v>
                </c:pt>
                <c:pt idx="59">
                  <c:v>0.19583751201442284</c:v>
                </c:pt>
                <c:pt idx="60">
                  <c:v>0.19504523277282715</c:v>
                </c:pt>
                <c:pt idx="61">
                  <c:v>0.19368785131528593</c:v>
                </c:pt>
                <c:pt idx="62">
                  <c:v>0.19504523277282715</c:v>
                </c:pt>
                <c:pt idx="63">
                  <c:v>0.19102069735527039</c:v>
                </c:pt>
                <c:pt idx="64">
                  <c:v>0.18699616193771362</c:v>
                </c:pt>
                <c:pt idx="65">
                  <c:v>0.19129836559295654</c:v>
                </c:pt>
                <c:pt idx="66">
                  <c:v>0.19560056924819946</c:v>
                </c:pt>
                <c:pt idx="67">
                  <c:v>0.20443549752235413</c:v>
                </c:pt>
                <c:pt idx="68">
                  <c:v>0.20690547674894333</c:v>
                </c:pt>
                <c:pt idx="69">
                  <c:v>0.21019494347274303</c:v>
                </c:pt>
                <c:pt idx="70">
                  <c:v>0.20839184476062655</c:v>
                </c:pt>
                <c:pt idx="71">
                  <c:v>0.20415765035431832</c:v>
                </c:pt>
                <c:pt idx="72">
                  <c:v>0.2023898362822365</c:v>
                </c:pt>
                <c:pt idx="73">
                  <c:v>0.20379538833367405</c:v>
                </c:pt>
                <c:pt idx="74">
                  <c:v>0.20498855784353509</c:v>
                </c:pt>
                <c:pt idx="75">
                  <c:v>0.20269921887620512</c:v>
                </c:pt>
                <c:pt idx="76">
                  <c:v>0.20211716857727424</c:v>
                </c:pt>
                <c:pt idx="77">
                  <c:v>0.20028216234638307</c:v>
                </c:pt>
                <c:pt idx="78">
                  <c:v>0.19975558070290589</c:v>
                </c:pt>
                <c:pt idx="79">
                  <c:v>0.20078200101852417</c:v>
                </c:pt>
                <c:pt idx="80">
                  <c:v>0.19892722368240356</c:v>
                </c:pt>
                <c:pt idx="81">
                  <c:v>0.19509440660476685</c:v>
                </c:pt>
                <c:pt idx="82">
                  <c:v>0.18957161903381348</c:v>
                </c:pt>
                <c:pt idx="83">
                  <c:v>0.18307822942733765</c:v>
                </c:pt>
                <c:pt idx="84">
                  <c:v>0.17883282899856567</c:v>
                </c:pt>
                <c:pt idx="85">
                  <c:v>0.17881196737289429</c:v>
                </c:pt>
                <c:pt idx="86">
                  <c:v>0.17667049169540405</c:v>
                </c:pt>
                <c:pt idx="87">
                  <c:v>0.17262822389602661</c:v>
                </c:pt>
                <c:pt idx="88">
                  <c:v>0.16944479942321777</c:v>
                </c:pt>
                <c:pt idx="89">
                  <c:v>0.16931194067001343</c:v>
                </c:pt>
                <c:pt idx="90">
                  <c:v>0.16803818941116333</c:v>
                </c:pt>
                <c:pt idx="91">
                  <c:v>0.16619127988815308</c:v>
                </c:pt>
                <c:pt idx="92">
                  <c:v>0.15830767154693604</c:v>
                </c:pt>
                <c:pt idx="93">
                  <c:v>0.15894609689712524</c:v>
                </c:pt>
                <c:pt idx="94">
                  <c:v>0.15776264667510986</c:v>
                </c:pt>
                <c:pt idx="95">
                  <c:v>0.15379762649536133</c:v>
                </c:pt>
                <c:pt idx="96">
                  <c:v>0.15079790353775024</c:v>
                </c:pt>
                <c:pt idx="97">
                  <c:v>0.14862990379333496</c:v>
                </c:pt>
                <c:pt idx="98">
                  <c:v>0.14906054735183716</c:v>
                </c:pt>
                <c:pt idx="99">
                  <c:v>0.14768904447555542</c:v>
                </c:pt>
                <c:pt idx="100">
                  <c:v>0.14615023136138916</c:v>
                </c:pt>
                <c:pt idx="101">
                  <c:v>0.14948296546936035</c:v>
                </c:pt>
                <c:pt idx="102">
                  <c:v>0.14821606874465942</c:v>
                </c:pt>
                <c:pt idx="103">
                  <c:v>0.1451382040977478</c:v>
                </c:pt>
                <c:pt idx="104">
                  <c:v>0.14188343286514282</c:v>
                </c:pt>
                <c:pt idx="105">
                  <c:v>0.13831955194473267</c:v>
                </c:pt>
                <c:pt idx="106">
                  <c:v>0.13535594940185547</c:v>
                </c:pt>
                <c:pt idx="107">
                  <c:v>0.13738417625427246</c:v>
                </c:pt>
                <c:pt idx="108">
                  <c:v>0.13710874319076538</c:v>
                </c:pt>
                <c:pt idx="109">
                  <c:v>0.13589709997177124</c:v>
                </c:pt>
                <c:pt idx="110">
                  <c:v>0.13031774759292603</c:v>
                </c:pt>
                <c:pt idx="111">
                  <c:v>0.12730598449707031</c:v>
                </c:pt>
                <c:pt idx="112">
                  <c:v>0.12380164861679077</c:v>
                </c:pt>
                <c:pt idx="113">
                  <c:v>0.1276591420173645</c:v>
                </c:pt>
                <c:pt idx="114">
                  <c:v>0.12545061111450195</c:v>
                </c:pt>
              </c:numCache>
            </c:numRef>
          </c:val>
          <c:smooth val="0"/>
          <c:extLst xmlns:c16r2="http://schemas.microsoft.com/office/drawing/2015/06/chart">
            <c:ext xmlns:c16="http://schemas.microsoft.com/office/drawing/2014/chart" uri="{C3380CC4-5D6E-409C-BE32-E72D297353CC}">
              <c16:uniqueId val="{00000001-1B47-4345-A3D9-77D24E474A52}"/>
            </c:ext>
          </c:extLst>
        </c:ser>
        <c:ser>
          <c:idx val="2"/>
          <c:order val="3"/>
          <c:tx>
            <c:v>Bottom 50% share (France)</c:v>
          </c:tx>
          <c:spPr>
            <a:ln w="25400">
              <a:solidFill>
                <a:srgbClr val="5B9BD5"/>
              </a:solidFill>
            </a:ln>
          </c:spPr>
          <c:marker>
            <c:symbol val="circle"/>
            <c:size val="7"/>
            <c:spPr>
              <a:solidFill>
                <a:sysClr val="window" lastClr="FFFFFF"/>
              </a:solidFill>
              <a:ln w="15875">
                <a:solidFill>
                  <a:srgbClr val="5B9BD5"/>
                </a:solidFill>
              </a:ln>
            </c:spPr>
          </c:marker>
          <c:cat>
            <c:numRef>
              <c:f>DataF11.2!$A$10:$A$125</c:f>
              <c:numCache>
                <c:formatCode>General</c:formatCode>
                <c:ptCount val="116"/>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numCache>
            </c:numRef>
          </c:cat>
          <c:val>
            <c:numRef>
              <c:f>DataF11.2!$C$10:$C$125</c:f>
              <c:numCache>
                <c:formatCode>0.0%</c:formatCode>
                <c:ptCount val="116"/>
                <c:pt idx="0">
                  <c:v>0.13561485707759857</c:v>
                </c:pt>
                <c:pt idx="10">
                  <c:v>0.1318424791097641</c:v>
                </c:pt>
                <c:pt idx="15">
                  <c:v>0.13869760930538177</c:v>
                </c:pt>
                <c:pt idx="16">
                  <c:v>0.13764789700508118</c:v>
                </c:pt>
                <c:pt idx="17">
                  <c:v>0.13672846555709839</c:v>
                </c:pt>
                <c:pt idx="18">
                  <c:v>0.14405384659767151</c:v>
                </c:pt>
                <c:pt idx="19">
                  <c:v>0.14353509247303009</c:v>
                </c:pt>
                <c:pt idx="20">
                  <c:v>0.14580459892749786</c:v>
                </c:pt>
                <c:pt idx="21">
                  <c:v>0.14864422380924225</c:v>
                </c:pt>
                <c:pt idx="22">
                  <c:v>0.14481285214424133</c:v>
                </c:pt>
                <c:pt idx="23">
                  <c:v>0.14005129039287567</c:v>
                </c:pt>
                <c:pt idx="24">
                  <c:v>0.14466185867786407</c:v>
                </c:pt>
                <c:pt idx="25">
                  <c:v>0.14690305292606354</c:v>
                </c:pt>
                <c:pt idx="26">
                  <c:v>0.15259325504302979</c:v>
                </c:pt>
                <c:pt idx="27">
                  <c:v>0.14967039227485657</c:v>
                </c:pt>
                <c:pt idx="28">
                  <c:v>0.15177063643932343</c:v>
                </c:pt>
                <c:pt idx="29">
                  <c:v>0.1573832631111145</c:v>
                </c:pt>
                <c:pt idx="30">
                  <c:v>0.16344165802001953</c:v>
                </c:pt>
                <c:pt idx="31">
                  <c:v>0.16493956744670868</c:v>
                </c:pt>
                <c:pt idx="32">
                  <c:v>0.15792356431484222</c:v>
                </c:pt>
                <c:pt idx="33">
                  <c:v>0.1523098349571228</c:v>
                </c:pt>
                <c:pt idx="34">
                  <c:v>0.15048369765281677</c:v>
                </c:pt>
                <c:pt idx="35">
                  <c:v>0.14749117195606232</c:v>
                </c:pt>
                <c:pt idx="36">
                  <c:v>0.15536744892597198</c:v>
                </c:pt>
                <c:pt idx="37">
                  <c:v>0.16003039479255676</c:v>
                </c:pt>
                <c:pt idx="38">
                  <c:v>0.16412745416164398</c:v>
                </c:pt>
                <c:pt idx="39">
                  <c:v>0.17491227388381958</c:v>
                </c:pt>
                <c:pt idx="40">
                  <c:v>0.17066748440265656</c:v>
                </c:pt>
                <c:pt idx="41">
                  <c:v>0.17457315325737</c:v>
                </c:pt>
                <c:pt idx="42">
                  <c:v>0.18625617027282715</c:v>
                </c:pt>
                <c:pt idx="43">
                  <c:v>0.20229621231555939</c:v>
                </c:pt>
                <c:pt idx="44">
                  <c:v>0.2077488899230957</c:v>
                </c:pt>
                <c:pt idx="45">
                  <c:v>0.21130779385566711</c:v>
                </c:pt>
                <c:pt idx="46">
                  <c:v>0.19598452746868134</c:v>
                </c:pt>
                <c:pt idx="47">
                  <c:v>0.19115136563777924</c:v>
                </c:pt>
                <c:pt idx="48">
                  <c:v>0.19852814078330994</c:v>
                </c:pt>
                <c:pt idx="49">
                  <c:v>0.19977891445159912</c:v>
                </c:pt>
                <c:pt idx="50">
                  <c:v>0.20171235501766205</c:v>
                </c:pt>
                <c:pt idx="51">
                  <c:v>0.19712671637535095</c:v>
                </c:pt>
                <c:pt idx="52">
                  <c:v>0.1946416050195694</c:v>
                </c:pt>
                <c:pt idx="53">
                  <c:v>0.19743475317955017</c:v>
                </c:pt>
                <c:pt idx="54">
                  <c:v>0.19409412145614624</c:v>
                </c:pt>
                <c:pt idx="55">
                  <c:v>0.19127567112445831</c:v>
                </c:pt>
                <c:pt idx="56">
                  <c:v>0.19302171468734741</c:v>
                </c:pt>
                <c:pt idx="57">
                  <c:v>0.19105742871761322</c:v>
                </c:pt>
                <c:pt idx="58">
                  <c:v>0.19345664978027344</c:v>
                </c:pt>
                <c:pt idx="59">
                  <c:v>0.187336266040802</c:v>
                </c:pt>
                <c:pt idx="60">
                  <c:v>0.18603092432022095</c:v>
                </c:pt>
                <c:pt idx="61">
                  <c:v>0.18574683368206024</c:v>
                </c:pt>
                <c:pt idx="62">
                  <c:v>0.18830634653568268</c:v>
                </c:pt>
                <c:pt idx="63">
                  <c:v>0.18470969796180725</c:v>
                </c:pt>
                <c:pt idx="64">
                  <c:v>0.18683220446109772</c:v>
                </c:pt>
                <c:pt idx="65">
                  <c:v>0.18222112953662872</c:v>
                </c:pt>
                <c:pt idx="66">
                  <c:v>0.18526946008205414</c:v>
                </c:pt>
                <c:pt idx="67">
                  <c:v>0.18564140796661377</c:v>
                </c:pt>
                <c:pt idx="68">
                  <c:v>0.19268330931663513</c:v>
                </c:pt>
                <c:pt idx="69">
                  <c:v>0.19711591303348541</c:v>
                </c:pt>
                <c:pt idx="70">
                  <c:v>0.20166268944740295</c:v>
                </c:pt>
                <c:pt idx="71">
                  <c:v>0.20294255018234253</c:v>
                </c:pt>
                <c:pt idx="72">
                  <c:v>0.20729827880859375</c:v>
                </c:pt>
                <c:pt idx="73">
                  <c:v>0.20262153446674347</c:v>
                </c:pt>
                <c:pt idx="74">
                  <c:v>0.20494312047958374</c:v>
                </c:pt>
                <c:pt idx="75">
                  <c:v>0.20896357297897339</c:v>
                </c:pt>
                <c:pt idx="76">
                  <c:v>0.21199771761894226</c:v>
                </c:pt>
                <c:pt idx="77">
                  <c:v>0.22189101576805115</c:v>
                </c:pt>
                <c:pt idx="78">
                  <c:v>0.22825333476066589</c:v>
                </c:pt>
                <c:pt idx="79">
                  <c:v>0.23291820287704468</c:v>
                </c:pt>
                <c:pt idx="80">
                  <c:v>0.23329819738864899</c:v>
                </c:pt>
                <c:pt idx="81">
                  <c:v>0.23420864343643188</c:v>
                </c:pt>
                <c:pt idx="82">
                  <c:v>0.23816193640232086</c:v>
                </c:pt>
                <c:pt idx="83">
                  <c:v>0.23026177287101746</c:v>
                </c:pt>
                <c:pt idx="84">
                  <c:v>0.23107761144638062</c:v>
                </c:pt>
                <c:pt idx="85">
                  <c:v>0.22783081233501434</c:v>
                </c:pt>
                <c:pt idx="86">
                  <c:v>0.22363370656967163</c:v>
                </c:pt>
                <c:pt idx="87">
                  <c:v>0.2209509015083313</c:v>
                </c:pt>
                <c:pt idx="88">
                  <c:v>0.21662035584449768</c:v>
                </c:pt>
                <c:pt idx="89">
                  <c:v>0.21373672783374786</c:v>
                </c:pt>
                <c:pt idx="90">
                  <c:v>0.21427915990352631</c:v>
                </c:pt>
                <c:pt idx="91">
                  <c:v>0.21709637343883514</c:v>
                </c:pt>
                <c:pt idx="92">
                  <c:v>0.21783201396465302</c:v>
                </c:pt>
                <c:pt idx="93">
                  <c:v>0.2131761908531189</c:v>
                </c:pt>
                <c:pt idx="94">
                  <c:v>0.21164822578430176</c:v>
                </c:pt>
                <c:pt idx="95">
                  <c:v>0.20878490805625916</c:v>
                </c:pt>
                <c:pt idx="96">
                  <c:v>0.21311810612678528</c:v>
                </c:pt>
                <c:pt idx="97">
                  <c:v>0.21216723322868347</c:v>
                </c:pt>
                <c:pt idx="98">
                  <c:v>0.21266402304172516</c:v>
                </c:pt>
                <c:pt idx="99">
                  <c:v>0.21353696286678314</c:v>
                </c:pt>
                <c:pt idx="100">
                  <c:v>0.21517005562782288</c:v>
                </c:pt>
                <c:pt idx="101">
                  <c:v>0.21485753357410431</c:v>
                </c:pt>
                <c:pt idx="102">
                  <c:v>0.219943568110466</c:v>
                </c:pt>
                <c:pt idx="103">
                  <c:v>0.21949540078639984</c:v>
                </c:pt>
                <c:pt idx="104">
                  <c:v>0.21754972636699677</c:v>
                </c:pt>
                <c:pt idx="105">
                  <c:v>0.21893051266670227</c:v>
                </c:pt>
                <c:pt idx="106">
                  <c:v>0.22055810689926147</c:v>
                </c:pt>
                <c:pt idx="107">
                  <c:v>0.21905525028705597</c:v>
                </c:pt>
                <c:pt idx="108">
                  <c:v>0.22086098790168762</c:v>
                </c:pt>
                <c:pt idx="109">
                  <c:v>0.22780105471611023</c:v>
                </c:pt>
                <c:pt idx="110">
                  <c:v>0.22270265221595764</c:v>
                </c:pt>
                <c:pt idx="111">
                  <c:v>0.22022128105163574</c:v>
                </c:pt>
                <c:pt idx="112">
                  <c:v>0.22506776452064514</c:v>
                </c:pt>
                <c:pt idx="113">
                  <c:v>0.22439070045948029</c:v>
                </c:pt>
                <c:pt idx="114">
                  <c:v>0.22461986541748047</c:v>
                </c:pt>
              </c:numCache>
            </c:numRef>
          </c:val>
          <c:smooth val="0"/>
          <c:extLst xmlns:c16r2="http://schemas.microsoft.com/office/drawing/2015/06/chart">
            <c:ext xmlns:c16="http://schemas.microsoft.com/office/drawing/2014/chart" uri="{C3380CC4-5D6E-409C-BE32-E72D297353CC}">
              <c16:uniqueId val="{00000000-1B47-4345-A3D9-77D24E474A52}"/>
            </c:ext>
          </c:extLst>
        </c:ser>
        <c:dLbls>
          <c:showLegendKey val="0"/>
          <c:showVal val="0"/>
          <c:showCatName val="0"/>
          <c:showSerName val="0"/>
          <c:showPercent val="0"/>
          <c:showBubbleSize val="0"/>
        </c:dLbls>
        <c:marker val="1"/>
        <c:smooth val="0"/>
        <c:axId val="515327696"/>
        <c:axId val="515328088"/>
      </c:lineChart>
      <c:catAx>
        <c:axId val="515327696"/>
        <c:scaling>
          <c:orientation val="minMax"/>
        </c:scaling>
        <c:delete val="0"/>
        <c:axPos val="b"/>
        <c:majorGridlines>
          <c:spPr>
            <a:ln w="3175">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15328088"/>
        <c:crossesAt val="0"/>
        <c:auto val="1"/>
        <c:lblAlgn val="ctr"/>
        <c:lblOffset val="100"/>
        <c:tickLblSkip val="10"/>
        <c:tickMarkSkip val="10"/>
        <c:noMultiLvlLbl val="0"/>
      </c:catAx>
      <c:valAx>
        <c:axId val="515328088"/>
        <c:scaling>
          <c:orientation val="minMax"/>
          <c:max val="0.55000000000000004"/>
          <c:min val="0.1"/>
        </c:scaling>
        <c:delete val="0"/>
        <c:axPos val="l"/>
        <c:majorGridlines>
          <c:spPr>
            <a:ln w="3175">
              <a:solidFill>
                <a:srgbClr val="000000"/>
              </a:solidFill>
              <a:prstDash val="solid"/>
            </a:ln>
          </c:spPr>
        </c:majorGridlines>
        <c:title>
          <c:tx>
            <c:rich>
              <a:bodyPr/>
              <a:lstStyle/>
              <a:p>
                <a:pPr>
                  <a:defRPr/>
                </a:pPr>
                <a:r>
                  <a:rPr lang="fr-FR" sz="1300"/>
                  <a:t>Share</a:t>
                </a:r>
                <a:r>
                  <a:rPr lang="fr-FR" sz="1300" baseline="0"/>
                  <a:t> of each group in national income</a:t>
                </a:r>
                <a:endParaRPr lang="fr-FR" sz="1300"/>
              </a:p>
            </c:rich>
          </c:tx>
          <c:layout>
            <c:manualLayout>
              <c:xMode val="edge"/>
              <c:yMode val="edge"/>
              <c:x val="3.2932128423370098E-3"/>
              <c:y val="0.14683116761270301"/>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515327696"/>
        <c:crosses val="autoZero"/>
        <c:crossBetween val="midCat"/>
        <c:majorUnit val="0.05"/>
      </c:valAx>
      <c:spPr>
        <a:noFill/>
        <a:ln w="31750">
          <a:solidFill>
            <a:sysClr val="windowText" lastClr="000000"/>
          </a:solidFill>
        </a:ln>
      </c:spPr>
    </c:plotArea>
    <c:legend>
      <c:legendPos val="l"/>
      <c:layout>
        <c:manualLayout>
          <c:xMode val="edge"/>
          <c:yMode val="edge"/>
          <c:x val="0.45355652648192102"/>
          <c:y val="8.1549119283087501E-2"/>
          <c:w val="0.30317895137106698"/>
          <c:h val="0.19407065986670399"/>
        </c:manualLayout>
      </c:layout>
      <c:overlay val="1"/>
      <c:spPr>
        <a:solidFill>
          <a:schemeClr val="bg1"/>
        </a:solidFill>
        <a:ln w="15875">
          <a:solidFill>
            <a:sysClr val="windowText" lastClr="000000"/>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a:ea typeface="Arial"/>
                <a:cs typeface="Arial"/>
              </a:defRPr>
            </a:pPr>
            <a:r>
              <a:rPr lang="fr-FR" sz="2000" b="1" i="0" baseline="0">
                <a:effectLst/>
              </a:rPr>
              <a:t>Labour productivity, 1950-2015 </a:t>
            </a:r>
            <a:r>
              <a:rPr lang="fr-FR" sz="2000" b="0" i="0" baseline="0">
                <a:effectLst/>
              </a:rPr>
              <a:t>(euros 2015)  </a:t>
            </a:r>
            <a:endParaRPr lang="fr-FR" sz="2000" b="0">
              <a:effectLst/>
            </a:endParaRPr>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a:ea typeface="Arial"/>
                <a:cs typeface="Arial"/>
              </a:defRPr>
            </a:pPr>
            <a:endParaRPr lang="fr-FR" sz="1800"/>
          </a:p>
        </c:rich>
      </c:tx>
      <c:layout>
        <c:manualLayout>
          <c:xMode val="edge"/>
          <c:yMode val="edge"/>
          <c:x val="0.2525242160984581"/>
          <c:y val="0"/>
        </c:manualLayout>
      </c:layout>
      <c:overlay val="0"/>
      <c:spPr>
        <a:noFill/>
        <a:ln w="25400">
          <a:noFill/>
        </a:ln>
      </c:spPr>
    </c:title>
    <c:autoTitleDeleted val="0"/>
    <c:plotArea>
      <c:layout>
        <c:manualLayout>
          <c:layoutTarget val="inner"/>
          <c:xMode val="edge"/>
          <c:yMode val="edge"/>
          <c:x val="0.101495766266627"/>
          <c:y val="5.7337526205450802E-2"/>
          <c:w val="0.86067596237970401"/>
          <c:h val="0.784688110178281"/>
        </c:manualLayout>
      </c:layout>
      <c:lineChart>
        <c:grouping val="standard"/>
        <c:varyColors val="0"/>
        <c:ser>
          <c:idx val="6"/>
          <c:order val="0"/>
          <c:tx>
            <c:v>United States</c:v>
          </c:tx>
          <c:spPr>
            <a:ln w="44450">
              <a:solidFill>
                <a:schemeClr val="tx1"/>
              </a:solidFill>
            </a:ln>
          </c:spPr>
          <c:marker>
            <c:symbol val="square"/>
            <c:size val="8"/>
            <c:spPr>
              <a:solidFill>
                <a:schemeClr val="tx1"/>
              </a:solidFill>
              <a:ln>
                <a:solidFill>
                  <a:schemeClr val="tx1"/>
                </a:solidFill>
              </a:ln>
            </c:spPr>
          </c:marker>
          <c:cat>
            <c:numRef>
              <c:f>DataF11.3!$A$29:$A$94</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DataF11.3!$K$29:$K$94</c:f>
              <c:numCache>
                <c:formatCode>0.0</c:formatCode>
                <c:ptCount val="66"/>
                <c:pt idx="0">
                  <c:v>17.883114586248919</c:v>
                </c:pt>
                <c:pt idx="1">
                  <c:v>19.009628825007699</c:v>
                </c:pt>
                <c:pt idx="2">
                  <c:v>19.425224766971102</c:v>
                </c:pt>
                <c:pt idx="3">
                  <c:v>19.927845053151767</c:v>
                </c:pt>
                <c:pt idx="4">
                  <c:v>19.482316663978956</c:v>
                </c:pt>
                <c:pt idx="5">
                  <c:v>20.616976383572098</c:v>
                </c:pt>
                <c:pt idx="6">
                  <c:v>20.963941989762517</c:v>
                </c:pt>
                <c:pt idx="7">
                  <c:v>20.934779888850095</c:v>
                </c:pt>
                <c:pt idx="8">
                  <c:v>20.335192764514069</c:v>
                </c:pt>
                <c:pt idx="9">
                  <c:v>21.396011682737093</c:v>
                </c:pt>
                <c:pt idx="10">
                  <c:v>21.514477871006697</c:v>
                </c:pt>
                <c:pt idx="11">
                  <c:v>21.654439255087308</c:v>
                </c:pt>
                <c:pt idx="12">
                  <c:v>22.57421223913121</c:v>
                </c:pt>
                <c:pt idx="13">
                  <c:v>23.251817593696124</c:v>
                </c:pt>
                <c:pt idx="14">
                  <c:v>24.17074240749572</c:v>
                </c:pt>
                <c:pt idx="15">
                  <c:v>25.378454303227748</c:v>
                </c:pt>
                <c:pt idx="16">
                  <c:v>26.579711104112715</c:v>
                </c:pt>
                <c:pt idx="17">
                  <c:v>27.062908360937197</c:v>
                </c:pt>
                <c:pt idx="18">
                  <c:v>28.106639383653782</c:v>
                </c:pt>
                <c:pt idx="19">
                  <c:v>28.748134703618483</c:v>
                </c:pt>
                <c:pt idx="20">
                  <c:v>28.366022030318277</c:v>
                </c:pt>
                <c:pt idx="21">
                  <c:v>29.231057788997802</c:v>
                </c:pt>
                <c:pt idx="22">
                  <c:v>29.773169120922066</c:v>
                </c:pt>
                <c:pt idx="23">
                  <c:v>30.360519173322995</c:v>
                </c:pt>
                <c:pt idx="24">
                  <c:v>30.09564589625068</c:v>
                </c:pt>
                <c:pt idx="25">
                  <c:v>30.69837478486053</c:v>
                </c:pt>
                <c:pt idx="26">
                  <c:v>31.275512334894316</c:v>
                </c:pt>
                <c:pt idx="27">
                  <c:v>31.487827145999816</c:v>
                </c:pt>
                <c:pt idx="28">
                  <c:v>31.965365269197861</c:v>
                </c:pt>
                <c:pt idx="29">
                  <c:v>32.158724913987314</c:v>
                </c:pt>
                <c:pt idx="30">
                  <c:v>32.207884011511496</c:v>
                </c:pt>
                <c:pt idx="31">
                  <c:v>32.846315532646024</c:v>
                </c:pt>
                <c:pt idx="32">
                  <c:v>32.554720021555774</c:v>
                </c:pt>
                <c:pt idx="33">
                  <c:v>33.27022822707184</c:v>
                </c:pt>
                <c:pt idx="34">
                  <c:v>33.932027435404891</c:v>
                </c:pt>
                <c:pt idx="35">
                  <c:v>34.700172821988254</c:v>
                </c:pt>
                <c:pt idx="36">
                  <c:v>35.270200033114769</c:v>
                </c:pt>
                <c:pt idx="37">
                  <c:v>35.471513981853363</c:v>
                </c:pt>
                <c:pt idx="38">
                  <c:v>36.071250782459693</c:v>
                </c:pt>
                <c:pt idx="39">
                  <c:v>36.409573681128876</c:v>
                </c:pt>
                <c:pt idx="40">
                  <c:v>37.010288431192095</c:v>
                </c:pt>
                <c:pt idx="41">
                  <c:v>37.587464941032877</c:v>
                </c:pt>
                <c:pt idx="42">
                  <c:v>38.627198656042559</c:v>
                </c:pt>
                <c:pt idx="43">
                  <c:v>38.912180848404049</c:v>
                </c:pt>
                <c:pt idx="44">
                  <c:v>39.388009770701572</c:v>
                </c:pt>
                <c:pt idx="45">
                  <c:v>39.713377456359829</c:v>
                </c:pt>
                <c:pt idx="46">
                  <c:v>40.83201997683652</c:v>
                </c:pt>
                <c:pt idx="47">
                  <c:v>41.476875155906967</c:v>
                </c:pt>
                <c:pt idx="48">
                  <c:v>42.694586625042561</c:v>
                </c:pt>
                <c:pt idx="49">
                  <c:v>43.993264451428033</c:v>
                </c:pt>
                <c:pt idx="50">
                  <c:v>44.922729541057059</c:v>
                </c:pt>
                <c:pt idx="51">
                  <c:v>45.897053160633753</c:v>
                </c:pt>
                <c:pt idx="52">
                  <c:v>46.973791608581919</c:v>
                </c:pt>
                <c:pt idx="53">
                  <c:v>48.119650716450231</c:v>
                </c:pt>
                <c:pt idx="54">
                  <c:v>49.342741329671554</c:v>
                </c:pt>
                <c:pt idx="55">
                  <c:v>50.185381510967524</c:v>
                </c:pt>
                <c:pt idx="56">
                  <c:v>50.533335042820433</c:v>
                </c:pt>
                <c:pt idx="57">
                  <c:v>50.918284893692167</c:v>
                </c:pt>
                <c:pt idx="58">
                  <c:v>51.179550510984967</c:v>
                </c:pt>
                <c:pt idx="59">
                  <c:v>52.441853298610432</c:v>
                </c:pt>
                <c:pt idx="60">
                  <c:v>53.749616948083933</c:v>
                </c:pt>
                <c:pt idx="61">
                  <c:v>54.052726473869356</c:v>
                </c:pt>
                <c:pt idx="62">
                  <c:v>54.155608691670096</c:v>
                </c:pt>
                <c:pt idx="63">
                  <c:v>54.465552923015963</c:v>
                </c:pt>
                <c:pt idx="64">
                  <c:v>54.820516146158369</c:v>
                </c:pt>
                <c:pt idx="65">
                  <c:v>55.19765317575002</c:v>
                </c:pt>
              </c:numCache>
            </c:numRef>
          </c:val>
          <c:smooth val="0"/>
        </c:ser>
        <c:ser>
          <c:idx val="2"/>
          <c:order val="1"/>
          <c:tx>
            <c:v>Germany</c:v>
          </c:tx>
          <c:spPr>
            <a:ln w="44450">
              <a:solidFill>
                <a:schemeClr val="accent5"/>
              </a:solidFill>
            </a:ln>
          </c:spPr>
          <c:marker>
            <c:symbol val="triangle"/>
            <c:size val="9"/>
            <c:spPr>
              <a:solidFill>
                <a:schemeClr val="accent5"/>
              </a:solidFill>
              <a:ln>
                <a:solidFill>
                  <a:schemeClr val="accent5"/>
                </a:solidFill>
              </a:ln>
            </c:spPr>
          </c:marker>
          <c:cat>
            <c:numRef>
              <c:f>DataF11.3!$A$29:$A$94</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DataF11.3!$I$29:$I$94</c:f>
              <c:numCache>
                <c:formatCode>0.0</c:formatCode>
                <c:ptCount val="66"/>
                <c:pt idx="0">
                  <c:v>8.0708172457237328</c:v>
                </c:pt>
                <c:pt idx="1">
                  <c:v>8.7892160716174939</c:v>
                </c:pt>
                <c:pt idx="2">
                  <c:v>9.5123108114532098</c:v>
                </c:pt>
                <c:pt idx="3">
                  <c:v>9.3986967695754906</c:v>
                </c:pt>
                <c:pt idx="4">
                  <c:v>10.015941720781219</c:v>
                </c:pt>
                <c:pt idx="5">
                  <c:v>10.095944137770326</c:v>
                </c:pt>
                <c:pt idx="6">
                  <c:v>10.823351588452747</c:v>
                </c:pt>
                <c:pt idx="7">
                  <c:v>11.404783111303122</c:v>
                </c:pt>
                <c:pt idx="8">
                  <c:v>11.746842463039535</c:v>
                </c:pt>
                <c:pt idx="9">
                  <c:v>12.52619404543004</c:v>
                </c:pt>
                <c:pt idx="10">
                  <c:v>13.458909947412081</c:v>
                </c:pt>
                <c:pt idx="11">
                  <c:v>13.91618677267464</c:v>
                </c:pt>
                <c:pt idx="12">
                  <c:v>14.399812460974493</c:v>
                </c:pt>
                <c:pt idx="13">
                  <c:v>14.642161273283159</c:v>
                </c:pt>
                <c:pt idx="14">
                  <c:v>15.435911351066792</c:v>
                </c:pt>
                <c:pt idx="15">
                  <c:v>16.063791082731299</c:v>
                </c:pt>
                <c:pt idx="16">
                  <c:v>16.345762671455592</c:v>
                </c:pt>
                <c:pt idx="17">
                  <c:v>16.205261382026585</c:v>
                </c:pt>
                <c:pt idx="18">
                  <c:v>16.994470254298317</c:v>
                </c:pt>
                <c:pt idx="19">
                  <c:v>18.075274287070076</c:v>
                </c:pt>
                <c:pt idx="20">
                  <c:v>18.904291018287065</c:v>
                </c:pt>
                <c:pt idx="21">
                  <c:v>19.707274894330954</c:v>
                </c:pt>
                <c:pt idx="22">
                  <c:v>20.884902024816494</c:v>
                </c:pt>
                <c:pt idx="23">
                  <c:v>22.049341067274078</c:v>
                </c:pt>
                <c:pt idx="24">
                  <c:v>23.048120327150507</c:v>
                </c:pt>
                <c:pt idx="25">
                  <c:v>24.00916953786702</c:v>
                </c:pt>
                <c:pt idx="26">
                  <c:v>25.249879838403348</c:v>
                </c:pt>
                <c:pt idx="27">
                  <c:v>26.396445804490902</c:v>
                </c:pt>
                <c:pt idx="28">
                  <c:v>27.311115069302026</c:v>
                </c:pt>
                <c:pt idx="29">
                  <c:v>28.256265238439621</c:v>
                </c:pt>
                <c:pt idx="30">
                  <c:v>28.675188261699002</c:v>
                </c:pt>
                <c:pt idx="31">
                  <c:v>29.420906831863174</c:v>
                </c:pt>
                <c:pt idx="32">
                  <c:v>29.984414879276347</c:v>
                </c:pt>
                <c:pt idx="33">
                  <c:v>31.127316107210934</c:v>
                </c:pt>
                <c:pt idx="34">
                  <c:v>32.165527233818445</c:v>
                </c:pt>
                <c:pt idx="35">
                  <c:v>33.141131829948485</c:v>
                </c:pt>
                <c:pt idx="36">
                  <c:v>33.927816366830626</c:v>
                </c:pt>
                <c:pt idx="37">
                  <c:v>34.599706158220776</c:v>
                </c:pt>
                <c:pt idx="38">
                  <c:v>34.255365017873011</c:v>
                </c:pt>
                <c:pt idx="39">
                  <c:v>35.7062067747489</c:v>
                </c:pt>
                <c:pt idx="40">
                  <c:v>35.892049965113337</c:v>
                </c:pt>
                <c:pt idx="41">
                  <c:v>38.671275011473703</c:v>
                </c:pt>
                <c:pt idx="42">
                  <c:v>39.650366224553196</c:v>
                </c:pt>
                <c:pt idx="43">
                  <c:v>40.304111985130262</c:v>
                </c:pt>
                <c:pt idx="44">
                  <c:v>41.679304158629392</c:v>
                </c:pt>
                <c:pt idx="45">
                  <c:v>42.633009100400976</c:v>
                </c:pt>
                <c:pt idx="46">
                  <c:v>43.654447300859694</c:v>
                </c:pt>
                <c:pt idx="47">
                  <c:v>44.947267649099068</c:v>
                </c:pt>
                <c:pt idx="48">
                  <c:v>45.315131011995945</c:v>
                </c:pt>
                <c:pt idx="49">
                  <c:v>46.705731586841196</c:v>
                </c:pt>
                <c:pt idx="50">
                  <c:v>48.712453006739075</c:v>
                </c:pt>
                <c:pt idx="51">
                  <c:v>49.733448453934265</c:v>
                </c:pt>
                <c:pt idx="52">
                  <c:v>50.511569432273717</c:v>
                </c:pt>
                <c:pt idx="53">
                  <c:v>50.801316738303527</c:v>
                </c:pt>
                <c:pt idx="54">
                  <c:v>51.314395455184794</c:v>
                </c:pt>
                <c:pt idx="55">
                  <c:v>51.380197939318961</c:v>
                </c:pt>
                <c:pt idx="56">
                  <c:v>51.62915590769375</c:v>
                </c:pt>
                <c:pt idx="57">
                  <c:v>52.177879957847445</c:v>
                </c:pt>
                <c:pt idx="58">
                  <c:v>52.205988786834112</c:v>
                </c:pt>
                <c:pt idx="59">
                  <c:v>51.006134858816203</c:v>
                </c:pt>
                <c:pt idx="60">
                  <c:v>53.089443346138516</c:v>
                </c:pt>
                <c:pt idx="61">
                  <c:v>53.794007527795117</c:v>
                </c:pt>
                <c:pt idx="62">
                  <c:v>54.271784319177115</c:v>
                </c:pt>
                <c:pt idx="63">
                  <c:v>54.518046910862033</c:v>
                </c:pt>
                <c:pt idx="64">
                  <c:v>54.72662739993536</c:v>
                </c:pt>
                <c:pt idx="65">
                  <c:v>55.198209245034242</c:v>
                </c:pt>
              </c:numCache>
            </c:numRef>
          </c:val>
          <c:smooth val="0"/>
        </c:ser>
        <c:ser>
          <c:idx val="3"/>
          <c:order val="2"/>
          <c:tx>
            <c:v>France</c:v>
          </c:tx>
          <c:spPr>
            <a:ln w="44450">
              <a:solidFill>
                <a:schemeClr val="accent6"/>
              </a:solidFill>
            </a:ln>
          </c:spPr>
          <c:marker>
            <c:symbol val="circle"/>
            <c:size val="9"/>
            <c:spPr>
              <a:solidFill>
                <a:schemeClr val="accent6"/>
              </a:solidFill>
              <a:ln>
                <a:solidFill>
                  <a:schemeClr val="accent6"/>
                </a:solidFill>
              </a:ln>
            </c:spPr>
          </c:marker>
          <c:cat>
            <c:numRef>
              <c:f>DataF11.3!$A$29:$A$94</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DataF11.3!$H$29:$H$94</c:f>
              <c:numCache>
                <c:formatCode>0.0</c:formatCode>
                <c:ptCount val="66"/>
                <c:pt idx="0">
                  <c:v>8.4256080930420794</c:v>
                </c:pt>
                <c:pt idx="1">
                  <c:v>8.8336450740916437</c:v>
                </c:pt>
                <c:pt idx="2">
                  <c:v>9.0435676620549525</c:v>
                </c:pt>
                <c:pt idx="3">
                  <c:v>9.28434855352514</c:v>
                </c:pt>
                <c:pt idx="4">
                  <c:v>9.7384030850179713</c:v>
                </c:pt>
                <c:pt idx="5">
                  <c:v>10.172009712718495</c:v>
                </c:pt>
                <c:pt idx="6">
                  <c:v>10.579349486613646</c:v>
                </c:pt>
                <c:pt idx="7">
                  <c:v>11.051309770381389</c:v>
                </c:pt>
                <c:pt idx="8">
                  <c:v>11.216470231559859</c:v>
                </c:pt>
                <c:pt idx="9">
                  <c:v>11.396944707642183</c:v>
                </c:pt>
                <c:pt idx="10">
                  <c:v>12.182223976369924</c:v>
                </c:pt>
                <c:pt idx="11">
                  <c:v>12.662318594039421</c:v>
                </c:pt>
                <c:pt idx="12">
                  <c:v>13.373717445158226</c:v>
                </c:pt>
                <c:pt idx="13">
                  <c:v>13.857814993559092</c:v>
                </c:pt>
                <c:pt idx="14">
                  <c:v>14.625952207288282</c:v>
                </c:pt>
                <c:pt idx="15">
                  <c:v>15.170836627946889</c:v>
                </c:pt>
                <c:pt idx="16">
                  <c:v>15.833427346969541</c:v>
                </c:pt>
                <c:pt idx="17">
                  <c:v>16.466680896197925</c:v>
                </c:pt>
                <c:pt idx="18">
                  <c:v>17.079991165346691</c:v>
                </c:pt>
                <c:pt idx="19">
                  <c:v>18.150769125581494</c:v>
                </c:pt>
                <c:pt idx="20">
                  <c:v>19.09685018382141</c:v>
                </c:pt>
                <c:pt idx="21">
                  <c:v>20.010082024069376</c:v>
                </c:pt>
                <c:pt idx="22">
                  <c:v>21.308981012857572</c:v>
                </c:pt>
                <c:pt idx="23">
                  <c:v>22.539795568749501</c:v>
                </c:pt>
                <c:pt idx="24">
                  <c:v>23.759457202398462</c:v>
                </c:pt>
                <c:pt idx="25">
                  <c:v>23.890594255390628</c:v>
                </c:pt>
                <c:pt idx="26">
                  <c:v>24.424189549775679</c:v>
                </c:pt>
                <c:pt idx="27">
                  <c:v>25.502561054464369</c:v>
                </c:pt>
                <c:pt idx="28">
                  <c:v>26.85297657431672</c:v>
                </c:pt>
                <c:pt idx="29">
                  <c:v>27.814945994110179</c:v>
                </c:pt>
                <c:pt idx="30">
                  <c:v>28.36609753086109</c:v>
                </c:pt>
                <c:pt idx="31">
                  <c:v>29.049866635606293</c:v>
                </c:pt>
                <c:pt idx="32">
                  <c:v>31.006732693058161</c:v>
                </c:pt>
                <c:pt idx="33">
                  <c:v>31.72161624986089</c:v>
                </c:pt>
                <c:pt idx="34">
                  <c:v>32.589008437717389</c:v>
                </c:pt>
                <c:pt idx="35">
                  <c:v>33.918344728651448</c:v>
                </c:pt>
                <c:pt idx="36">
                  <c:v>34.68795907897249</c:v>
                </c:pt>
                <c:pt idx="37">
                  <c:v>35.177854421231828</c:v>
                </c:pt>
                <c:pt idx="38">
                  <c:v>36.27858009429405</c:v>
                </c:pt>
                <c:pt idx="39">
                  <c:v>37.842481462705962</c:v>
                </c:pt>
                <c:pt idx="40">
                  <c:v>38.830301931447856</c:v>
                </c:pt>
                <c:pt idx="41">
                  <c:v>39.412128822018254</c:v>
                </c:pt>
                <c:pt idx="42">
                  <c:v>40.255372976168985</c:v>
                </c:pt>
                <c:pt idx="43">
                  <c:v>40.772114116538802</c:v>
                </c:pt>
                <c:pt idx="44">
                  <c:v>41.998729176765707</c:v>
                </c:pt>
                <c:pt idx="45">
                  <c:v>43.094283600399784</c:v>
                </c:pt>
                <c:pt idx="46">
                  <c:v>43.195865351832325</c:v>
                </c:pt>
                <c:pt idx="47">
                  <c:v>44.016873247890707</c:v>
                </c:pt>
                <c:pt idx="48">
                  <c:v>45.490729086849804</c:v>
                </c:pt>
                <c:pt idx="49">
                  <c:v>46.803050924293025</c:v>
                </c:pt>
                <c:pt idx="50">
                  <c:v>49.108291112030294</c:v>
                </c:pt>
                <c:pt idx="51">
                  <c:v>49.651352926024956</c:v>
                </c:pt>
                <c:pt idx="52">
                  <c:v>50.791866711372499</c:v>
                </c:pt>
                <c:pt idx="53">
                  <c:v>50.603787192545525</c:v>
                </c:pt>
                <c:pt idx="54">
                  <c:v>50.941014985543596</c:v>
                </c:pt>
                <c:pt idx="55">
                  <c:v>51.642979612276235</c:v>
                </c:pt>
                <c:pt idx="56">
                  <c:v>53.184493703034477</c:v>
                </c:pt>
                <c:pt idx="57">
                  <c:v>53.167030378492399</c:v>
                </c:pt>
                <c:pt idx="58">
                  <c:v>52.815458031419325</c:v>
                </c:pt>
                <c:pt idx="59">
                  <c:v>52.237145135381688</c:v>
                </c:pt>
                <c:pt idx="60">
                  <c:v>53.143290621142128</c:v>
                </c:pt>
                <c:pt idx="61">
                  <c:v>53.856126629936981</c:v>
                </c:pt>
                <c:pt idx="62">
                  <c:v>54.003249643536329</c:v>
                </c:pt>
                <c:pt idx="63">
                  <c:v>54.687230714578526</c:v>
                </c:pt>
                <c:pt idx="64">
                  <c:v>54.848089070274504</c:v>
                </c:pt>
                <c:pt idx="65">
                  <c:v>55.512580805769986</c:v>
                </c:pt>
              </c:numCache>
            </c:numRef>
          </c:val>
          <c:smooth val="0"/>
        </c:ser>
        <c:ser>
          <c:idx val="9"/>
          <c:order val="3"/>
          <c:tx>
            <c:v>Britain</c:v>
          </c:tx>
          <c:spPr>
            <a:ln w="44450">
              <a:solidFill>
                <a:schemeClr val="accent4"/>
              </a:solidFill>
            </a:ln>
          </c:spPr>
          <c:marker>
            <c:symbol val="diamond"/>
            <c:size val="11"/>
            <c:spPr>
              <a:solidFill>
                <a:schemeClr val="accent4"/>
              </a:solidFill>
              <a:ln>
                <a:solidFill>
                  <a:schemeClr val="accent4"/>
                </a:solidFill>
              </a:ln>
            </c:spPr>
          </c:marker>
          <c:cat>
            <c:numRef>
              <c:f>DataF11.3!$A$29:$A$94</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DataF11.3!$J$29:$J$94</c:f>
              <c:numCache>
                <c:formatCode>0.0</c:formatCode>
                <c:ptCount val="66"/>
                <c:pt idx="0">
                  <c:v>10.063194489300336</c:v>
                </c:pt>
                <c:pt idx="1">
                  <c:v>10.428961376963942</c:v>
                </c:pt>
                <c:pt idx="2">
                  <c:v>10.485296231176688</c:v>
                </c:pt>
                <c:pt idx="3">
                  <c:v>11.21489437582658</c:v>
                </c:pt>
                <c:pt idx="4">
                  <c:v>11.517618340375376</c:v>
                </c:pt>
                <c:pt idx="5">
                  <c:v>11.922889684946155</c:v>
                </c:pt>
                <c:pt idx="6">
                  <c:v>12.080614327745202</c:v>
                </c:pt>
                <c:pt idx="7">
                  <c:v>12.23875248331438</c:v>
                </c:pt>
                <c:pt idx="8">
                  <c:v>12.309831602609501</c:v>
                </c:pt>
                <c:pt idx="9">
                  <c:v>12.835541931430766</c:v>
                </c:pt>
                <c:pt idx="10">
                  <c:v>13.414950894204972</c:v>
                </c:pt>
                <c:pt idx="11">
                  <c:v>13.877550134438538</c:v>
                </c:pt>
                <c:pt idx="12">
                  <c:v>13.876634909128695</c:v>
                </c:pt>
                <c:pt idx="13">
                  <c:v>14.404130122760714</c:v>
                </c:pt>
                <c:pt idx="14">
                  <c:v>15.104134679348572</c:v>
                </c:pt>
                <c:pt idx="15">
                  <c:v>15.195955037255912</c:v>
                </c:pt>
                <c:pt idx="16">
                  <c:v>15.411408017330892</c:v>
                </c:pt>
                <c:pt idx="17">
                  <c:v>15.741675475020497</c:v>
                </c:pt>
                <c:pt idx="18">
                  <c:v>16.474580744548678</c:v>
                </c:pt>
                <c:pt idx="19">
                  <c:v>16.839191262380062</c:v>
                </c:pt>
                <c:pt idx="20">
                  <c:v>17.280992825921704</c:v>
                </c:pt>
                <c:pt idx="21">
                  <c:v>18.403129865110042</c:v>
                </c:pt>
                <c:pt idx="22">
                  <c:v>19.56440411269859</c:v>
                </c:pt>
                <c:pt idx="23">
                  <c:v>19.760226067407913</c:v>
                </c:pt>
                <c:pt idx="24">
                  <c:v>19.601187040277008</c:v>
                </c:pt>
                <c:pt idx="25">
                  <c:v>19.426683220037944</c:v>
                </c:pt>
                <c:pt idx="26">
                  <c:v>20.349914225832599</c:v>
                </c:pt>
                <c:pt idx="27">
                  <c:v>21.041473213770903</c:v>
                </c:pt>
                <c:pt idx="28">
                  <c:v>22.023208915752225</c:v>
                </c:pt>
                <c:pt idx="29">
                  <c:v>22.595357565439016</c:v>
                </c:pt>
                <c:pt idx="30">
                  <c:v>22.779392033076963</c:v>
                </c:pt>
                <c:pt idx="31">
                  <c:v>24.321241121618456</c:v>
                </c:pt>
                <c:pt idx="32">
                  <c:v>25.04104337642941</c:v>
                </c:pt>
                <c:pt idx="33">
                  <c:v>26.62759605358238</c:v>
                </c:pt>
                <c:pt idx="34">
                  <c:v>26.35885482464872</c:v>
                </c:pt>
                <c:pt idx="35">
                  <c:v>26.507604791580778</c:v>
                </c:pt>
                <c:pt idx="36">
                  <c:v>27.151373781924814</c:v>
                </c:pt>
                <c:pt idx="37">
                  <c:v>28.351234317790681</c:v>
                </c:pt>
                <c:pt idx="38">
                  <c:v>28.234435321025096</c:v>
                </c:pt>
                <c:pt idx="39">
                  <c:v>28.235285577052046</c:v>
                </c:pt>
                <c:pt idx="40">
                  <c:v>28.391708981663754</c:v>
                </c:pt>
                <c:pt idx="41">
                  <c:v>28.942001855092748</c:v>
                </c:pt>
                <c:pt idx="42">
                  <c:v>30.360685416101862</c:v>
                </c:pt>
                <c:pt idx="43">
                  <c:v>31.662289941655942</c:v>
                </c:pt>
                <c:pt idx="44">
                  <c:v>32.488700680329984</c:v>
                </c:pt>
                <c:pt idx="45">
                  <c:v>32.994639745227254</c:v>
                </c:pt>
                <c:pt idx="46">
                  <c:v>33.522573108783178</c:v>
                </c:pt>
                <c:pt idx="47">
                  <c:v>34.005166408545982</c:v>
                </c:pt>
                <c:pt idx="48">
                  <c:v>34.871861533742404</c:v>
                </c:pt>
                <c:pt idx="49">
                  <c:v>35.824964503415288</c:v>
                </c:pt>
                <c:pt idx="50">
                  <c:v>36.591434231455651</c:v>
                </c:pt>
                <c:pt idx="51">
                  <c:v>37.125629618049516</c:v>
                </c:pt>
                <c:pt idx="52">
                  <c:v>38.2104210907804</c:v>
                </c:pt>
                <c:pt idx="53">
                  <c:v>39.375712143374642</c:v>
                </c:pt>
                <c:pt idx="54">
                  <c:v>39.935780837159726</c:v>
                </c:pt>
                <c:pt idx="55">
                  <c:v>40.681892956881256</c:v>
                </c:pt>
                <c:pt idx="56">
                  <c:v>41.365417114883755</c:v>
                </c:pt>
                <c:pt idx="57">
                  <c:v>41.902901957012325</c:v>
                </c:pt>
                <c:pt idx="58">
                  <c:v>41.721862845796437</c:v>
                </c:pt>
                <c:pt idx="59">
                  <c:v>40.746632775431216</c:v>
                </c:pt>
                <c:pt idx="60">
                  <c:v>41.457546944566353</c:v>
                </c:pt>
                <c:pt idx="61">
                  <c:v>42.26729611930066</c:v>
                </c:pt>
                <c:pt idx="62">
                  <c:v>41.856093561797039</c:v>
                </c:pt>
                <c:pt idx="63">
                  <c:v>41.842747892827319</c:v>
                </c:pt>
                <c:pt idx="64">
                  <c:v>41.84071971501659</c:v>
                </c:pt>
                <c:pt idx="65">
                  <c:v>42.040285916427671</c:v>
                </c:pt>
              </c:numCache>
            </c:numRef>
          </c:val>
          <c:smooth val="0"/>
        </c:ser>
        <c:dLbls>
          <c:showLegendKey val="0"/>
          <c:showVal val="0"/>
          <c:showCatName val="0"/>
          <c:showSerName val="0"/>
          <c:showPercent val="0"/>
          <c:showBubbleSize val="0"/>
        </c:dLbls>
        <c:marker val="1"/>
        <c:smooth val="0"/>
        <c:axId val="515328872"/>
        <c:axId val="515329264"/>
      </c:lineChart>
      <c:catAx>
        <c:axId val="515328872"/>
        <c:scaling>
          <c:orientation val="minMax"/>
        </c:scaling>
        <c:delete val="0"/>
        <c:axPos val="b"/>
        <c:majorGridlines>
          <c:spPr>
            <a:ln w="12700">
              <a:solidFill>
                <a:srgbClr val="000000"/>
              </a:solidFill>
              <a:prstDash val="sysDash"/>
            </a:ln>
          </c:spPr>
        </c:majorGridlines>
        <c:numFmt formatCode="General" sourceLinked="0"/>
        <c:majorTickMark val="cross"/>
        <c:minorTickMark val="none"/>
        <c:tickLblPos val="low"/>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15329264"/>
        <c:crossesAt val="0"/>
        <c:auto val="0"/>
        <c:lblAlgn val="ctr"/>
        <c:lblOffset val="100"/>
        <c:tickLblSkip val="5"/>
        <c:tickMarkSkip val="5"/>
        <c:noMultiLvlLbl val="0"/>
      </c:catAx>
      <c:valAx>
        <c:axId val="515329264"/>
        <c:scaling>
          <c:orientation val="minMax"/>
          <c:max val="57"/>
          <c:min val="5"/>
        </c:scaling>
        <c:delete val="0"/>
        <c:axPos val="l"/>
        <c:majorGridlines>
          <c:spPr>
            <a:ln w="12700">
              <a:solidFill>
                <a:srgbClr val="000000"/>
              </a:solidFill>
              <a:prstDash val="sysDash"/>
            </a:ln>
          </c:spPr>
        </c:majorGridlines>
        <c:title>
          <c:tx>
            <c:rich>
              <a:bodyPr/>
              <a:lstStyle/>
              <a:p>
                <a:pPr>
                  <a:defRPr sz="1300" b="0" i="0" u="none" strike="noStrike" baseline="0">
                    <a:solidFill>
                      <a:srgbClr val="000000"/>
                    </a:solidFill>
                    <a:latin typeface="Arial"/>
                    <a:ea typeface="Arial"/>
                    <a:cs typeface="Arial"/>
                  </a:defRPr>
                </a:pPr>
                <a:r>
                  <a:rPr lang="fr-FR" sz="1300" baseline="0"/>
                  <a:t>GDP per hour of work in purchasing power parity (€  2015)</a:t>
                </a:r>
              </a:p>
            </c:rich>
          </c:tx>
          <c:layout>
            <c:manualLayout>
              <c:xMode val="edge"/>
              <c:yMode val="edge"/>
              <c:x val="9.3419442059301701E-3"/>
              <c:y val="7.7050199023135396E-2"/>
            </c:manualLayout>
          </c:layout>
          <c:overlay val="0"/>
          <c:spPr>
            <a:noFill/>
            <a:ln w="25400">
              <a:noFill/>
            </a:ln>
          </c:spPr>
        </c:title>
        <c:numFmt formatCode="#,##0\ &quot;€&quot;" sourceLinked="0"/>
        <c:majorTickMark val="out"/>
        <c:minorTickMark val="none"/>
        <c:tickLblPos val="nextTo"/>
        <c:spPr>
          <a:ln w="12700">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515328872"/>
        <c:crossesAt val="1"/>
        <c:crossBetween val="midCat"/>
      </c:valAx>
      <c:spPr>
        <a:solidFill>
          <a:srgbClr val="FFFFFF"/>
        </a:solidFill>
        <a:ln w="31750">
          <a:solidFill>
            <a:srgbClr val="000000"/>
          </a:solidFill>
          <a:prstDash val="solid"/>
        </a:ln>
      </c:spPr>
    </c:plotArea>
    <c:legend>
      <c:legendPos val="t"/>
      <c:layout>
        <c:manualLayout>
          <c:xMode val="edge"/>
          <c:yMode val="edge"/>
          <c:x val="0.19316268919622501"/>
          <c:y val="0.10267402895392801"/>
          <c:w val="0.203289735368131"/>
          <c:h val="0.26482765235740902"/>
        </c:manualLayout>
      </c:layout>
      <c:overlay val="0"/>
      <c:spPr>
        <a:solidFill>
          <a:schemeClr val="bg1"/>
        </a:solidFill>
        <a:ln w="19050">
          <a:solidFill>
            <a:srgbClr val="000000"/>
          </a:solidFill>
        </a:ln>
      </c:spPr>
      <c:txPr>
        <a:bodyPr/>
        <a:lstStyle/>
        <a:p>
          <a:pPr>
            <a:defRPr sz="16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rgbClr val="000000"/>
                </a:solidFill>
                <a:latin typeface="Arial"/>
                <a:ea typeface="Arial"/>
                <a:cs typeface="Arial"/>
              </a:defRPr>
            </a:pPr>
            <a:r>
              <a:rPr lang="fr-FR" sz="2000" b="1" i="0" baseline="0">
                <a:effectLst/>
              </a:rPr>
              <a:t>Labour productivity : Europe vs United States</a:t>
            </a:r>
            <a:endParaRPr lang="fr-FR" sz="2000" b="1"/>
          </a:p>
        </c:rich>
      </c:tx>
      <c:layout>
        <c:manualLayout>
          <c:xMode val="edge"/>
          <c:yMode val="edge"/>
          <c:x val="0.21891846119045005"/>
          <c:y val="1.3530787731031533E-3"/>
        </c:manualLayout>
      </c:layout>
      <c:overlay val="0"/>
      <c:spPr>
        <a:noFill/>
        <a:ln w="25400">
          <a:noFill/>
        </a:ln>
      </c:spPr>
    </c:title>
    <c:autoTitleDeleted val="0"/>
    <c:plotArea>
      <c:layout>
        <c:manualLayout>
          <c:layoutTarget val="inner"/>
          <c:xMode val="edge"/>
          <c:yMode val="edge"/>
          <c:x val="7.9581439240198101E-2"/>
          <c:y val="6.7408668511030695E-2"/>
          <c:w val="0.87871722542414199"/>
          <c:h val="0.77365374594719805"/>
        </c:manualLayout>
      </c:layout>
      <c:lineChart>
        <c:grouping val="standard"/>
        <c:varyColors val="0"/>
        <c:ser>
          <c:idx val="6"/>
          <c:order val="0"/>
          <c:tx>
            <c:v>United States</c:v>
          </c:tx>
          <c:spPr>
            <a:ln w="44450">
              <a:solidFill>
                <a:schemeClr val="tx1"/>
              </a:solidFill>
            </a:ln>
          </c:spPr>
          <c:marker>
            <c:symbol val="square"/>
            <c:size val="7"/>
            <c:spPr>
              <a:solidFill>
                <a:schemeClr val="tx1"/>
              </a:solidFill>
              <a:ln>
                <a:solidFill>
                  <a:schemeClr val="tx1"/>
                </a:solidFill>
              </a:ln>
            </c:spPr>
          </c:marker>
          <c:cat>
            <c:numRef>
              <c:f>DataF11.3!$A$29:$A$94</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DataF11.3!$E$29:$E$94</c:f>
              <c:numCache>
                <c:formatCode>0</c:formatCode>
                <c:ptCount val="66"/>
                <c:pt idx="0">
                  <c:v>100</c:v>
                </c:pt>
                <c:pt idx="1">
                  <c:v>100</c:v>
                </c:pt>
                <c:pt idx="2">
                  <c:v>100</c:v>
                </c:pt>
                <c:pt idx="3">
                  <c:v>100</c:v>
                </c:pt>
                <c:pt idx="4">
                  <c:v>100</c:v>
                </c:pt>
                <c:pt idx="5">
                  <c:v>99.999999999999986</c:v>
                </c:pt>
                <c:pt idx="6">
                  <c:v>99.999999999999986</c:v>
                </c:pt>
                <c:pt idx="7">
                  <c:v>100</c:v>
                </c:pt>
                <c:pt idx="8">
                  <c:v>100</c:v>
                </c:pt>
                <c:pt idx="9">
                  <c:v>100</c:v>
                </c:pt>
                <c:pt idx="10">
                  <c:v>100</c:v>
                </c:pt>
                <c:pt idx="11">
                  <c:v>100</c:v>
                </c:pt>
                <c:pt idx="12">
                  <c:v>100</c:v>
                </c:pt>
                <c:pt idx="13">
                  <c:v>100</c:v>
                </c:pt>
                <c:pt idx="14">
                  <c:v>100</c:v>
                </c:pt>
                <c:pt idx="15">
                  <c:v>100</c:v>
                </c:pt>
                <c:pt idx="16">
                  <c:v>100</c:v>
                </c:pt>
                <c:pt idx="17">
                  <c:v>99.999999999999986</c:v>
                </c:pt>
                <c:pt idx="18">
                  <c:v>100</c:v>
                </c:pt>
                <c:pt idx="19">
                  <c:v>100</c:v>
                </c:pt>
                <c:pt idx="20">
                  <c:v>100</c:v>
                </c:pt>
                <c:pt idx="21">
                  <c:v>100</c:v>
                </c:pt>
                <c:pt idx="22">
                  <c:v>100</c:v>
                </c:pt>
                <c:pt idx="23">
                  <c:v>100</c:v>
                </c:pt>
                <c:pt idx="24">
                  <c:v>100</c:v>
                </c:pt>
                <c:pt idx="25">
                  <c:v>100</c:v>
                </c:pt>
                <c:pt idx="26">
                  <c:v>100</c:v>
                </c:pt>
                <c:pt idx="27">
                  <c:v>100</c:v>
                </c:pt>
                <c:pt idx="28">
                  <c:v>100</c:v>
                </c:pt>
                <c:pt idx="29">
                  <c:v>100</c:v>
                </c:pt>
                <c:pt idx="30">
                  <c:v>100</c:v>
                </c:pt>
                <c:pt idx="31">
                  <c:v>100</c:v>
                </c:pt>
                <c:pt idx="32">
                  <c:v>100</c:v>
                </c:pt>
                <c:pt idx="33">
                  <c:v>100</c:v>
                </c:pt>
                <c:pt idx="34">
                  <c:v>100</c:v>
                </c:pt>
                <c:pt idx="35">
                  <c:v>100</c:v>
                </c:pt>
                <c:pt idx="36">
                  <c:v>100</c:v>
                </c:pt>
                <c:pt idx="37">
                  <c:v>100</c:v>
                </c:pt>
                <c:pt idx="38">
                  <c:v>100</c:v>
                </c:pt>
                <c:pt idx="39">
                  <c:v>100</c:v>
                </c:pt>
                <c:pt idx="40">
                  <c:v>100</c:v>
                </c:pt>
                <c:pt idx="41">
                  <c:v>100</c:v>
                </c:pt>
                <c:pt idx="42">
                  <c:v>100</c:v>
                </c:pt>
                <c:pt idx="43">
                  <c:v>100</c:v>
                </c:pt>
                <c:pt idx="44">
                  <c:v>100</c:v>
                </c:pt>
                <c:pt idx="45">
                  <c:v>100</c:v>
                </c:pt>
                <c:pt idx="46">
                  <c:v>100</c:v>
                </c:pt>
                <c:pt idx="47">
                  <c:v>100</c:v>
                </c:pt>
                <c:pt idx="48">
                  <c:v>99.999999999999986</c:v>
                </c:pt>
                <c:pt idx="49">
                  <c:v>100</c:v>
                </c:pt>
                <c:pt idx="50">
                  <c:v>100</c:v>
                </c:pt>
                <c:pt idx="51">
                  <c:v>100</c:v>
                </c:pt>
                <c:pt idx="52">
                  <c:v>100.00000000000001</c:v>
                </c:pt>
                <c:pt idx="53">
                  <c:v>100</c:v>
                </c:pt>
                <c:pt idx="54">
                  <c:v>100</c:v>
                </c:pt>
                <c:pt idx="55">
                  <c:v>100</c:v>
                </c:pt>
                <c:pt idx="56">
                  <c:v>100</c:v>
                </c:pt>
                <c:pt idx="57">
                  <c:v>100.00000000000001</c:v>
                </c:pt>
                <c:pt idx="58">
                  <c:v>100</c:v>
                </c:pt>
                <c:pt idx="59">
                  <c:v>100</c:v>
                </c:pt>
                <c:pt idx="60">
                  <c:v>100</c:v>
                </c:pt>
                <c:pt idx="61">
                  <c:v>99.999999999999986</c:v>
                </c:pt>
                <c:pt idx="62">
                  <c:v>100</c:v>
                </c:pt>
                <c:pt idx="63">
                  <c:v>100</c:v>
                </c:pt>
                <c:pt idx="64">
                  <c:v>100</c:v>
                </c:pt>
                <c:pt idx="65">
                  <c:v>100</c:v>
                </c:pt>
              </c:numCache>
            </c:numRef>
          </c:val>
          <c:smooth val="0"/>
        </c:ser>
        <c:ser>
          <c:idx val="2"/>
          <c:order val="1"/>
          <c:tx>
            <c:v>Germany</c:v>
          </c:tx>
          <c:spPr>
            <a:ln w="50800">
              <a:solidFill>
                <a:schemeClr val="accent5"/>
              </a:solidFill>
            </a:ln>
          </c:spPr>
          <c:marker>
            <c:symbol val="triangle"/>
            <c:size val="9"/>
            <c:spPr>
              <a:solidFill>
                <a:schemeClr val="accent5"/>
              </a:solidFill>
              <a:ln>
                <a:solidFill>
                  <a:schemeClr val="accent5"/>
                </a:solidFill>
              </a:ln>
            </c:spPr>
          </c:marker>
          <c:cat>
            <c:numRef>
              <c:f>DataF11.3!$A$29:$A$94</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DataF11.3!$C$29:$C$94</c:f>
              <c:numCache>
                <c:formatCode>0</c:formatCode>
                <c:ptCount val="66"/>
                <c:pt idx="0">
                  <c:v>45.130937381174782</c:v>
                </c:pt>
                <c:pt idx="1">
                  <c:v>46.235600665990042</c:v>
                </c:pt>
                <c:pt idx="2">
                  <c:v>48.968858407379074</c:v>
                </c:pt>
                <c:pt idx="3">
                  <c:v>47.163638338752548</c:v>
                </c:pt>
                <c:pt idx="4">
                  <c:v>51.410424609819586</c:v>
                </c:pt>
                <c:pt idx="5">
                  <c:v>48.969082322929367</c:v>
                </c:pt>
                <c:pt idx="6">
                  <c:v>51.62841794610096</c:v>
                </c:pt>
                <c:pt idx="7">
                  <c:v>54.477683414179737</c:v>
                </c:pt>
                <c:pt idx="8">
                  <c:v>57.766073816316919</c:v>
                </c:pt>
                <c:pt idx="9">
                  <c:v>58.544527976382291</c:v>
                </c:pt>
                <c:pt idx="10">
                  <c:v>62.557455626425181</c:v>
                </c:pt>
                <c:pt idx="11">
                  <c:v>64.26482167810137</c:v>
                </c:pt>
                <c:pt idx="12">
                  <c:v>63.788770604420804</c:v>
                </c:pt>
                <c:pt idx="13">
                  <c:v>62.972114821908988</c:v>
                </c:pt>
                <c:pt idx="14">
                  <c:v>63.861966218629178</c:v>
                </c:pt>
                <c:pt idx="15">
                  <c:v>63.296963994723008</c:v>
                </c:pt>
                <c:pt idx="16">
                  <c:v>61.497141964520416</c:v>
                </c:pt>
                <c:pt idx="17">
                  <c:v>59.879969905294367</c:v>
                </c:pt>
                <c:pt idx="18">
                  <c:v>60.464255517441678</c:v>
                </c:pt>
                <c:pt idx="19">
                  <c:v>62.874598555415041</c:v>
                </c:pt>
                <c:pt idx="20">
                  <c:v>66.644138533354138</c:v>
                </c:pt>
                <c:pt idx="21">
                  <c:v>67.418959096815584</c:v>
                </c:pt>
                <c:pt idx="22">
                  <c:v>70.146721499460227</c:v>
                </c:pt>
                <c:pt idx="23">
                  <c:v>72.62504617064738</c:v>
                </c:pt>
                <c:pt idx="24">
                  <c:v>76.582906399831884</c:v>
                </c:pt>
                <c:pt idx="25">
                  <c:v>78.20990429013716</c:v>
                </c:pt>
                <c:pt idx="26">
                  <c:v>80.733704912746944</c:v>
                </c:pt>
                <c:pt idx="27">
                  <c:v>83.830636144241808</c:v>
                </c:pt>
                <c:pt idx="28">
                  <c:v>85.439709007859477</c:v>
                </c:pt>
                <c:pt idx="29">
                  <c:v>87.865004952822815</c:v>
                </c:pt>
                <c:pt idx="30">
                  <c:v>89.031580750384407</c:v>
                </c:pt>
                <c:pt idx="31">
                  <c:v>89.571406578682087</c:v>
                </c:pt>
                <c:pt idx="32">
                  <c:v>92.104662117881745</c:v>
                </c:pt>
                <c:pt idx="33">
                  <c:v>93.559069973204373</c:v>
                </c:pt>
                <c:pt idx="34">
                  <c:v>94.794003379405297</c:v>
                </c:pt>
                <c:pt idx="35">
                  <c:v>95.507108854939588</c:v>
                </c:pt>
                <c:pt idx="36">
                  <c:v>96.194000416714971</c:v>
                </c:pt>
                <c:pt idx="37">
                  <c:v>97.542231143337744</c:v>
                </c:pt>
                <c:pt idx="38">
                  <c:v>94.9658364342894</c:v>
                </c:pt>
                <c:pt idx="39">
                  <c:v>98.068181427939834</c:v>
                </c:pt>
                <c:pt idx="40">
                  <c:v>96.97857403041391</c:v>
                </c:pt>
                <c:pt idx="41">
                  <c:v>102.88343486888809</c:v>
                </c:pt>
                <c:pt idx="42">
                  <c:v>102.64882674413299</c:v>
                </c:pt>
                <c:pt idx="43">
                  <c:v>103.57710903469781</c:v>
                </c:pt>
                <c:pt idx="44">
                  <c:v>105.81723829476701</c:v>
                </c:pt>
                <c:pt idx="45">
                  <c:v>107.35175860388472</c:v>
                </c:pt>
                <c:pt idx="46">
                  <c:v>106.912289241689</c:v>
                </c:pt>
                <c:pt idx="47">
                  <c:v>108.36705388278958</c:v>
                </c:pt>
                <c:pt idx="48">
                  <c:v>106.13788443478289</c:v>
                </c:pt>
                <c:pt idx="49">
                  <c:v>106.16564187549196</c:v>
                </c:pt>
                <c:pt idx="50">
                  <c:v>108.43609349743187</c:v>
                </c:pt>
                <c:pt idx="51">
                  <c:v>108.35869631950797</c:v>
                </c:pt>
                <c:pt idx="52">
                  <c:v>107.53138655097509</c:v>
                </c:pt>
                <c:pt idx="53">
                  <c:v>105.57291248362395</c:v>
                </c:pt>
                <c:pt idx="54">
                  <c:v>103.99583418428277</c:v>
                </c:pt>
                <c:pt idx="55">
                  <c:v>102.3808057095079</c:v>
                </c:pt>
                <c:pt idx="56">
                  <c:v>102.16851087296089</c:v>
                </c:pt>
                <c:pt idx="57">
                  <c:v>102.47375783922234</c:v>
                </c:pt>
                <c:pt idx="58">
                  <c:v>102.00556328768232</c:v>
                </c:pt>
                <c:pt idx="59">
                  <c:v>97.262266015621023</c:v>
                </c:pt>
                <c:pt idx="60">
                  <c:v>98.771761289791016</c:v>
                </c:pt>
                <c:pt idx="61">
                  <c:v>99.52135819420819</c:v>
                </c:pt>
                <c:pt idx="62">
                  <c:v>100.21452187559825</c:v>
                </c:pt>
                <c:pt idx="63">
                  <c:v>100.09638016145777</c:v>
                </c:pt>
                <c:pt idx="64">
                  <c:v>99.828734289964203</c:v>
                </c:pt>
                <c:pt idx="65">
                  <c:v>100.00100741472187</c:v>
                </c:pt>
              </c:numCache>
            </c:numRef>
          </c:val>
          <c:smooth val="0"/>
        </c:ser>
        <c:ser>
          <c:idx val="3"/>
          <c:order val="2"/>
          <c:tx>
            <c:v>France</c:v>
          </c:tx>
          <c:spPr>
            <a:ln w="44450">
              <a:solidFill>
                <a:schemeClr val="accent6"/>
              </a:solidFill>
            </a:ln>
          </c:spPr>
          <c:marker>
            <c:symbol val="circle"/>
            <c:size val="9"/>
            <c:spPr>
              <a:solidFill>
                <a:schemeClr val="accent6"/>
              </a:solidFill>
              <a:ln>
                <a:solidFill>
                  <a:schemeClr val="accent6"/>
                </a:solidFill>
              </a:ln>
            </c:spPr>
          </c:marker>
          <c:cat>
            <c:numRef>
              <c:f>DataF11.3!$A$29:$A$94</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DataF11.3!$B$29:$B$94</c:f>
              <c:numCache>
                <c:formatCode>0</c:formatCode>
                <c:ptCount val="66"/>
                <c:pt idx="0">
                  <c:v>47.114880645683975</c:v>
                </c:pt>
                <c:pt idx="1">
                  <c:v>46.469319077239092</c:v>
                </c:pt>
                <c:pt idx="2">
                  <c:v>46.555794182787622</c:v>
                </c:pt>
                <c:pt idx="3">
                  <c:v>46.589827092502091</c:v>
                </c:pt>
                <c:pt idx="4">
                  <c:v>49.985857703583058</c:v>
                </c:pt>
                <c:pt idx="5">
                  <c:v>49.338028639464795</c:v>
                </c:pt>
                <c:pt idx="6">
                  <c:v>50.464504680369473</c:v>
                </c:pt>
                <c:pt idx="7">
                  <c:v>52.789233175875601</c:v>
                </c:pt>
                <c:pt idx="8">
                  <c:v>55.15792430122994</c:v>
                </c:pt>
                <c:pt idx="9">
                  <c:v>53.266678279286786</c:v>
                </c:pt>
                <c:pt idx="10">
                  <c:v>56.623377287658514</c:v>
                </c:pt>
                <c:pt idx="11">
                  <c:v>58.474470037660495</c:v>
                </c:pt>
                <c:pt idx="12">
                  <c:v>59.243340602493276</c:v>
                </c:pt>
                <c:pt idx="13">
                  <c:v>59.598846144897209</c:v>
                </c:pt>
                <c:pt idx="14">
                  <c:v>60.510976289882393</c:v>
                </c:pt>
                <c:pt idx="15">
                  <c:v>59.778410641886069</c:v>
                </c:pt>
                <c:pt idx="16">
                  <c:v>59.569599101171619</c:v>
                </c:pt>
                <c:pt idx="17">
                  <c:v>60.845939677222773</c:v>
                </c:pt>
                <c:pt idx="18">
                  <c:v>60.768528503909465</c:v>
                </c:pt>
                <c:pt idx="19">
                  <c:v>63.137206336023205</c:v>
                </c:pt>
                <c:pt idx="20">
                  <c:v>67.322975930182395</c:v>
                </c:pt>
                <c:pt idx="21">
                  <c:v>68.454867998656269</c:v>
                </c:pt>
                <c:pt idx="22">
                  <c:v>71.571087801612023</c:v>
                </c:pt>
                <c:pt idx="23">
                  <c:v>74.240481330617811</c:v>
                </c:pt>
                <c:pt idx="24">
                  <c:v>78.946493736352807</c:v>
                </c:pt>
                <c:pt idx="25">
                  <c:v>77.823645136982023</c:v>
                </c:pt>
                <c:pt idx="26">
                  <c:v>78.093651314947238</c:v>
                </c:pt>
                <c:pt idx="27">
                  <c:v>80.991809743544621</c:v>
                </c:pt>
                <c:pt idx="28">
                  <c:v>84.006474971185497</c:v>
                </c:pt>
                <c:pt idx="29">
                  <c:v>86.492689211107916</c:v>
                </c:pt>
                <c:pt idx="30">
                  <c:v>88.071906619890626</c:v>
                </c:pt>
                <c:pt idx="31">
                  <c:v>88.441781565221731</c:v>
                </c:pt>
                <c:pt idx="32">
                  <c:v>95.244968079981561</c:v>
                </c:pt>
                <c:pt idx="33">
                  <c:v>95.345352106869981</c:v>
                </c:pt>
                <c:pt idx="34">
                  <c:v>96.042031380989073</c:v>
                </c:pt>
                <c:pt idx="35">
                  <c:v>97.746904324230357</c:v>
                </c:pt>
                <c:pt idx="36">
                  <c:v>98.349198605067116</c:v>
                </c:pt>
                <c:pt idx="37">
                  <c:v>99.172125664633981</c:v>
                </c:pt>
                <c:pt idx="38">
                  <c:v>100.57477716280128</c:v>
                </c:pt>
                <c:pt idx="39">
                  <c:v>103.93552474447061</c:v>
                </c:pt>
                <c:pt idx="40">
                  <c:v>104.91758799351011</c:v>
                </c:pt>
                <c:pt idx="41">
                  <c:v>104.85444784277925</c:v>
                </c:pt>
                <c:pt idx="42">
                  <c:v>104.21509810904116</c:v>
                </c:pt>
                <c:pt idx="43">
                  <c:v>104.779822738234</c:v>
                </c:pt>
                <c:pt idx="44">
                  <c:v>106.62820848593904</c:v>
                </c:pt>
                <c:pt idx="45">
                  <c:v>108.51326772132428</c:v>
                </c:pt>
                <c:pt idx="46">
                  <c:v>105.78919528433025</c:v>
                </c:pt>
                <c:pt idx="47">
                  <c:v>106.12388971550091</c:v>
                </c:pt>
                <c:pt idx="48">
                  <c:v>106.54917328598086</c:v>
                </c:pt>
                <c:pt idx="49">
                  <c:v>106.3868560514922</c:v>
                </c:pt>
                <c:pt idx="50">
                  <c:v>109.31724677848848</c:v>
                </c:pt>
                <c:pt idx="51">
                  <c:v>108.17982747661738</c:v>
                </c:pt>
                <c:pt idx="52">
                  <c:v>108.12809648113019</c:v>
                </c:pt>
                <c:pt idx="53">
                  <c:v>105.16241585113183</c:v>
                </c:pt>
                <c:pt idx="54">
                  <c:v>103.23912618716007</c:v>
                </c:pt>
                <c:pt idx="55">
                  <c:v>102.9044276588595</c:v>
                </c:pt>
                <c:pt idx="56">
                  <c:v>105.24635601028021</c:v>
                </c:pt>
                <c:pt idx="57">
                  <c:v>104.41638104954869</c:v>
                </c:pt>
                <c:pt idx="58">
                  <c:v>103.1964085344658</c:v>
                </c:pt>
                <c:pt idx="59">
                  <c:v>99.609647351585551</c:v>
                </c:pt>
                <c:pt idx="60">
                  <c:v>98.871942980491482</c:v>
                </c:pt>
                <c:pt idx="61">
                  <c:v>99.63628135571031</c:v>
                </c:pt>
                <c:pt idx="62">
                  <c:v>99.718664323392233</c:v>
                </c:pt>
                <c:pt idx="63">
                  <c:v>100.40700549184893</c:v>
                </c:pt>
                <c:pt idx="64">
                  <c:v>100.05029672475651</c:v>
                </c:pt>
                <c:pt idx="65">
                  <c:v>100.57054532557251</c:v>
                </c:pt>
              </c:numCache>
            </c:numRef>
          </c:val>
          <c:smooth val="0"/>
        </c:ser>
        <c:ser>
          <c:idx val="9"/>
          <c:order val="4"/>
          <c:tx>
            <c:v>Britain</c:v>
          </c:tx>
          <c:spPr>
            <a:ln w="44450">
              <a:solidFill>
                <a:schemeClr val="accent4"/>
              </a:solidFill>
            </a:ln>
          </c:spPr>
          <c:marker>
            <c:symbol val="diamond"/>
            <c:size val="9"/>
            <c:spPr>
              <a:solidFill>
                <a:schemeClr val="accent4"/>
              </a:solidFill>
              <a:ln>
                <a:solidFill>
                  <a:schemeClr val="accent4"/>
                </a:solidFill>
              </a:ln>
            </c:spPr>
          </c:marker>
          <c:cat>
            <c:numRef>
              <c:f>DataF11.3!$A$29:$A$94</c:f>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f>DataF11.3!$D$29:$D$94</c:f>
              <c:numCache>
                <c:formatCode>0</c:formatCode>
                <c:ptCount val="66"/>
                <c:pt idx="0">
                  <c:v>56.272046129136541</c:v>
                </c:pt>
                <c:pt idx="1">
                  <c:v>54.861467696014934</c:v>
                </c:pt>
                <c:pt idx="2">
                  <c:v>53.977734399269025</c:v>
                </c:pt>
                <c:pt idx="3">
                  <c:v>56.277506905107352</c:v>
                </c:pt>
                <c:pt idx="4">
                  <c:v>59.11832016194672</c:v>
                </c:pt>
                <c:pt idx="5">
                  <c:v>57.830447409574973</c:v>
                </c:pt>
                <c:pt idx="6">
                  <c:v>57.625680960406306</c:v>
                </c:pt>
                <c:pt idx="7">
                  <c:v>58.461338252869645</c:v>
                </c:pt>
                <c:pt idx="8">
                  <c:v>60.534619686963453</c:v>
                </c:pt>
                <c:pt idx="9">
                  <c:v>59.990348303029037</c:v>
                </c:pt>
                <c:pt idx="10">
                  <c:v>62.353132502849178</c:v>
                </c:pt>
                <c:pt idx="11">
                  <c:v>64.086398040430751</c:v>
                </c:pt>
                <c:pt idx="12">
                  <c:v>61.471181196189335</c:v>
                </c:pt>
                <c:pt idx="13">
                  <c:v>61.948404956805888</c:v>
                </c:pt>
                <c:pt idx="14">
                  <c:v>62.48932872936723</c:v>
                </c:pt>
                <c:pt idx="15">
                  <c:v>59.877385973515423</c:v>
                </c:pt>
                <c:pt idx="16">
                  <c:v>57.981849226894958</c:v>
                </c:pt>
                <c:pt idx="17">
                  <c:v>58.166976235791971</c:v>
                </c:pt>
                <c:pt idx="18">
                  <c:v>58.614551955755836</c:v>
                </c:pt>
                <c:pt idx="19">
                  <c:v>58.574900375225177</c:v>
                </c:pt>
                <c:pt idx="20">
                  <c:v>60.92145316481588</c:v>
                </c:pt>
                <c:pt idx="21">
                  <c:v>62.957454355403954</c:v>
                </c:pt>
                <c:pt idx="22">
                  <c:v>65.711527158022221</c:v>
                </c:pt>
                <c:pt idx="23">
                  <c:v>65.085270625973735</c:v>
                </c:pt>
                <c:pt idx="24">
                  <c:v>65.129644028403874</c:v>
                </c:pt>
                <c:pt idx="25">
                  <c:v>63.282448521081228</c:v>
                </c:pt>
                <c:pt idx="26">
                  <c:v>65.066605489714235</c:v>
                </c:pt>
                <c:pt idx="27">
                  <c:v>66.824151175016837</c:v>
                </c:pt>
                <c:pt idx="28">
                  <c:v>68.897097625141186</c:v>
                </c:pt>
                <c:pt idx="29">
                  <c:v>70.261982170851724</c:v>
                </c:pt>
                <c:pt idx="30">
                  <c:v>70.726136572447075</c:v>
                </c:pt>
                <c:pt idx="31">
                  <c:v>74.045568664910135</c:v>
                </c:pt>
                <c:pt idx="32">
                  <c:v>76.919854816286986</c:v>
                </c:pt>
                <c:pt idx="33">
                  <c:v>80.03430536107841</c:v>
                </c:pt>
                <c:pt idx="34">
                  <c:v>77.681343606205289</c:v>
                </c:pt>
                <c:pt idx="35">
                  <c:v>76.390411447126453</c:v>
                </c:pt>
                <c:pt idx="36">
                  <c:v>76.981059808089299</c:v>
                </c:pt>
                <c:pt idx="37">
                  <c:v>79.926766960932937</c:v>
                </c:pt>
                <c:pt idx="38">
                  <c:v>78.274067875557577</c:v>
                </c:pt>
                <c:pt idx="39">
                  <c:v>77.54906944072907</c:v>
                </c:pt>
                <c:pt idx="40">
                  <c:v>76.713017339619967</c:v>
                </c:pt>
                <c:pt idx="41">
                  <c:v>76.999079082606102</c:v>
                </c:pt>
                <c:pt idx="42">
                  <c:v>78.599242172464557</c:v>
                </c:pt>
                <c:pt idx="43">
                  <c:v>81.368582411269671</c:v>
                </c:pt>
                <c:pt idx="44">
                  <c:v>82.483732662462216</c:v>
                </c:pt>
                <c:pt idx="45">
                  <c:v>83.081928202869051</c:v>
                </c:pt>
                <c:pt idx="46">
                  <c:v>82.09873801932919</c:v>
                </c:pt>
                <c:pt idx="47">
                  <c:v>81.985844595872621</c:v>
                </c:pt>
                <c:pt idx="48">
                  <c:v>81.677477849822466</c:v>
                </c:pt>
                <c:pt idx="49">
                  <c:v>81.432839663373514</c:v>
                </c:pt>
                <c:pt idx="50">
                  <c:v>81.454164974576997</c:v>
                </c:pt>
                <c:pt idx="51">
                  <c:v>80.888917831205006</c:v>
                </c:pt>
                <c:pt idx="52">
                  <c:v>81.344127825950324</c:v>
                </c:pt>
                <c:pt idx="53">
                  <c:v>81.828757185707545</c:v>
                </c:pt>
                <c:pt idx="54">
                  <c:v>80.935472495008938</c:v>
                </c:pt>
                <c:pt idx="55">
                  <c:v>81.063233419856786</c:v>
                </c:pt>
                <c:pt idx="56">
                  <c:v>81.857682814387658</c:v>
                </c:pt>
                <c:pt idx="57">
                  <c:v>82.294409649692113</c:v>
                </c:pt>
                <c:pt idx="58">
                  <c:v>81.520573020353964</c:v>
                </c:pt>
                <c:pt idx="59">
                  <c:v>77.698689524595608</c:v>
                </c:pt>
                <c:pt idx="60">
                  <c:v>77.130869573656071</c:v>
                </c:pt>
                <c:pt idx="61">
                  <c:v>78.196418342993098</c:v>
                </c:pt>
                <c:pt idx="62">
                  <c:v>77.288566360874654</c:v>
                </c:pt>
                <c:pt idx="63">
                  <c:v>76.824241465003979</c:v>
                </c:pt>
                <c:pt idx="64">
                  <c:v>76.323104298149971</c:v>
                </c:pt>
                <c:pt idx="65">
                  <c:v>76.163176326665337</c:v>
                </c:pt>
              </c:numCache>
            </c:numRef>
          </c:val>
          <c:smooth val="0"/>
        </c:ser>
        <c:dLbls>
          <c:showLegendKey val="0"/>
          <c:showVal val="0"/>
          <c:showCatName val="0"/>
          <c:showSerName val="0"/>
          <c:showPercent val="0"/>
          <c:showBubbleSize val="0"/>
        </c:dLbls>
        <c:marker val="1"/>
        <c:smooth val="0"/>
        <c:axId val="515330048"/>
        <c:axId val="515330440"/>
        <c:extLst>
          <c:ext xmlns:c15="http://schemas.microsoft.com/office/drawing/2012/chart" uri="{02D57815-91ED-43cb-92C2-25804820EDAC}">
            <c15:filteredLineSeries>
              <c15:ser>
                <c:idx val="1"/>
                <c:order val="3"/>
                <c:tx>
                  <c:v>France (correction sous-emploi)</c:v>
                </c:tx>
                <c:spPr>
                  <a:ln w="44450">
                    <a:solidFill>
                      <a:schemeClr val="accent6"/>
                    </a:solidFill>
                  </a:ln>
                </c:spPr>
                <c:marker>
                  <c:symbol val="triangle"/>
                  <c:size val="9"/>
                  <c:spPr>
                    <a:solidFill>
                      <a:schemeClr val="accent6"/>
                    </a:solidFill>
                    <a:ln>
                      <a:solidFill>
                        <a:schemeClr val="accent6"/>
                      </a:solidFill>
                    </a:ln>
                  </c:spPr>
                </c:marker>
                <c:cat>
                  <c:numRef>
                    <c:extLst>
                      <c:ext uri="{02D57815-91ED-43cb-92C2-25804820EDAC}">
                        <c15:formulaRef>
                          <c15:sqref>DataF11.3!$A$29:$A$94</c15:sqref>
                        </c15:formulaRef>
                      </c:ext>
                    </c:extLst>
                    <c:numCache>
                      <c:formatCode>General</c:formatCode>
                      <c:ptCount val="66"/>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pt idx="34">
                        <c:v>1984</c:v>
                      </c:pt>
                      <c:pt idx="35">
                        <c:v>1985</c:v>
                      </c:pt>
                      <c:pt idx="36">
                        <c:v>1986</c:v>
                      </c:pt>
                      <c:pt idx="37">
                        <c:v>1987</c:v>
                      </c:pt>
                      <c:pt idx="38">
                        <c:v>1988</c:v>
                      </c:pt>
                      <c:pt idx="39">
                        <c:v>1989</c:v>
                      </c:pt>
                      <c:pt idx="40">
                        <c:v>1990</c:v>
                      </c:pt>
                      <c:pt idx="41">
                        <c:v>1991</c:v>
                      </c:pt>
                      <c:pt idx="42">
                        <c:v>1992</c:v>
                      </c:pt>
                      <c:pt idx="43">
                        <c:v>1993</c:v>
                      </c:pt>
                      <c:pt idx="44">
                        <c:v>1994</c:v>
                      </c:pt>
                      <c:pt idx="45">
                        <c:v>1995</c:v>
                      </c:pt>
                      <c:pt idx="46">
                        <c:v>1996</c:v>
                      </c:pt>
                      <c:pt idx="47">
                        <c:v>1997</c:v>
                      </c:pt>
                      <c:pt idx="48">
                        <c:v>1998</c:v>
                      </c:pt>
                      <c:pt idx="49">
                        <c:v>1999</c:v>
                      </c:pt>
                      <c:pt idx="50">
                        <c:v>2000</c:v>
                      </c:pt>
                      <c:pt idx="51">
                        <c:v>2001</c:v>
                      </c:pt>
                      <c:pt idx="52">
                        <c:v>2002</c:v>
                      </c:pt>
                      <c:pt idx="53">
                        <c:v>2003</c:v>
                      </c:pt>
                      <c:pt idx="54">
                        <c:v>2004</c:v>
                      </c:pt>
                      <c:pt idx="55">
                        <c:v>2005</c:v>
                      </c:pt>
                      <c:pt idx="56">
                        <c:v>2006</c:v>
                      </c:pt>
                      <c:pt idx="57">
                        <c:v>2007</c:v>
                      </c:pt>
                      <c:pt idx="58">
                        <c:v>2008</c:v>
                      </c:pt>
                      <c:pt idx="59">
                        <c:v>2009</c:v>
                      </c:pt>
                      <c:pt idx="60">
                        <c:v>2010</c:v>
                      </c:pt>
                      <c:pt idx="61">
                        <c:v>2011</c:v>
                      </c:pt>
                      <c:pt idx="62">
                        <c:v>2012</c:v>
                      </c:pt>
                      <c:pt idx="63">
                        <c:v>2013</c:v>
                      </c:pt>
                      <c:pt idx="64">
                        <c:v>2014</c:v>
                      </c:pt>
                      <c:pt idx="65">
                        <c:v>2015</c:v>
                      </c:pt>
                    </c:numCache>
                  </c:numRef>
                </c:cat>
                <c:val>
                  <c:numRef>
                    <c:extLst>
                      <c:ext uri="{02D57815-91ED-43cb-92C2-25804820EDAC}">
                        <c15:formulaRef>
                          <c15:sqref>DataF11.3!$F$29:$F$94</c15:sqref>
                        </c15:formulaRef>
                      </c:ext>
                    </c:extLst>
                    <c:numCache>
                      <c:formatCode>General</c:formatCode>
                      <c:ptCount val="66"/>
                      <c:pt idx="55" formatCode="0">
                        <c:v>102.9044276588595</c:v>
                      </c:pt>
                      <c:pt idx="56" formatCode="0">
                        <c:v>104.61311159791366</c:v>
                      </c:pt>
                      <c:pt idx="57" formatCode="0">
                        <c:v>103.29317376763352</c:v>
                      </c:pt>
                      <c:pt idx="58" formatCode="0">
                        <c:v>101.57309460042482</c:v>
                      </c:pt>
                      <c:pt idx="59" formatCode="0">
                        <c:v>97.682689188418095</c:v>
                      </c:pt>
                      <c:pt idx="60" formatCode="0">
                        <c:v>97.080444912192078</c:v>
                      </c:pt>
                      <c:pt idx="61" formatCode="0">
                        <c:v>96.784971044107522</c:v>
                      </c:pt>
                      <c:pt idx="62" formatCode="0">
                        <c:v>96.647334520339541</c:v>
                      </c:pt>
                      <c:pt idx="63" formatCode="0">
                        <c:v>97.093635841175683</c:v>
                      </c:pt>
                      <c:pt idx="64" formatCode="0">
                        <c:v>96.605692987612372</c:v>
                      </c:pt>
                      <c:pt idx="65" formatCode="0">
                        <c:v>96.877945417349792</c:v>
                      </c:pt>
                    </c:numCache>
                  </c:numRef>
                </c:val>
                <c:smooth val="0"/>
              </c15:ser>
            </c15:filteredLineSeries>
          </c:ext>
        </c:extLst>
      </c:lineChart>
      <c:catAx>
        <c:axId val="515330048"/>
        <c:scaling>
          <c:orientation val="minMax"/>
        </c:scaling>
        <c:delete val="0"/>
        <c:axPos val="b"/>
        <c:majorGridlines>
          <c:spPr>
            <a:ln w="12700">
              <a:solidFill>
                <a:srgbClr val="000000"/>
              </a:solidFill>
              <a:prstDash val="sysDash"/>
            </a:ln>
          </c:spPr>
        </c:majorGridlines>
        <c:numFmt formatCode="General" sourceLinked="0"/>
        <c:majorTickMark val="cross"/>
        <c:minorTickMark val="none"/>
        <c:tickLblPos val="low"/>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15330440"/>
        <c:crossesAt val="0"/>
        <c:auto val="0"/>
        <c:lblAlgn val="ctr"/>
        <c:lblOffset val="100"/>
        <c:tickLblSkip val="5"/>
        <c:tickMarkSkip val="5"/>
        <c:noMultiLvlLbl val="0"/>
      </c:catAx>
      <c:valAx>
        <c:axId val="515330440"/>
        <c:scaling>
          <c:orientation val="minMax"/>
          <c:max val="112"/>
          <c:min val="40"/>
        </c:scaling>
        <c:delete val="0"/>
        <c:axPos val="l"/>
        <c:majorGridlines>
          <c:spPr>
            <a:ln w="12700">
              <a:solidFill>
                <a:srgbClr val="000000"/>
              </a:solidFill>
              <a:prstDash val="sysDash"/>
            </a:ln>
          </c:spPr>
        </c:majorGridlines>
        <c:title>
          <c:tx>
            <c:rich>
              <a:bodyPr/>
              <a:lstStyle/>
              <a:p>
                <a:pPr>
                  <a:defRPr sz="1300" b="0" i="0" u="none" strike="noStrike" baseline="0">
                    <a:solidFill>
                      <a:srgbClr val="000000"/>
                    </a:solidFill>
                    <a:latin typeface="Arial Narrow" panose="020B0606020202030204" pitchFamily="34" charset="0"/>
                    <a:ea typeface="Arial"/>
                    <a:cs typeface="Arial"/>
                  </a:defRPr>
                </a:pPr>
                <a:r>
                  <a:rPr lang="fr-FR" sz="1300" baseline="0">
                    <a:latin typeface="Arial Narrow" panose="020B0606020202030204" pitchFamily="34" charset="0"/>
                  </a:rPr>
                  <a:t> GDP per hour of work in purchasing power parity (U.S. = 100)</a:t>
                </a:r>
              </a:p>
            </c:rich>
          </c:tx>
          <c:layout>
            <c:manualLayout>
              <c:xMode val="edge"/>
              <c:yMode val="edge"/>
              <c:x val="1.60561826323434E-3"/>
              <c:y val="0.14035845236682101"/>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515330048"/>
        <c:crossesAt val="1"/>
        <c:crossBetween val="midCat"/>
        <c:majorUnit val="5"/>
        <c:minorUnit val="5"/>
      </c:valAx>
      <c:spPr>
        <a:noFill/>
        <a:ln w="31750">
          <a:solidFill>
            <a:schemeClr val="tx1"/>
          </a:solidFill>
        </a:ln>
      </c:spPr>
    </c:plotArea>
    <c:legend>
      <c:legendPos val="t"/>
      <c:layout>
        <c:manualLayout>
          <c:xMode val="edge"/>
          <c:yMode val="edge"/>
          <c:x val="0.17733785431993401"/>
          <c:y val="0.110777971220934"/>
          <c:w val="0.21383587827383599"/>
          <c:h val="0.27059724475395303"/>
        </c:manualLayout>
      </c:layout>
      <c:overlay val="0"/>
      <c:spPr>
        <a:solidFill>
          <a:schemeClr val="bg1"/>
        </a:solidFill>
        <a:ln w="19050">
          <a:solidFill>
            <a:srgbClr val="000000"/>
          </a:solidFill>
        </a:ln>
      </c:spPr>
      <c:txPr>
        <a:bodyPr/>
        <a:lstStyle/>
        <a:p>
          <a:pPr>
            <a:defRPr sz="16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800"/>
            </a:pPr>
            <a:r>
              <a:rPr lang="fr-FR" sz="2000" b="1" baseline="0"/>
              <a:t>The fall of the bottom 50% share: U.S. 1960-2015</a:t>
            </a:r>
            <a:endParaRPr lang="fr-FR" sz="2000" b="1"/>
          </a:p>
        </c:rich>
      </c:tx>
      <c:layout>
        <c:manualLayout>
          <c:xMode val="edge"/>
          <c:yMode val="edge"/>
          <c:x val="0.19721513903288779"/>
          <c:y val="3.4354344450399199E-6"/>
        </c:manualLayout>
      </c:layout>
      <c:overlay val="0"/>
    </c:title>
    <c:autoTitleDeleted val="0"/>
    <c:plotArea>
      <c:layout>
        <c:manualLayout>
          <c:layoutTarget val="inner"/>
          <c:xMode val="edge"/>
          <c:yMode val="edge"/>
          <c:x val="0.109685826237438"/>
          <c:y val="6.3209760756345296E-2"/>
          <c:w val="0.854083731005994"/>
          <c:h val="0.68429130422833295"/>
        </c:manualLayout>
      </c:layout>
      <c:lineChart>
        <c:grouping val="standard"/>
        <c:varyColors val="0"/>
        <c:ser>
          <c:idx val="0"/>
          <c:order val="0"/>
          <c:tx>
            <c:v>Bottom 50% share</c:v>
          </c:tx>
          <c:spPr>
            <a:ln>
              <a:solidFill>
                <a:srgbClr val="FF0000"/>
              </a:solidFill>
            </a:ln>
          </c:spPr>
          <c:marker>
            <c:symbol val="circle"/>
            <c:size val="9"/>
            <c:spPr>
              <a:solidFill>
                <a:srgbClr val="FF0000"/>
              </a:solidFill>
              <a:ln>
                <a:solidFill>
                  <a:srgbClr val="FF0000"/>
                </a:solidFill>
              </a:ln>
            </c:spPr>
          </c:marker>
          <c:cat>
            <c:numRef>
              <c:f>DataF11.5!$A$8:$A$63</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DataF11.5!$H$8:$H$63</c:f>
              <c:numCache>
                <c:formatCode>0.0%</c:formatCode>
                <c:ptCount val="56"/>
                <c:pt idx="0">
                  <c:v>0.19645082440666617</c:v>
                </c:pt>
                <c:pt idx="1">
                  <c:v>0.19583751201442282</c:v>
                </c:pt>
                <c:pt idx="2">
                  <c:v>0.19504523277282715</c:v>
                </c:pt>
                <c:pt idx="3">
                  <c:v>0.19102069735527039</c:v>
                </c:pt>
                <c:pt idx="4">
                  <c:v>0.18699616193771362</c:v>
                </c:pt>
                <c:pt idx="5">
                  <c:v>0.19129836559295654</c:v>
                </c:pt>
                <c:pt idx="6">
                  <c:v>0.19560056924819946</c:v>
                </c:pt>
                <c:pt idx="7">
                  <c:v>0.20443549752235413</c:v>
                </c:pt>
                <c:pt idx="8">
                  <c:v>0.20690547674894333</c:v>
                </c:pt>
                <c:pt idx="9">
                  <c:v>0.21019494347274303</c:v>
                </c:pt>
                <c:pt idx="10">
                  <c:v>0.20839184476062655</c:v>
                </c:pt>
                <c:pt idx="11">
                  <c:v>0.20415765035431832</c:v>
                </c:pt>
                <c:pt idx="12">
                  <c:v>0.2023898362822365</c:v>
                </c:pt>
                <c:pt idx="13">
                  <c:v>0.20379538833367405</c:v>
                </c:pt>
                <c:pt idx="14">
                  <c:v>0.20498855784353509</c:v>
                </c:pt>
                <c:pt idx="15">
                  <c:v>0.20269921887620512</c:v>
                </c:pt>
                <c:pt idx="16">
                  <c:v>0.20211716857727424</c:v>
                </c:pt>
                <c:pt idx="17">
                  <c:v>0.20028216234638307</c:v>
                </c:pt>
                <c:pt idx="18">
                  <c:v>0.19975558070290589</c:v>
                </c:pt>
                <c:pt idx="19">
                  <c:v>0.20078200101852417</c:v>
                </c:pt>
                <c:pt idx="20">
                  <c:v>0.19892722368240356</c:v>
                </c:pt>
                <c:pt idx="21">
                  <c:v>0.19509440660476685</c:v>
                </c:pt>
                <c:pt idx="22">
                  <c:v>0.18957161903381348</c:v>
                </c:pt>
                <c:pt idx="23">
                  <c:v>0.18307822942733765</c:v>
                </c:pt>
                <c:pt idx="24">
                  <c:v>0.17883282899856567</c:v>
                </c:pt>
                <c:pt idx="25">
                  <c:v>0.17881196737289429</c:v>
                </c:pt>
                <c:pt idx="26">
                  <c:v>0.17667049169540405</c:v>
                </c:pt>
                <c:pt idx="27">
                  <c:v>0.17262822389602661</c:v>
                </c:pt>
                <c:pt idx="28">
                  <c:v>0.16944479942321777</c:v>
                </c:pt>
                <c:pt idx="29">
                  <c:v>0.16931194067001343</c:v>
                </c:pt>
                <c:pt idx="30">
                  <c:v>0.16803818941116333</c:v>
                </c:pt>
                <c:pt idx="31">
                  <c:v>0.16619127988815308</c:v>
                </c:pt>
                <c:pt idx="32">
                  <c:v>0.15830767154693604</c:v>
                </c:pt>
                <c:pt idx="33">
                  <c:v>0.15894609689712524</c:v>
                </c:pt>
                <c:pt idx="34">
                  <c:v>0.15776264667510986</c:v>
                </c:pt>
                <c:pt idx="35">
                  <c:v>0.15379762649536133</c:v>
                </c:pt>
                <c:pt idx="36">
                  <c:v>0.15079790353775024</c:v>
                </c:pt>
                <c:pt idx="37">
                  <c:v>0.14862990379333496</c:v>
                </c:pt>
                <c:pt idx="38">
                  <c:v>0.14906054735183716</c:v>
                </c:pt>
                <c:pt idx="39">
                  <c:v>0.14768904447555542</c:v>
                </c:pt>
                <c:pt idx="40">
                  <c:v>0.14615023136138916</c:v>
                </c:pt>
                <c:pt idx="41">
                  <c:v>0.14948296546936035</c:v>
                </c:pt>
                <c:pt idx="42">
                  <c:v>0.14821606874465942</c:v>
                </c:pt>
                <c:pt idx="43">
                  <c:v>0.1451382040977478</c:v>
                </c:pt>
                <c:pt idx="44">
                  <c:v>0.14188343286514282</c:v>
                </c:pt>
                <c:pt idx="45">
                  <c:v>0.13831955194473267</c:v>
                </c:pt>
                <c:pt idx="46">
                  <c:v>0.13535594940185547</c:v>
                </c:pt>
                <c:pt idx="47">
                  <c:v>0.13738417625427246</c:v>
                </c:pt>
                <c:pt idx="48">
                  <c:v>0.13710874319076538</c:v>
                </c:pt>
                <c:pt idx="49">
                  <c:v>0.13589709997177124</c:v>
                </c:pt>
                <c:pt idx="50">
                  <c:v>0.13031774759292603</c:v>
                </c:pt>
                <c:pt idx="51">
                  <c:v>0.12730598449707031</c:v>
                </c:pt>
                <c:pt idx="52">
                  <c:v>0.12380164861679077</c:v>
                </c:pt>
                <c:pt idx="53">
                  <c:v>0.1276591420173645</c:v>
                </c:pt>
                <c:pt idx="54">
                  <c:v>0.12545061111450195</c:v>
                </c:pt>
                <c:pt idx="55">
                  <c:v>0.12655487656593323</c:v>
                </c:pt>
              </c:numCache>
            </c:numRef>
          </c:val>
          <c:smooth val="0"/>
        </c:ser>
        <c:ser>
          <c:idx val="3"/>
          <c:order val="1"/>
          <c:tx>
            <c:v>Top 1% share</c:v>
          </c:tx>
          <c:spPr>
            <a:ln>
              <a:solidFill>
                <a:srgbClr val="70AD47"/>
              </a:solidFill>
            </a:ln>
          </c:spPr>
          <c:marker>
            <c:symbol val="square"/>
            <c:size val="8"/>
            <c:spPr>
              <a:solidFill>
                <a:srgbClr val="70AD47"/>
              </a:solidFill>
              <a:ln>
                <a:solidFill>
                  <a:srgbClr val="70AD47"/>
                </a:solidFill>
              </a:ln>
              <a:effectLst/>
            </c:spPr>
          </c:marker>
          <c:cat>
            <c:numRef>
              <c:f>DataF11.5!$A$8:$A$63</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DataF11.5!$J$8:$J$63</c:f>
              <c:numCache>
                <c:formatCode>0.0%</c:formatCode>
                <c:ptCount val="56"/>
                <c:pt idx="0">
                  <c:v>0.12591519166871309</c:v>
                </c:pt>
                <c:pt idx="1">
                  <c:v>0.12453469169407759</c:v>
                </c:pt>
                <c:pt idx="2">
                  <c:v>0.12573906779289246</c:v>
                </c:pt>
                <c:pt idx="3">
                  <c:v>0.127462238073349</c:v>
                </c:pt>
                <c:pt idx="4">
                  <c:v>0.12919537723064423</c:v>
                </c:pt>
                <c:pt idx="5">
                  <c:v>0.127784363925457</c:v>
                </c:pt>
                <c:pt idx="6">
                  <c:v>0.12638157606124878</c:v>
                </c:pt>
                <c:pt idx="7">
                  <c:v>0.12336727976799011</c:v>
                </c:pt>
                <c:pt idx="8">
                  <c:v>0.12171453237533569</c:v>
                </c:pt>
                <c:pt idx="9">
                  <c:v>0.1149782408028841</c:v>
                </c:pt>
                <c:pt idx="10">
                  <c:v>0.11042817542329431</c:v>
                </c:pt>
                <c:pt idx="11">
                  <c:v>0.11082132125739008</c:v>
                </c:pt>
                <c:pt idx="12">
                  <c:v>0.11084715268225409</c:v>
                </c:pt>
                <c:pt idx="13">
                  <c:v>0.10920314674876863</c:v>
                </c:pt>
                <c:pt idx="14">
                  <c:v>0.10653001488572045</c:v>
                </c:pt>
                <c:pt idx="15">
                  <c:v>0.10555587813587408</c:v>
                </c:pt>
                <c:pt idx="16">
                  <c:v>0.10529308792285974</c:v>
                </c:pt>
                <c:pt idx="17">
                  <c:v>0.10665341100676073</c:v>
                </c:pt>
                <c:pt idx="18">
                  <c:v>0.10769409781094197</c:v>
                </c:pt>
                <c:pt idx="19">
                  <c:v>0.11153456568717957</c:v>
                </c:pt>
                <c:pt idx="20">
                  <c:v>0.10670077055692673</c:v>
                </c:pt>
                <c:pt idx="21">
                  <c:v>0.11048658937215805</c:v>
                </c:pt>
                <c:pt idx="22">
                  <c:v>0.1126394122838974</c:v>
                </c:pt>
                <c:pt idx="23">
                  <c:v>0.11513808369636536</c:v>
                </c:pt>
                <c:pt idx="24">
                  <c:v>0.12498427182435989</c:v>
                </c:pt>
                <c:pt idx="25">
                  <c:v>0.12553958594799042</c:v>
                </c:pt>
                <c:pt idx="26">
                  <c:v>0.12209108471870422</c:v>
                </c:pt>
                <c:pt idx="27">
                  <c:v>0.13306523859500885</c:v>
                </c:pt>
                <c:pt idx="28">
                  <c:v>0.14876338839530945</c:v>
                </c:pt>
                <c:pt idx="29">
                  <c:v>0.1446424275636673</c:v>
                </c:pt>
                <c:pt idx="30">
                  <c:v>0.14542049169540405</c:v>
                </c:pt>
                <c:pt idx="31">
                  <c:v>0.13891473412513733</c:v>
                </c:pt>
                <c:pt idx="32">
                  <c:v>0.15014225244522095</c:v>
                </c:pt>
                <c:pt idx="33">
                  <c:v>0.14641934633255005</c:v>
                </c:pt>
                <c:pt idx="34">
                  <c:v>0.14685395359992981</c:v>
                </c:pt>
                <c:pt idx="35">
                  <c:v>0.15284636616706848</c:v>
                </c:pt>
                <c:pt idx="36">
                  <c:v>0.15964031219482422</c:v>
                </c:pt>
                <c:pt idx="37">
                  <c:v>0.16627532243728638</c:v>
                </c:pt>
                <c:pt idx="38">
                  <c:v>0.16923791170120239</c:v>
                </c:pt>
                <c:pt idx="39">
                  <c:v>0.17707523703575134</c:v>
                </c:pt>
                <c:pt idx="40">
                  <c:v>0.18267017602920532</c:v>
                </c:pt>
                <c:pt idx="41">
                  <c:v>0.17269401252269745</c:v>
                </c:pt>
                <c:pt idx="42">
                  <c:v>0.17056876420974731</c:v>
                </c:pt>
                <c:pt idx="43">
                  <c:v>0.17203257977962494</c:v>
                </c:pt>
                <c:pt idx="44">
                  <c:v>0.18320697546005249</c:v>
                </c:pt>
                <c:pt idx="45">
                  <c:v>0.19373923540115356</c:v>
                </c:pt>
                <c:pt idx="46">
                  <c:v>0.20098753273487091</c:v>
                </c:pt>
                <c:pt idx="47">
                  <c:v>0.19863876700401306</c:v>
                </c:pt>
                <c:pt idx="48">
                  <c:v>0.19521696865558624</c:v>
                </c:pt>
                <c:pt idx="49">
                  <c:v>0.18539862334728241</c:v>
                </c:pt>
                <c:pt idx="50">
                  <c:v>0.19798023998737335</c:v>
                </c:pt>
                <c:pt idx="51">
                  <c:v>0.19600512087345123</c:v>
                </c:pt>
                <c:pt idx="52">
                  <c:v>0.20779828727245331</c:v>
                </c:pt>
                <c:pt idx="53">
                  <c:v>0.1959569901227951</c:v>
                </c:pt>
                <c:pt idx="54">
                  <c:v>0.20195885002613068</c:v>
                </c:pt>
                <c:pt idx="55">
                  <c:v>0.19895792007446289</c:v>
                </c:pt>
              </c:numCache>
            </c:numRef>
          </c:val>
          <c:smooth val="0"/>
        </c:ser>
        <c:dLbls>
          <c:showLegendKey val="0"/>
          <c:showVal val="0"/>
          <c:showCatName val="0"/>
          <c:showSerName val="0"/>
          <c:showPercent val="0"/>
          <c:showBubbleSize val="0"/>
        </c:dLbls>
        <c:marker val="1"/>
        <c:smooth val="0"/>
        <c:axId val="515331224"/>
        <c:axId val="434917232"/>
      </c:lineChart>
      <c:catAx>
        <c:axId val="515331224"/>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4917232"/>
        <c:crossesAt val="0"/>
        <c:auto val="1"/>
        <c:lblAlgn val="ctr"/>
        <c:lblOffset val="100"/>
        <c:tickLblSkip val="5"/>
        <c:tickMarkSkip val="5"/>
        <c:noMultiLvlLbl val="0"/>
      </c:catAx>
      <c:valAx>
        <c:axId val="434917232"/>
        <c:scaling>
          <c:orientation val="minMax"/>
          <c:max val="0.214"/>
          <c:min val="0.1"/>
        </c:scaling>
        <c:delete val="0"/>
        <c:axPos val="l"/>
        <c:majorGridlines>
          <c:spPr>
            <a:ln w="12700">
              <a:solidFill>
                <a:sysClr val="window" lastClr="FFFFFF">
                  <a:lumMod val="65000"/>
                </a:sysClr>
              </a:solidFill>
              <a:prstDash val="sysDash"/>
            </a:ln>
          </c:spPr>
        </c:majorGridlines>
        <c:title>
          <c:tx>
            <c:rich>
              <a:bodyPr/>
              <a:lstStyle/>
              <a:p>
                <a:pPr>
                  <a:defRPr/>
                </a:pPr>
                <a:r>
                  <a:rPr lang="fr-FR" sz="1300"/>
                  <a:t>Share</a:t>
                </a:r>
                <a:r>
                  <a:rPr lang="fr-FR" sz="1300" baseline="0"/>
                  <a:t> of each group in total income</a:t>
                </a:r>
                <a:endParaRPr lang="fr-FR" sz="1300"/>
              </a:p>
            </c:rich>
          </c:tx>
          <c:layout>
            <c:manualLayout>
              <c:xMode val="edge"/>
              <c:yMode val="edge"/>
              <c:x val="5.34202496137342E-3"/>
              <c:y val="0.169529889537712"/>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515331224"/>
        <c:crosses val="autoZero"/>
        <c:crossBetween val="midCat"/>
        <c:majorUnit val="0.01"/>
      </c:valAx>
      <c:spPr>
        <a:solidFill>
          <a:srgbClr val="FFFFFF"/>
        </a:solidFill>
        <a:ln w="28575">
          <a:solidFill>
            <a:srgbClr val="000000"/>
          </a:solidFill>
          <a:prstDash val="solid"/>
        </a:ln>
      </c:spPr>
    </c:plotArea>
    <c:legend>
      <c:legendPos val="r"/>
      <c:layout>
        <c:manualLayout>
          <c:xMode val="edge"/>
          <c:yMode val="edge"/>
          <c:x val="0.241168268238585"/>
          <c:y val="0.31249122472958402"/>
          <c:w val="0.23844580815310801"/>
          <c:h val="0.15725731404289001"/>
        </c:manualLayout>
      </c:layout>
      <c:overlay val="0"/>
      <c:spPr>
        <a:solidFill>
          <a:sysClr val="window" lastClr="FFFFFF"/>
        </a:solidFill>
        <a:ln w="15875">
          <a:solidFill>
            <a:sysClr val="windowText" lastClr="000000"/>
          </a:solidFill>
        </a:ln>
      </c:spPr>
      <c:txPr>
        <a:bodyPr/>
        <a:lstStyle/>
        <a:p>
          <a:pPr>
            <a:defRPr sz="1400"/>
          </a:pPr>
          <a:endParaRPr lang="fr-FR"/>
        </a:p>
      </c:txPr>
    </c:legend>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fr-FR"/>
    </a:p>
  </c:txPr>
  <c:userShapes r:id="rId2"/>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800"/>
            </a:pPr>
            <a:r>
              <a:rPr lang="fr-FR" sz="2000" b="1" baseline="0"/>
              <a:t>Low and high incomes in Europe, 1980-2016</a:t>
            </a:r>
            <a:endParaRPr lang="fr-FR" sz="2000" b="1"/>
          </a:p>
        </c:rich>
      </c:tx>
      <c:layout>
        <c:manualLayout>
          <c:xMode val="edge"/>
          <c:yMode val="edge"/>
          <c:x val="0.21946717292011098"/>
          <c:y val="2.4048041115279438E-6"/>
        </c:manualLayout>
      </c:layout>
      <c:overlay val="0"/>
    </c:title>
    <c:autoTitleDeleted val="0"/>
    <c:plotArea>
      <c:layout>
        <c:manualLayout>
          <c:layoutTarget val="inner"/>
          <c:xMode val="edge"/>
          <c:yMode val="edge"/>
          <c:x val="0.103752708590839"/>
          <c:y val="5.8840583346465802E-2"/>
          <c:w val="0.86001684865259298"/>
          <c:h val="0.70393831558458797"/>
        </c:manualLayout>
      </c:layout>
      <c:lineChart>
        <c:grouping val="standard"/>
        <c:varyColors val="0"/>
        <c:ser>
          <c:idx val="0"/>
          <c:order val="0"/>
          <c:tx>
            <c:v>Bottom 50% share</c:v>
          </c:tx>
          <c:spPr>
            <a:ln>
              <a:solidFill>
                <a:srgbClr val="FF0000"/>
              </a:solidFill>
            </a:ln>
          </c:spPr>
          <c:marker>
            <c:symbol val="circle"/>
            <c:size val="9"/>
            <c:spPr>
              <a:solidFill>
                <a:srgbClr val="FF0000"/>
              </a:solidFill>
              <a:ln>
                <a:solidFill>
                  <a:srgbClr val="FF0000"/>
                </a:solidFill>
              </a:ln>
            </c:spPr>
          </c:marker>
          <c:cat>
            <c:numRef>
              <c:f>DataF11.5!$A$28:$A$63</c:f>
              <c:numCache>
                <c:formatCode>General</c:formatCode>
                <c:ptCount val="36"/>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numCache>
            </c:numRef>
          </c:cat>
          <c:val>
            <c:numRef>
              <c:f>DataF11.5!$Q$28:$Q$64</c:f>
              <c:numCache>
                <c:formatCode>0.0%</c:formatCode>
                <c:ptCount val="37"/>
                <c:pt idx="0">
                  <c:v>0.2558847963809967</c:v>
                </c:pt>
                <c:pt idx="1">
                  <c:v>0.25569123029708862</c:v>
                </c:pt>
                <c:pt idx="2">
                  <c:v>0.25663799047470093</c:v>
                </c:pt>
                <c:pt idx="3">
                  <c:v>0.25348281860351563</c:v>
                </c:pt>
                <c:pt idx="4">
                  <c:v>0.25204494595527649</c:v>
                </c:pt>
                <c:pt idx="5">
                  <c:v>0.25079572200775146</c:v>
                </c:pt>
                <c:pt idx="6">
                  <c:v>0.249803826212883</c:v>
                </c:pt>
                <c:pt idx="7">
                  <c:v>0.24791756272315979</c:v>
                </c:pt>
                <c:pt idx="8">
                  <c:v>0.24522924423217773</c:v>
                </c:pt>
                <c:pt idx="9">
                  <c:v>0.2443263828754425</c:v>
                </c:pt>
                <c:pt idx="10">
                  <c:v>0.24480937421321869</c:v>
                </c:pt>
                <c:pt idx="11">
                  <c:v>0.24625572562217712</c:v>
                </c:pt>
                <c:pt idx="12">
                  <c:v>0.24659010767936707</c:v>
                </c:pt>
                <c:pt idx="13">
                  <c:v>0.24439349770545959</c:v>
                </c:pt>
                <c:pt idx="14">
                  <c:v>0.24317729473114014</c:v>
                </c:pt>
                <c:pt idx="15">
                  <c:v>0.2421138733625412</c:v>
                </c:pt>
                <c:pt idx="16">
                  <c:v>0.24074938893318176</c:v>
                </c:pt>
                <c:pt idx="17">
                  <c:v>0.24044257402420044</c:v>
                </c:pt>
                <c:pt idx="18">
                  <c:v>0.23997683823108673</c:v>
                </c:pt>
                <c:pt idx="19">
                  <c:v>0.23769789934158325</c:v>
                </c:pt>
                <c:pt idx="20">
                  <c:v>0.23801304399967194</c:v>
                </c:pt>
                <c:pt idx="21">
                  <c:v>0.23738259077072144</c:v>
                </c:pt>
                <c:pt idx="22">
                  <c:v>0.23782652616500854</c:v>
                </c:pt>
                <c:pt idx="23">
                  <c:v>0.23768866062164307</c:v>
                </c:pt>
                <c:pt idx="24">
                  <c:v>0.23622913658618927</c:v>
                </c:pt>
                <c:pt idx="25">
                  <c:v>0.23277287185192108</c:v>
                </c:pt>
                <c:pt idx="26">
                  <c:v>0.23247841000556946</c:v>
                </c:pt>
                <c:pt idx="27">
                  <c:v>0.23088312149047852</c:v>
                </c:pt>
                <c:pt idx="28">
                  <c:v>0.2318754643201828</c:v>
                </c:pt>
                <c:pt idx="29">
                  <c:v>0.23370546102523804</c:v>
                </c:pt>
                <c:pt idx="30">
                  <c:v>0.23313958942890167</c:v>
                </c:pt>
                <c:pt idx="31">
                  <c:v>0.22922709584236145</c:v>
                </c:pt>
                <c:pt idx="32">
                  <c:v>0.23026128113269806</c:v>
                </c:pt>
                <c:pt idx="33">
                  <c:v>0.22600176930427551</c:v>
                </c:pt>
                <c:pt idx="34">
                  <c:v>0.22638633847236633</c:v>
                </c:pt>
                <c:pt idx="35">
                  <c:v>0.22536455094814301</c:v>
                </c:pt>
                <c:pt idx="36">
                  <c:v>0.22609244287014008</c:v>
                </c:pt>
              </c:numCache>
            </c:numRef>
          </c:val>
          <c:smooth val="0"/>
        </c:ser>
        <c:ser>
          <c:idx val="3"/>
          <c:order val="1"/>
          <c:tx>
            <c:v>Top 1% share</c:v>
          </c:tx>
          <c:spPr>
            <a:ln>
              <a:solidFill>
                <a:srgbClr val="70AD47"/>
              </a:solidFill>
            </a:ln>
          </c:spPr>
          <c:marker>
            <c:symbol val="square"/>
            <c:size val="8"/>
            <c:spPr>
              <a:solidFill>
                <a:srgbClr val="70AD47"/>
              </a:solidFill>
              <a:ln>
                <a:solidFill>
                  <a:srgbClr val="70AD47"/>
                </a:solidFill>
              </a:ln>
              <a:effectLst/>
            </c:spPr>
          </c:marker>
          <c:cat>
            <c:numRef>
              <c:f>DataF11.5!$A$28:$A$63</c:f>
              <c:numCache>
                <c:formatCode>General</c:formatCode>
                <c:ptCount val="36"/>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numCache>
            </c:numRef>
          </c:cat>
          <c:val>
            <c:numRef>
              <c:f>DataF11.5!$R$28:$R$64</c:f>
              <c:numCache>
                <c:formatCode>0.0%</c:formatCode>
                <c:ptCount val="37"/>
                <c:pt idx="0">
                  <c:v>7.0831254124641418E-2</c:v>
                </c:pt>
                <c:pt idx="1">
                  <c:v>7.0799700915813446E-2</c:v>
                </c:pt>
                <c:pt idx="2">
                  <c:v>6.965290755033493E-2</c:v>
                </c:pt>
                <c:pt idx="3">
                  <c:v>6.9205209612846375E-2</c:v>
                </c:pt>
                <c:pt idx="4">
                  <c:v>7.0765674114227295E-2</c:v>
                </c:pt>
                <c:pt idx="5">
                  <c:v>7.2546921670436859E-2</c:v>
                </c:pt>
                <c:pt idx="6">
                  <c:v>7.5220778584480286E-2</c:v>
                </c:pt>
                <c:pt idx="7">
                  <c:v>7.8495249152183533E-2</c:v>
                </c:pt>
                <c:pt idx="8">
                  <c:v>8.1802546977996826E-2</c:v>
                </c:pt>
                <c:pt idx="9">
                  <c:v>8.3909563720226288E-2</c:v>
                </c:pt>
                <c:pt idx="10">
                  <c:v>8.1618353724479675E-2</c:v>
                </c:pt>
                <c:pt idx="11">
                  <c:v>8.1324964761734009E-2</c:v>
                </c:pt>
                <c:pt idx="12">
                  <c:v>7.8755103051662445E-2</c:v>
                </c:pt>
                <c:pt idx="13">
                  <c:v>7.9517990350723267E-2</c:v>
                </c:pt>
                <c:pt idx="14">
                  <c:v>8.0945156514644623E-2</c:v>
                </c:pt>
                <c:pt idx="15">
                  <c:v>8.1850126385688782E-2</c:v>
                </c:pt>
                <c:pt idx="16">
                  <c:v>8.6365789175033569E-2</c:v>
                </c:pt>
                <c:pt idx="17">
                  <c:v>8.8716611266136169E-2</c:v>
                </c:pt>
                <c:pt idx="18">
                  <c:v>9.0998254716396332E-2</c:v>
                </c:pt>
                <c:pt idx="19">
                  <c:v>9.0793579816818237E-2</c:v>
                </c:pt>
                <c:pt idx="20">
                  <c:v>9.1599501669406891E-2</c:v>
                </c:pt>
                <c:pt idx="21">
                  <c:v>9.2138633131980896E-2</c:v>
                </c:pt>
                <c:pt idx="22">
                  <c:v>9.0673886239528656E-2</c:v>
                </c:pt>
                <c:pt idx="23">
                  <c:v>9.1263353824615479E-2</c:v>
                </c:pt>
                <c:pt idx="24">
                  <c:v>9.4268590211868286E-2</c:v>
                </c:pt>
                <c:pt idx="25">
                  <c:v>9.8512709140777588E-2</c:v>
                </c:pt>
                <c:pt idx="26">
                  <c:v>0.10018578916788101</c:v>
                </c:pt>
                <c:pt idx="27">
                  <c:v>0.10436151176691055</c:v>
                </c:pt>
                <c:pt idx="28">
                  <c:v>0.1020243838429451</c:v>
                </c:pt>
                <c:pt idx="29">
                  <c:v>9.6493750810623169E-2</c:v>
                </c:pt>
                <c:pt idx="30">
                  <c:v>9.4488702714443207E-2</c:v>
                </c:pt>
                <c:pt idx="31">
                  <c:v>9.7616046667098999E-2</c:v>
                </c:pt>
                <c:pt idx="32">
                  <c:v>9.5991820096969604E-2</c:v>
                </c:pt>
                <c:pt idx="33">
                  <c:v>9.9400043487548828E-2</c:v>
                </c:pt>
                <c:pt idx="34">
                  <c:v>9.7394026815891266E-2</c:v>
                </c:pt>
                <c:pt idx="35">
                  <c:v>0.10154993832111359</c:v>
                </c:pt>
                <c:pt idx="36">
                  <c:v>0.10231228172779083</c:v>
                </c:pt>
              </c:numCache>
            </c:numRef>
          </c:val>
          <c:smooth val="0"/>
        </c:ser>
        <c:dLbls>
          <c:showLegendKey val="0"/>
          <c:showVal val="0"/>
          <c:showCatName val="0"/>
          <c:showSerName val="0"/>
          <c:showPercent val="0"/>
          <c:showBubbleSize val="0"/>
        </c:dLbls>
        <c:marker val="1"/>
        <c:smooth val="0"/>
        <c:axId val="434918016"/>
        <c:axId val="434918408"/>
      </c:lineChart>
      <c:catAx>
        <c:axId val="434918016"/>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4918408"/>
        <c:crossesAt val="0"/>
        <c:auto val="1"/>
        <c:lblAlgn val="ctr"/>
        <c:lblOffset val="100"/>
        <c:tickLblSkip val="5"/>
        <c:tickMarkSkip val="5"/>
        <c:noMultiLvlLbl val="0"/>
      </c:catAx>
      <c:valAx>
        <c:axId val="434918408"/>
        <c:scaling>
          <c:orientation val="minMax"/>
          <c:max val="0.26"/>
          <c:min val="0.06"/>
        </c:scaling>
        <c:delete val="0"/>
        <c:axPos val="l"/>
        <c:majorGridlines>
          <c:spPr>
            <a:ln w="3175">
              <a:solidFill>
                <a:schemeClr val="bg1">
                  <a:lumMod val="65000"/>
                </a:schemeClr>
              </a:solidFill>
              <a:prstDash val="solid"/>
            </a:ln>
          </c:spPr>
        </c:majorGridlines>
        <c:title>
          <c:tx>
            <c:rich>
              <a:bodyPr/>
              <a:lstStyle/>
              <a:p>
                <a:pPr>
                  <a:defRPr/>
                </a:pPr>
                <a:r>
                  <a:rPr lang="fr-FR" sz="1300"/>
                  <a:t>Share</a:t>
                </a:r>
                <a:r>
                  <a:rPr lang="fr-FR" sz="1300" baseline="0"/>
                  <a:t> of each group in total income</a:t>
                </a:r>
                <a:endParaRPr lang="fr-FR" sz="1300"/>
              </a:p>
            </c:rich>
          </c:tx>
          <c:layout>
            <c:manualLayout>
              <c:xMode val="edge"/>
              <c:yMode val="edge"/>
              <c:x val="3.8587455497237902E-3"/>
              <c:y val="0.1629822703878"/>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434918016"/>
        <c:crosses val="autoZero"/>
        <c:crossBetween val="midCat"/>
        <c:majorUnit val="0.02"/>
      </c:valAx>
      <c:spPr>
        <a:solidFill>
          <a:srgbClr val="FFFFFF"/>
        </a:solidFill>
        <a:ln w="28575">
          <a:solidFill>
            <a:srgbClr val="000000"/>
          </a:solidFill>
          <a:prstDash val="solid"/>
        </a:ln>
      </c:spPr>
    </c:plotArea>
    <c:legend>
      <c:legendPos val="r"/>
      <c:layout>
        <c:manualLayout>
          <c:xMode val="edge"/>
          <c:yMode val="edge"/>
          <c:x val="0.40877884175499302"/>
          <c:y val="0.308126145296309"/>
          <c:w val="0.23844580815310801"/>
          <c:h val="0.15725731404289001"/>
        </c:manualLayout>
      </c:layout>
      <c:overlay val="0"/>
      <c:spPr>
        <a:solidFill>
          <a:sysClr val="window" lastClr="FFFFFF"/>
        </a:solidFill>
        <a:ln w="15875">
          <a:solidFill>
            <a:sysClr val="windowText" lastClr="000000"/>
          </a:solidFill>
        </a:ln>
      </c:spPr>
      <c:txPr>
        <a:bodyPr/>
        <a:lstStyle/>
        <a:p>
          <a:pPr>
            <a:defRPr sz="1400"/>
          </a:pPr>
          <a:endParaRPr lang="fr-FR"/>
        </a:p>
      </c:txPr>
    </c:legend>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fr-FR"/>
    </a:p>
  </c:txPr>
  <c:userShapes r:id="rId2"/>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800"/>
            </a:pPr>
            <a:r>
              <a:rPr lang="fr-FR" sz="2000" b="1" baseline="0"/>
              <a:t>Low and high incomes in the U.S. 1960-2015</a:t>
            </a:r>
            <a:endParaRPr lang="fr-FR" sz="2000" b="1"/>
          </a:p>
        </c:rich>
      </c:tx>
      <c:layout>
        <c:manualLayout>
          <c:xMode val="edge"/>
          <c:yMode val="edge"/>
          <c:x val="0.21055799964506214"/>
          <c:y val="2.4048041115278616E-6"/>
        </c:manualLayout>
      </c:layout>
      <c:overlay val="0"/>
    </c:title>
    <c:autoTitleDeleted val="0"/>
    <c:plotArea>
      <c:layout>
        <c:manualLayout>
          <c:layoutTarget val="inner"/>
          <c:xMode val="edge"/>
          <c:yMode val="edge"/>
          <c:x val="0.120068815908688"/>
          <c:y val="5.8840583346465802E-2"/>
          <c:w val="0.84370078740157595"/>
          <c:h val="0.69520815671803804"/>
        </c:manualLayout>
      </c:layout>
      <c:lineChart>
        <c:grouping val="standard"/>
        <c:varyColors val="0"/>
        <c:ser>
          <c:idx val="3"/>
          <c:order val="0"/>
          <c:tx>
            <c:v>Average income of the top 1%       (left axis)</c:v>
          </c:tx>
          <c:spPr>
            <a:ln>
              <a:solidFill>
                <a:srgbClr val="70AD47"/>
              </a:solidFill>
            </a:ln>
          </c:spPr>
          <c:marker>
            <c:symbol val="square"/>
            <c:size val="8"/>
            <c:spPr>
              <a:solidFill>
                <a:srgbClr val="70AD47"/>
              </a:solidFill>
              <a:ln>
                <a:solidFill>
                  <a:srgbClr val="70AD47"/>
                </a:solidFill>
              </a:ln>
              <a:effectLst/>
            </c:spPr>
          </c:marker>
          <c:cat>
            <c:numRef>
              <c:f>DataF11.5!$A$8:$A$63</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DataF11.5!$N$8:$N$63</c:f>
              <c:numCache>
                <c:formatCode>#,##0</c:formatCode>
                <c:ptCount val="56"/>
                <c:pt idx="0">
                  <c:v>353653.83036460064</c:v>
                </c:pt>
                <c:pt idx="1">
                  <c:v>354036.43123743054</c:v>
                </c:pt>
                <c:pt idx="2">
                  <c:v>375616.13529084309</c:v>
                </c:pt>
                <c:pt idx="3">
                  <c:v>393636.41653744841</c:v>
                </c:pt>
                <c:pt idx="4">
                  <c:v>415304.18717412732</c:v>
                </c:pt>
                <c:pt idx="5">
                  <c:v>432020.02203070867</c:v>
                </c:pt>
                <c:pt idx="6">
                  <c:v>447194.93296017637</c:v>
                </c:pt>
                <c:pt idx="7">
                  <c:v>442569.17981615331</c:v>
                </c:pt>
                <c:pt idx="8">
                  <c:v>449296.12601920369</c:v>
                </c:pt>
                <c:pt idx="9">
                  <c:v>430109.208469362</c:v>
                </c:pt>
                <c:pt idx="10">
                  <c:v>403070.65804400918</c:v>
                </c:pt>
                <c:pt idx="11">
                  <c:v>406551.66463660094</c:v>
                </c:pt>
                <c:pt idx="12">
                  <c:v>421502.55228971905</c:v>
                </c:pt>
                <c:pt idx="13">
                  <c:v>432580.28078653844</c:v>
                </c:pt>
                <c:pt idx="14">
                  <c:v>410094.9204538769</c:v>
                </c:pt>
                <c:pt idx="15">
                  <c:v>393286.5065147226</c:v>
                </c:pt>
                <c:pt idx="16">
                  <c:v>406636.91425861744</c:v>
                </c:pt>
                <c:pt idx="17">
                  <c:v>424630.58066709328</c:v>
                </c:pt>
                <c:pt idx="18">
                  <c:v>444028.28446991357</c:v>
                </c:pt>
                <c:pt idx="19">
                  <c:v>461602.13640989515</c:v>
                </c:pt>
                <c:pt idx="20">
                  <c:v>428781.36452975561</c:v>
                </c:pt>
                <c:pt idx="21">
                  <c:v>447424.26480510546</c:v>
                </c:pt>
                <c:pt idx="22">
                  <c:v>441176.69297432434</c:v>
                </c:pt>
                <c:pt idx="23">
                  <c:v>458298.18240465724</c:v>
                </c:pt>
                <c:pt idx="24">
                  <c:v>530655.02725461044</c:v>
                </c:pt>
                <c:pt idx="25">
                  <c:v>542557.31020155293</c:v>
                </c:pt>
                <c:pt idx="26">
                  <c:v>532610.15943438874</c:v>
                </c:pt>
                <c:pt idx="27">
                  <c:v>598599.88363634096</c:v>
                </c:pt>
                <c:pt idx="28">
                  <c:v>697396.12168579467</c:v>
                </c:pt>
                <c:pt idx="29">
                  <c:v>686330.88809110806</c:v>
                </c:pt>
                <c:pt idx="30">
                  <c:v>689619.82540043851</c:v>
                </c:pt>
                <c:pt idx="31">
                  <c:v>645531.4279892894</c:v>
                </c:pt>
                <c:pt idx="32">
                  <c:v>711407.11466996616</c:v>
                </c:pt>
                <c:pt idx="33">
                  <c:v>699456.80005598965</c:v>
                </c:pt>
                <c:pt idx="34">
                  <c:v>724370.10098037985</c:v>
                </c:pt>
                <c:pt idx="35">
                  <c:v>770668.43693203141</c:v>
                </c:pt>
                <c:pt idx="36">
                  <c:v>830325.37223281944</c:v>
                </c:pt>
                <c:pt idx="37">
                  <c:v>896398.25261221395</c:v>
                </c:pt>
                <c:pt idx="38">
                  <c:v>947308.72266184958</c:v>
                </c:pt>
                <c:pt idx="39">
                  <c:v>1021035.2214217776</c:v>
                </c:pt>
                <c:pt idx="40">
                  <c:v>1087997.4366404687</c:v>
                </c:pt>
                <c:pt idx="41">
                  <c:v>1023822.5402966847</c:v>
                </c:pt>
                <c:pt idx="42">
                  <c:v>1008836.6761372957</c:v>
                </c:pt>
                <c:pt idx="43">
                  <c:v>1028654.8083939579</c:v>
                </c:pt>
                <c:pt idx="44">
                  <c:v>1126101.9858074456</c:v>
                </c:pt>
                <c:pt idx="45">
                  <c:v>1218356.023550841</c:v>
                </c:pt>
                <c:pt idx="46">
                  <c:v>1295602.0653196136</c:v>
                </c:pt>
                <c:pt idx="47">
                  <c:v>1264137.7308301653</c:v>
                </c:pt>
                <c:pt idx="48">
                  <c:v>1214790.8939552526</c:v>
                </c:pt>
                <c:pt idx="49">
                  <c:v>1101002.7527150025</c:v>
                </c:pt>
                <c:pt idx="50">
                  <c:v>1202595.0021005739</c:v>
                </c:pt>
                <c:pt idx="51">
                  <c:v>1209787.2275434283</c:v>
                </c:pt>
                <c:pt idx="52">
                  <c:v>1313097.4827168712</c:v>
                </c:pt>
                <c:pt idx="53">
                  <c:v>1239999.1813863011</c:v>
                </c:pt>
                <c:pt idx="54">
                  <c:v>1305301.0749041892</c:v>
                </c:pt>
                <c:pt idx="55">
                  <c:v>1305301.0749041892</c:v>
                </c:pt>
              </c:numCache>
            </c:numRef>
          </c:val>
          <c:smooth val="0"/>
        </c:ser>
        <c:dLbls>
          <c:showLegendKey val="0"/>
          <c:showVal val="0"/>
          <c:showCatName val="0"/>
          <c:showSerName val="0"/>
          <c:showPercent val="0"/>
          <c:showBubbleSize val="0"/>
        </c:dLbls>
        <c:marker val="1"/>
        <c:smooth val="0"/>
        <c:axId val="434919192"/>
        <c:axId val="434919584"/>
      </c:lineChart>
      <c:lineChart>
        <c:grouping val="standard"/>
        <c:varyColors val="0"/>
        <c:ser>
          <c:idx val="0"/>
          <c:order val="1"/>
          <c:tx>
            <c:v>Average income of the bottom 50% (right axis)</c:v>
          </c:tx>
          <c:spPr>
            <a:ln>
              <a:solidFill>
                <a:srgbClr val="FF0000"/>
              </a:solidFill>
            </a:ln>
          </c:spPr>
          <c:marker>
            <c:symbol val="circle"/>
            <c:size val="9"/>
            <c:spPr>
              <a:solidFill>
                <a:srgbClr val="FF0000"/>
              </a:solidFill>
              <a:ln>
                <a:solidFill>
                  <a:srgbClr val="FF0000"/>
                </a:solidFill>
              </a:ln>
            </c:spPr>
          </c:marker>
          <c:cat>
            <c:numRef>
              <c:f>DataF11.5!$A$8:$A$63</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DataF11.5!$B$8:$B$63</c:f>
              <c:numCache>
                <c:formatCode>#,##0</c:formatCode>
                <c:ptCount val="56"/>
                <c:pt idx="0">
                  <c:v>10777.793087888009</c:v>
                </c:pt>
                <c:pt idx="1">
                  <c:v>11295.270986280337</c:v>
                </c:pt>
                <c:pt idx="2">
                  <c:v>11653.042737950609</c:v>
                </c:pt>
                <c:pt idx="3">
                  <c:v>11837.594729563254</c:v>
                </c:pt>
                <c:pt idx="4">
                  <c:v>12022.146721175901</c:v>
                </c:pt>
                <c:pt idx="5">
                  <c:v>12932.302401878685</c:v>
                </c:pt>
                <c:pt idx="6">
                  <c:v>13842.45808258147</c:v>
                </c:pt>
                <c:pt idx="7">
                  <c:v>14667.884488323036</c:v>
                </c:pt>
                <c:pt idx="8">
                  <c:v>15275.386979886143</c:v>
                </c:pt>
                <c:pt idx="9">
                  <c:v>15725.893896100737</c:v>
                </c:pt>
                <c:pt idx="10">
                  <c:v>15212.899729021883</c:v>
                </c:pt>
                <c:pt idx="11">
                  <c:v>14979.181200532814</c:v>
                </c:pt>
                <c:pt idx="12">
                  <c:v>15391.975433955969</c:v>
                </c:pt>
                <c:pt idx="13">
                  <c:v>16145.664100906768</c:v>
                </c:pt>
                <c:pt idx="14">
                  <c:v>15782.362635165222</c:v>
                </c:pt>
                <c:pt idx="15">
                  <c:v>15104.581397630891</c:v>
                </c:pt>
                <c:pt idx="16">
                  <c:v>15611.338478203759</c:v>
                </c:pt>
                <c:pt idx="17">
                  <c:v>15948.093941226996</c:v>
                </c:pt>
                <c:pt idx="18">
                  <c:v>16472.049929516346</c:v>
                </c:pt>
                <c:pt idx="19">
                  <c:v>16619.314389540468</c:v>
                </c:pt>
                <c:pt idx="20">
                  <c:v>15987.941974074098</c:v>
                </c:pt>
                <c:pt idx="21">
                  <c:v>15801.007513898818</c:v>
                </c:pt>
                <c:pt idx="22">
                  <c:v>14849.967390869007</c:v>
                </c:pt>
                <c:pt idx="23">
                  <c:v>14574.572911197469</c:v>
                </c:pt>
                <c:pt idx="24">
                  <c:v>15185.677103374041</c:v>
                </c:pt>
                <c:pt idx="25">
                  <c:v>15455.800545634722</c:v>
                </c:pt>
                <c:pt idx="26">
                  <c:v>15414.147391029859</c:v>
                </c:pt>
                <c:pt idx="27">
                  <c:v>15531.514590525938</c:v>
                </c:pt>
                <c:pt idx="28">
                  <c:v>15886.993060895536</c:v>
                </c:pt>
                <c:pt idx="29">
                  <c:v>16067.763319767259</c:v>
                </c:pt>
                <c:pt idx="30">
                  <c:v>15937.570488354315</c:v>
                </c:pt>
                <c:pt idx="31">
                  <c:v>15445.689746477938</c:v>
                </c:pt>
                <c:pt idx="32">
                  <c:v>15001.933434616087</c:v>
                </c:pt>
                <c:pt idx="33">
                  <c:v>15185.961568841851</c:v>
                </c:pt>
                <c:pt idx="34">
                  <c:v>15563.563867583329</c:v>
                </c:pt>
                <c:pt idx="35">
                  <c:v>15509.295953491073</c:v>
                </c:pt>
                <c:pt idx="36">
                  <c:v>15686.680095451582</c:v>
                </c:pt>
                <c:pt idx="37">
                  <c:v>16025.419057180603</c:v>
                </c:pt>
                <c:pt idx="38">
                  <c:v>16687.319678164258</c:v>
                </c:pt>
                <c:pt idx="39">
                  <c:v>17031.824297061248</c:v>
                </c:pt>
                <c:pt idx="40">
                  <c:v>17409.637472531929</c:v>
                </c:pt>
                <c:pt idx="41">
                  <c:v>17724.300594128279</c:v>
                </c:pt>
                <c:pt idx="42">
                  <c:v>17532.612941796098</c:v>
                </c:pt>
                <c:pt idx="43">
                  <c:v>17356.841560832567</c:v>
                </c:pt>
                <c:pt idx="44">
                  <c:v>17442.044998712732</c:v>
                </c:pt>
                <c:pt idx="45">
                  <c:v>17396.833319567759</c:v>
                </c:pt>
                <c:pt idx="46">
                  <c:v>17450.579666518308</c:v>
                </c:pt>
                <c:pt idx="47">
                  <c:v>17486.266496865519</c:v>
                </c:pt>
                <c:pt idx="48">
                  <c:v>17063.931876090512</c:v>
                </c:pt>
                <c:pt idx="49">
                  <c:v>16140.689553518112</c:v>
                </c:pt>
                <c:pt idx="50">
                  <c:v>15831.829676562882</c:v>
                </c:pt>
                <c:pt idx="51">
                  <c:v>15715.217372696547</c:v>
                </c:pt>
                <c:pt idx="52">
                  <c:v>15646.291919794547</c:v>
                </c:pt>
                <c:pt idx="53">
                  <c:v>16156.324048334653</c:v>
                </c:pt>
                <c:pt idx="54">
                  <c:v>16216.255689112879</c:v>
                </c:pt>
                <c:pt idx="55">
                  <c:v>16186.289868723765</c:v>
                </c:pt>
              </c:numCache>
            </c:numRef>
          </c:val>
          <c:smooth val="0"/>
        </c:ser>
        <c:dLbls>
          <c:showLegendKey val="0"/>
          <c:showVal val="0"/>
          <c:showCatName val="0"/>
          <c:showSerName val="0"/>
          <c:showPercent val="0"/>
          <c:showBubbleSize val="0"/>
        </c:dLbls>
        <c:marker val="1"/>
        <c:smooth val="0"/>
        <c:axId val="434920368"/>
        <c:axId val="434919976"/>
      </c:lineChart>
      <c:catAx>
        <c:axId val="434919192"/>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34919584"/>
        <c:crossesAt val="0"/>
        <c:auto val="1"/>
        <c:lblAlgn val="ctr"/>
        <c:lblOffset val="100"/>
        <c:tickLblSkip val="5"/>
        <c:tickMarkSkip val="5"/>
        <c:noMultiLvlLbl val="0"/>
      </c:catAx>
      <c:valAx>
        <c:axId val="434919584"/>
        <c:scaling>
          <c:orientation val="minMax"/>
          <c:max val="1350000"/>
          <c:min val="300000"/>
        </c:scaling>
        <c:delete val="0"/>
        <c:axPos val="l"/>
        <c:majorGridlines>
          <c:spPr>
            <a:ln w="3175">
              <a:solidFill>
                <a:schemeClr val="bg1">
                  <a:lumMod val="65000"/>
                </a:schemeClr>
              </a:solidFill>
              <a:prstDash val="solid"/>
            </a:ln>
          </c:spPr>
        </c:majorGridlines>
        <c:numFmt formatCode="[$$-409]#,##0" sourceLinked="0"/>
        <c:majorTickMark val="none"/>
        <c:minorTickMark val="none"/>
        <c:tickLblPos val="nextTo"/>
        <c:spPr>
          <a:ln w="3175">
            <a:solidFill>
              <a:srgbClr val="000000"/>
            </a:solidFill>
            <a:prstDash val="solid"/>
          </a:ln>
        </c:spPr>
        <c:txPr>
          <a:bodyPr rot="0" vert="horz"/>
          <a:lstStyle/>
          <a:p>
            <a:pPr>
              <a:defRPr sz="1300" b="0" i="0" u="none" strike="noStrike" baseline="0">
                <a:solidFill>
                  <a:srgbClr val="000000"/>
                </a:solidFill>
                <a:latin typeface="Arial"/>
                <a:ea typeface="Arial"/>
                <a:cs typeface="Arial"/>
              </a:defRPr>
            </a:pPr>
            <a:endParaRPr lang="fr-FR"/>
          </a:p>
        </c:txPr>
        <c:crossAx val="434919192"/>
        <c:crosses val="autoZero"/>
        <c:crossBetween val="midCat"/>
        <c:majorUnit val="150000"/>
      </c:valAx>
      <c:valAx>
        <c:axId val="434919976"/>
        <c:scaling>
          <c:orientation val="minMax"/>
          <c:max val="45000"/>
          <c:min val="10000"/>
        </c:scaling>
        <c:delete val="0"/>
        <c:axPos val="r"/>
        <c:numFmt formatCode="[$$-409]#,##0" sourceLinked="0"/>
        <c:majorTickMark val="out"/>
        <c:minorTickMark val="none"/>
        <c:tickLblPos val="nextTo"/>
        <c:txPr>
          <a:bodyPr/>
          <a:lstStyle/>
          <a:p>
            <a:pPr>
              <a:defRPr sz="1300"/>
            </a:pPr>
            <a:endParaRPr lang="fr-FR"/>
          </a:p>
        </c:txPr>
        <c:crossAx val="434920368"/>
        <c:crosses val="max"/>
        <c:crossBetween val="between"/>
      </c:valAx>
      <c:catAx>
        <c:axId val="434920368"/>
        <c:scaling>
          <c:orientation val="minMax"/>
        </c:scaling>
        <c:delete val="1"/>
        <c:axPos val="b"/>
        <c:numFmt formatCode="General" sourceLinked="1"/>
        <c:majorTickMark val="out"/>
        <c:minorTickMark val="none"/>
        <c:tickLblPos val="nextTo"/>
        <c:crossAx val="434919976"/>
        <c:crosses val="autoZero"/>
        <c:auto val="1"/>
        <c:lblAlgn val="ctr"/>
        <c:lblOffset val="100"/>
        <c:noMultiLvlLbl val="0"/>
      </c:catAx>
      <c:spPr>
        <a:solidFill>
          <a:srgbClr val="FFFFFF"/>
        </a:solidFill>
        <a:ln w="28575">
          <a:solidFill>
            <a:srgbClr val="000000"/>
          </a:solidFill>
          <a:prstDash val="solid"/>
        </a:ln>
      </c:spPr>
    </c:plotArea>
    <c:legend>
      <c:legendPos val="r"/>
      <c:layout>
        <c:manualLayout>
          <c:xMode val="edge"/>
          <c:yMode val="edge"/>
          <c:x val="0.16997085647940199"/>
          <c:y val="0.21427693748089199"/>
          <c:w val="0.38825702872972101"/>
          <c:h val="0.19436048922572899"/>
        </c:manualLayout>
      </c:layout>
      <c:overlay val="0"/>
      <c:spPr>
        <a:solidFill>
          <a:sysClr val="window" lastClr="FFFFFF"/>
        </a:solidFill>
        <a:ln w="15875">
          <a:solidFill>
            <a:sysClr val="windowText" lastClr="000000"/>
          </a:solidFill>
        </a:ln>
      </c:spPr>
      <c:txPr>
        <a:bodyPr/>
        <a:lstStyle/>
        <a:p>
          <a:pPr>
            <a:defRPr sz="1400"/>
          </a:pPr>
          <a:endParaRPr lang="fr-FR"/>
        </a:p>
      </c:txPr>
    </c:legend>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fr-FR"/>
    </a:p>
  </c:txPr>
  <c:userShapes r:id="rId2"/>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800"/>
            </a:pPr>
            <a:r>
              <a:rPr lang="fr-FR" sz="2000" b="1" baseline="0"/>
              <a:t>Low incomes and transfers in the U.S. 1960-2015</a:t>
            </a:r>
            <a:endParaRPr lang="fr-FR" sz="2000" b="1"/>
          </a:p>
        </c:rich>
      </c:tx>
      <c:layout>
        <c:manualLayout>
          <c:xMode val="edge"/>
          <c:yMode val="edge"/>
          <c:x val="0.18684079636842549"/>
          <c:y val="2.4048041115278616E-6"/>
        </c:manualLayout>
      </c:layout>
      <c:overlay val="0"/>
    </c:title>
    <c:autoTitleDeleted val="0"/>
    <c:plotArea>
      <c:layout>
        <c:manualLayout>
          <c:layoutTarget val="inner"/>
          <c:xMode val="edge"/>
          <c:yMode val="edge"/>
          <c:x val="0.120068815908688"/>
          <c:y val="5.6658043629828202E-2"/>
          <c:w val="0.84370078740157595"/>
          <c:h val="0.686477997851487"/>
        </c:manualLayout>
      </c:layout>
      <c:lineChart>
        <c:grouping val="standard"/>
        <c:varyColors val="0"/>
        <c:ser>
          <c:idx val="0"/>
          <c:order val="0"/>
          <c:tx>
            <c:v>Average income before taxes and transfers (except pensions &amp; unempl. benefits)</c:v>
          </c:tx>
          <c:spPr>
            <a:ln>
              <a:solidFill>
                <a:srgbClr val="FF0000"/>
              </a:solidFill>
            </a:ln>
          </c:spPr>
          <c:marker>
            <c:symbol val="circle"/>
            <c:size val="9"/>
            <c:spPr>
              <a:solidFill>
                <a:srgbClr val="FF0000"/>
              </a:solidFill>
              <a:ln>
                <a:solidFill>
                  <a:srgbClr val="FF0000"/>
                </a:solidFill>
              </a:ln>
            </c:spPr>
          </c:marker>
          <c:cat>
            <c:numRef>
              <c:f>DataF11.5!$A$8:$A$63</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DataF11.5!$B$8:$B$63</c:f>
              <c:numCache>
                <c:formatCode>#,##0</c:formatCode>
                <c:ptCount val="56"/>
                <c:pt idx="0">
                  <c:v>10777.793087888009</c:v>
                </c:pt>
                <c:pt idx="1">
                  <c:v>11295.270986280337</c:v>
                </c:pt>
                <c:pt idx="2">
                  <c:v>11653.042737950609</c:v>
                </c:pt>
                <c:pt idx="3">
                  <c:v>11837.594729563254</c:v>
                </c:pt>
                <c:pt idx="4">
                  <c:v>12022.146721175901</c:v>
                </c:pt>
                <c:pt idx="5">
                  <c:v>12932.302401878685</c:v>
                </c:pt>
                <c:pt idx="6">
                  <c:v>13842.45808258147</c:v>
                </c:pt>
                <c:pt idx="7">
                  <c:v>14667.884488323036</c:v>
                </c:pt>
                <c:pt idx="8">
                  <c:v>15275.386979886143</c:v>
                </c:pt>
                <c:pt idx="9">
                  <c:v>15725.893896100737</c:v>
                </c:pt>
                <c:pt idx="10">
                  <c:v>15212.899729021883</c:v>
                </c:pt>
                <c:pt idx="11">
                  <c:v>14979.181200532814</c:v>
                </c:pt>
                <c:pt idx="12">
                  <c:v>15391.975433955969</c:v>
                </c:pt>
                <c:pt idx="13">
                  <c:v>16145.664100906768</c:v>
                </c:pt>
                <c:pt idx="14">
                  <c:v>15782.362635165222</c:v>
                </c:pt>
                <c:pt idx="15">
                  <c:v>15104.581397630891</c:v>
                </c:pt>
                <c:pt idx="16">
                  <c:v>15611.338478203759</c:v>
                </c:pt>
                <c:pt idx="17">
                  <c:v>15948.093941226996</c:v>
                </c:pt>
                <c:pt idx="18">
                  <c:v>16472.049929516346</c:v>
                </c:pt>
                <c:pt idx="19">
                  <c:v>16619.314389540468</c:v>
                </c:pt>
                <c:pt idx="20">
                  <c:v>15987.941974074098</c:v>
                </c:pt>
                <c:pt idx="21">
                  <c:v>15801.007513898818</c:v>
                </c:pt>
                <c:pt idx="22">
                  <c:v>14849.967390869007</c:v>
                </c:pt>
                <c:pt idx="23">
                  <c:v>14574.572911197469</c:v>
                </c:pt>
                <c:pt idx="24">
                  <c:v>15185.677103374041</c:v>
                </c:pt>
                <c:pt idx="25">
                  <c:v>15455.800545634722</c:v>
                </c:pt>
                <c:pt idx="26">
                  <c:v>15414.147391029859</c:v>
                </c:pt>
                <c:pt idx="27">
                  <c:v>15531.514590525938</c:v>
                </c:pt>
                <c:pt idx="28">
                  <c:v>15886.993060895536</c:v>
                </c:pt>
                <c:pt idx="29">
                  <c:v>16067.763319767259</c:v>
                </c:pt>
                <c:pt idx="30">
                  <c:v>15937.570488354315</c:v>
                </c:pt>
                <c:pt idx="31">
                  <c:v>15445.689746477938</c:v>
                </c:pt>
                <c:pt idx="32">
                  <c:v>15001.933434616087</c:v>
                </c:pt>
                <c:pt idx="33">
                  <c:v>15185.961568841851</c:v>
                </c:pt>
                <c:pt idx="34">
                  <c:v>15563.563867583329</c:v>
                </c:pt>
                <c:pt idx="35">
                  <c:v>15509.295953491073</c:v>
                </c:pt>
                <c:pt idx="36">
                  <c:v>15686.680095451582</c:v>
                </c:pt>
                <c:pt idx="37">
                  <c:v>16025.419057180603</c:v>
                </c:pt>
                <c:pt idx="38">
                  <c:v>16687.319678164258</c:v>
                </c:pt>
                <c:pt idx="39">
                  <c:v>17031.824297061248</c:v>
                </c:pt>
                <c:pt idx="40">
                  <c:v>17409.637472531929</c:v>
                </c:pt>
                <c:pt idx="41">
                  <c:v>17724.300594128279</c:v>
                </c:pt>
                <c:pt idx="42">
                  <c:v>17532.612941796098</c:v>
                </c:pt>
                <c:pt idx="43">
                  <c:v>17356.841560832567</c:v>
                </c:pt>
                <c:pt idx="44">
                  <c:v>17442.044998712732</c:v>
                </c:pt>
                <c:pt idx="45">
                  <c:v>17396.833319567759</c:v>
                </c:pt>
                <c:pt idx="46">
                  <c:v>17450.579666518308</c:v>
                </c:pt>
                <c:pt idx="47">
                  <c:v>17486.266496865519</c:v>
                </c:pt>
                <c:pt idx="48">
                  <c:v>17063.931876090512</c:v>
                </c:pt>
                <c:pt idx="49">
                  <c:v>16140.689553518112</c:v>
                </c:pt>
                <c:pt idx="50">
                  <c:v>15831.829676562882</c:v>
                </c:pt>
                <c:pt idx="51">
                  <c:v>15715.217372696547</c:v>
                </c:pt>
                <c:pt idx="52">
                  <c:v>15646.291919794547</c:v>
                </c:pt>
                <c:pt idx="53">
                  <c:v>16156.324048334653</c:v>
                </c:pt>
                <c:pt idx="54">
                  <c:v>16216.255689112879</c:v>
                </c:pt>
                <c:pt idx="55">
                  <c:v>16186.289868723765</c:v>
                </c:pt>
              </c:numCache>
            </c:numRef>
          </c:val>
          <c:smooth val="0"/>
        </c:ser>
        <c:ser>
          <c:idx val="1"/>
          <c:order val="1"/>
          <c:tx>
            <c:v>Average income after taxes and monetary transfers (incl. food stamps)</c:v>
          </c:tx>
          <c:spPr>
            <a:ln>
              <a:solidFill>
                <a:srgbClr val="ED7D31"/>
              </a:solidFill>
            </a:ln>
          </c:spPr>
          <c:marker>
            <c:spPr>
              <a:solidFill>
                <a:srgbClr val="ED7D31"/>
              </a:solidFill>
              <a:ln>
                <a:solidFill>
                  <a:srgbClr val="ED7D31"/>
                </a:solidFill>
              </a:ln>
            </c:spPr>
          </c:marker>
          <c:cat>
            <c:numRef>
              <c:f>DataF11.5!$A$8:$A$63</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DataF11.5!$E$8:$E$63</c:f>
              <c:numCache>
                <c:formatCode>#,##0</c:formatCode>
                <c:ptCount val="56"/>
                <c:pt idx="0">
                  <c:v>9898.3890400959226</c:v>
                </c:pt>
                <c:pt idx="1">
                  <c:v>10268.611194124451</c:v>
                </c:pt>
                <c:pt idx="2">
                  <c:v>10522.563895721134</c:v>
                </c:pt>
                <c:pt idx="3">
                  <c:v>10652.680494671298</c:v>
                </c:pt>
                <c:pt idx="4">
                  <c:v>10782.797093621462</c:v>
                </c:pt>
                <c:pt idx="5">
                  <c:v>11470.612081241656</c:v>
                </c:pt>
                <c:pt idx="6">
                  <c:v>12158.427068861849</c:v>
                </c:pt>
                <c:pt idx="7">
                  <c:v>13157.772672647712</c:v>
                </c:pt>
                <c:pt idx="8">
                  <c:v>13291.084385374903</c:v>
                </c:pt>
                <c:pt idx="9">
                  <c:v>13658.450120961701</c:v>
                </c:pt>
                <c:pt idx="10">
                  <c:v>13943.569764470325</c:v>
                </c:pt>
                <c:pt idx="11">
                  <c:v>13930.265288537645</c:v>
                </c:pt>
                <c:pt idx="12">
                  <c:v>14188.889620415735</c:v>
                </c:pt>
                <c:pt idx="13">
                  <c:v>14766.922269162351</c:v>
                </c:pt>
                <c:pt idx="14">
                  <c:v>14768.0643859958</c:v>
                </c:pt>
                <c:pt idx="15">
                  <c:v>14481.889944964445</c:v>
                </c:pt>
                <c:pt idx="16">
                  <c:v>14924.990154467188</c:v>
                </c:pt>
                <c:pt idx="17">
                  <c:v>15038.261021779668</c:v>
                </c:pt>
                <c:pt idx="18">
                  <c:v>15242.371337275115</c:v>
                </c:pt>
                <c:pt idx="19">
                  <c:v>15250.032743841271</c:v>
                </c:pt>
                <c:pt idx="20">
                  <c:v>14876.799550769771</c:v>
                </c:pt>
                <c:pt idx="21">
                  <c:v>14596.511685364327</c:v>
                </c:pt>
                <c:pt idx="22">
                  <c:v>13833.840122117705</c:v>
                </c:pt>
                <c:pt idx="23">
                  <c:v>13590.86656432836</c:v>
                </c:pt>
                <c:pt idx="24">
                  <c:v>13902.325587958549</c:v>
                </c:pt>
                <c:pt idx="25">
                  <c:v>14032.31796213043</c:v>
                </c:pt>
                <c:pt idx="26">
                  <c:v>14109.49978623286</c:v>
                </c:pt>
                <c:pt idx="27">
                  <c:v>14243.8741787584</c:v>
                </c:pt>
                <c:pt idx="28">
                  <c:v>14551.644429512548</c:v>
                </c:pt>
                <c:pt idx="29">
                  <c:v>14743.921814430003</c:v>
                </c:pt>
                <c:pt idx="30">
                  <c:v>14813.125401522702</c:v>
                </c:pt>
                <c:pt idx="31">
                  <c:v>14642.874587318591</c:v>
                </c:pt>
                <c:pt idx="32">
                  <c:v>14603.422411071137</c:v>
                </c:pt>
                <c:pt idx="33">
                  <c:v>14734.488545260981</c:v>
                </c:pt>
                <c:pt idx="34">
                  <c:v>14917.491383799854</c:v>
                </c:pt>
                <c:pt idx="35">
                  <c:v>14873.745528224441</c:v>
                </c:pt>
                <c:pt idx="36">
                  <c:v>14936.689039471545</c:v>
                </c:pt>
                <c:pt idx="37">
                  <c:v>15077.434086020607</c:v>
                </c:pt>
                <c:pt idx="38">
                  <c:v>15481.820033457101</c:v>
                </c:pt>
                <c:pt idx="39">
                  <c:v>15666.548211763911</c:v>
                </c:pt>
                <c:pt idx="40">
                  <c:v>15805.700819943013</c:v>
                </c:pt>
                <c:pt idx="41">
                  <c:v>16148.916656845118</c:v>
                </c:pt>
                <c:pt idx="42">
                  <c:v>16422.929903356999</c:v>
                </c:pt>
                <c:pt idx="43">
                  <c:v>16374.280211760706</c:v>
                </c:pt>
                <c:pt idx="44">
                  <c:v>16464.015845788424</c:v>
                </c:pt>
                <c:pt idx="45">
                  <c:v>16375.457149207679</c:v>
                </c:pt>
                <c:pt idx="46">
                  <c:v>16235.385086048089</c:v>
                </c:pt>
                <c:pt idx="47">
                  <c:v>16246.94390556794</c:v>
                </c:pt>
                <c:pt idx="48">
                  <c:v>17050.862463537822</c:v>
                </c:pt>
                <c:pt idx="49">
                  <c:v>16511.693450312494</c:v>
                </c:pt>
                <c:pt idx="50">
                  <c:v>17033.339273081714</c:v>
                </c:pt>
                <c:pt idx="51">
                  <c:v>16990.93323826688</c:v>
                </c:pt>
                <c:pt idx="52">
                  <c:v>16593.471689714032</c:v>
                </c:pt>
                <c:pt idx="53">
                  <c:v>16348.258062875029</c:v>
                </c:pt>
                <c:pt idx="54">
                  <c:v>16556.6015625</c:v>
                </c:pt>
                <c:pt idx="55">
                  <c:v>16452.429812687515</c:v>
                </c:pt>
              </c:numCache>
            </c:numRef>
          </c:val>
          <c:smooth val="0"/>
        </c:ser>
        <c:ser>
          <c:idx val="3"/>
          <c:order val="2"/>
          <c:tx>
            <c:v>Average income after taxes, monetary transers and health spending</c:v>
          </c:tx>
          <c:spPr>
            <a:ln>
              <a:solidFill>
                <a:srgbClr val="70AD47"/>
              </a:solidFill>
            </a:ln>
          </c:spPr>
          <c:marker>
            <c:symbol val="square"/>
            <c:size val="8"/>
            <c:spPr>
              <a:solidFill>
                <a:srgbClr val="70AD47"/>
              </a:solidFill>
              <a:ln>
                <a:solidFill>
                  <a:srgbClr val="70AD47"/>
                </a:solidFill>
              </a:ln>
              <a:effectLst/>
            </c:spPr>
          </c:marker>
          <c:cat>
            <c:numRef>
              <c:f>DataF11.5!$A$8:$A$63</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DataF11.5!$F$8:$F$63</c:f>
              <c:numCache>
                <c:formatCode>#,##0</c:formatCode>
                <c:ptCount val="56"/>
                <c:pt idx="0">
                  <c:v>9866.0650014727398</c:v>
                </c:pt>
                <c:pt idx="1">
                  <c:v>10274.064606106327</c:v>
                </c:pt>
                <c:pt idx="2">
                  <c:v>10526.664428617009</c:v>
                </c:pt>
                <c:pt idx="3">
                  <c:v>10698.936558262083</c:v>
                </c:pt>
                <c:pt idx="4">
                  <c:v>10785.47471142541</c:v>
                </c:pt>
                <c:pt idx="5">
                  <c:v>11423.865951044947</c:v>
                </c:pt>
                <c:pt idx="6">
                  <c:v>12355.436315373343</c:v>
                </c:pt>
                <c:pt idx="7">
                  <c:v>13653.831413208845</c:v>
                </c:pt>
                <c:pt idx="8">
                  <c:v>13892.396838416214</c:v>
                </c:pt>
                <c:pt idx="9">
                  <c:v>14278.686226357604</c:v>
                </c:pt>
                <c:pt idx="10">
                  <c:v>14590.71136257489</c:v>
                </c:pt>
                <c:pt idx="11">
                  <c:v>14614.000963582963</c:v>
                </c:pt>
                <c:pt idx="12">
                  <c:v>14917.366866619846</c:v>
                </c:pt>
                <c:pt idx="13">
                  <c:v>15538.634000641789</c:v>
                </c:pt>
                <c:pt idx="14">
                  <c:v>15589.126827651569</c:v>
                </c:pt>
                <c:pt idx="15">
                  <c:v>15379.737850943289</c:v>
                </c:pt>
                <c:pt idx="16">
                  <c:v>15874.202757121999</c:v>
                </c:pt>
                <c:pt idx="17">
                  <c:v>16021.67738977131</c:v>
                </c:pt>
                <c:pt idx="18">
                  <c:v>16245.356579129246</c:v>
                </c:pt>
                <c:pt idx="19">
                  <c:v>16270.398498523497</c:v>
                </c:pt>
                <c:pt idx="20">
                  <c:v>15956.4594719056</c:v>
                </c:pt>
                <c:pt idx="21">
                  <c:v>15677.238179415283</c:v>
                </c:pt>
                <c:pt idx="22">
                  <c:v>14938.532391894052</c:v>
                </c:pt>
                <c:pt idx="23">
                  <c:v>14718.391263104189</c:v>
                </c:pt>
                <c:pt idx="24">
                  <c:v>15087.229691542943</c:v>
                </c:pt>
                <c:pt idx="25">
                  <c:v>15244.777371718737</c:v>
                </c:pt>
                <c:pt idx="26">
                  <c:v>15418.5449738797</c:v>
                </c:pt>
                <c:pt idx="27">
                  <c:v>15724.915433656806</c:v>
                </c:pt>
                <c:pt idx="28">
                  <c:v>16100.876402108006</c:v>
                </c:pt>
                <c:pt idx="29">
                  <c:v>16444.278512137898</c:v>
                </c:pt>
                <c:pt idx="30">
                  <c:v>16609.225816543611</c:v>
                </c:pt>
                <c:pt idx="31">
                  <c:v>16553.714964139544</c:v>
                </c:pt>
                <c:pt idx="32">
                  <c:v>16744.131711210841</c:v>
                </c:pt>
                <c:pt idx="33">
                  <c:v>17015.296134585904</c:v>
                </c:pt>
                <c:pt idx="34">
                  <c:v>17289.120885413115</c:v>
                </c:pt>
                <c:pt idx="35">
                  <c:v>17364.197235231906</c:v>
                </c:pt>
                <c:pt idx="36">
                  <c:v>17553.224963533619</c:v>
                </c:pt>
                <c:pt idx="37">
                  <c:v>17709.850518773292</c:v>
                </c:pt>
                <c:pt idx="38">
                  <c:v>18179.030071575831</c:v>
                </c:pt>
                <c:pt idx="39">
                  <c:v>18453.512929966037</c:v>
                </c:pt>
                <c:pt idx="40">
                  <c:v>18666.855641756218</c:v>
                </c:pt>
                <c:pt idx="41">
                  <c:v>19194.063528129122</c:v>
                </c:pt>
                <c:pt idx="42">
                  <c:v>19608.465265229541</c:v>
                </c:pt>
                <c:pt idx="43">
                  <c:v>19680.111185148944</c:v>
                </c:pt>
                <c:pt idx="44">
                  <c:v>19928.130619305372</c:v>
                </c:pt>
                <c:pt idx="45">
                  <c:v>19868.352362470378</c:v>
                </c:pt>
                <c:pt idx="46">
                  <c:v>19840.319212104718</c:v>
                </c:pt>
                <c:pt idx="47">
                  <c:v>19848.917965664063</c:v>
                </c:pt>
                <c:pt idx="48">
                  <c:v>20565.023028187541</c:v>
                </c:pt>
                <c:pt idx="49">
                  <c:v>20134.800853968656</c:v>
                </c:pt>
                <c:pt idx="50">
                  <c:v>20674.642666357278</c:v>
                </c:pt>
                <c:pt idx="51">
                  <c:v>20670.280856155448</c:v>
                </c:pt>
                <c:pt idx="52">
                  <c:v>20304.068031910658</c:v>
                </c:pt>
                <c:pt idx="53">
                  <c:v>20030.771758254501</c:v>
                </c:pt>
                <c:pt idx="54">
                  <c:v>20360.413871473585</c:v>
                </c:pt>
                <c:pt idx="55">
                  <c:v>20195.592814864038</c:v>
                </c:pt>
              </c:numCache>
            </c:numRef>
          </c:val>
          <c:smooth val="0"/>
        </c:ser>
        <c:dLbls>
          <c:showLegendKey val="0"/>
          <c:showVal val="0"/>
          <c:showCatName val="0"/>
          <c:showSerName val="0"/>
          <c:showPercent val="0"/>
          <c:showBubbleSize val="0"/>
        </c:dLbls>
        <c:marker val="1"/>
        <c:smooth val="0"/>
        <c:axId val="17510864"/>
        <c:axId val="17511256"/>
      </c:lineChart>
      <c:catAx>
        <c:axId val="17510864"/>
        <c:scaling>
          <c:orientation val="minMax"/>
        </c:scaling>
        <c:delete val="0"/>
        <c:axPos val="b"/>
        <c:majorGridlines>
          <c:spPr>
            <a:ln w="12700">
              <a:solidFill>
                <a:schemeClr val="bg1">
                  <a:lumMod val="65000"/>
                </a:schemeClr>
              </a:solidFill>
              <a:prstDash val="sysDash"/>
            </a:ln>
          </c:spPr>
        </c:majorGridlines>
        <c:numFmt formatCode="General" sourceLinked="0"/>
        <c:majorTickMark val="none"/>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7511256"/>
        <c:crossesAt val="0"/>
        <c:auto val="1"/>
        <c:lblAlgn val="ctr"/>
        <c:lblOffset val="100"/>
        <c:tickLblSkip val="5"/>
        <c:tickMarkSkip val="5"/>
        <c:noMultiLvlLbl val="0"/>
      </c:catAx>
      <c:valAx>
        <c:axId val="17511256"/>
        <c:scaling>
          <c:orientation val="minMax"/>
          <c:max val="30000"/>
          <c:min val="5000"/>
        </c:scaling>
        <c:delete val="0"/>
        <c:axPos val="l"/>
        <c:majorGridlines>
          <c:spPr>
            <a:ln w="3175">
              <a:solidFill>
                <a:schemeClr val="bg1">
                  <a:lumMod val="65000"/>
                </a:schemeClr>
              </a:solidFill>
              <a:prstDash val="solid"/>
            </a:ln>
          </c:spPr>
        </c:majorGridlines>
        <c:title>
          <c:tx>
            <c:rich>
              <a:bodyPr rot="-5400000" vert="horz"/>
              <a:lstStyle/>
              <a:p>
                <a:pPr>
                  <a:defRPr sz="1300"/>
                </a:pPr>
                <a:r>
                  <a:rPr lang="fr-FR" sz="1300" baseline="0"/>
                  <a:t>Average annual income of the bottom 50% ($ 2015)</a:t>
                </a:r>
                <a:endParaRPr lang="fr-FR" sz="1300"/>
              </a:p>
            </c:rich>
          </c:tx>
          <c:layout>
            <c:manualLayout>
              <c:xMode val="edge"/>
              <c:yMode val="edge"/>
              <c:x val="4.64406608231687E-3"/>
              <c:y val="7.3577366478836503E-2"/>
            </c:manualLayout>
          </c:layout>
          <c:overlay val="0"/>
        </c:title>
        <c:numFmt formatCode="#,##0" sourceLinked="0"/>
        <c:majorTickMark val="none"/>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fr-FR"/>
          </a:p>
        </c:txPr>
        <c:crossAx val="17510864"/>
        <c:crosses val="autoZero"/>
        <c:crossBetween val="midCat"/>
      </c:valAx>
      <c:spPr>
        <a:solidFill>
          <a:srgbClr val="FFFFFF"/>
        </a:solidFill>
        <a:ln w="28575">
          <a:solidFill>
            <a:srgbClr val="000000"/>
          </a:solidFill>
          <a:prstDash val="solid"/>
        </a:ln>
      </c:spPr>
    </c:plotArea>
    <c:legend>
      <c:legendPos val="r"/>
      <c:layout>
        <c:manualLayout>
          <c:xMode val="edge"/>
          <c:yMode val="edge"/>
          <c:x val="0.15958790059785499"/>
          <c:y val="0.113880110515562"/>
          <c:w val="0.78280935222852199"/>
          <c:h val="0.17690017149262899"/>
        </c:manualLayout>
      </c:layout>
      <c:overlay val="0"/>
      <c:spPr>
        <a:solidFill>
          <a:sysClr val="window" lastClr="FFFFFF"/>
        </a:solidFill>
        <a:ln w="15875">
          <a:solidFill>
            <a:sysClr val="windowText" lastClr="000000"/>
          </a:solidFill>
        </a:ln>
      </c:spPr>
      <c:txPr>
        <a:bodyPr/>
        <a:lstStyle/>
        <a:p>
          <a:pPr>
            <a:defRPr sz="1400"/>
          </a:pPr>
          <a:endParaRPr lang="fr-FR"/>
        </a:p>
      </c:txPr>
    </c:legend>
    <c:plotVisOnly val="1"/>
    <c:dispBlanksAs val="span"/>
    <c:showDLblsOverMax val="0"/>
  </c:chart>
  <c:spPr>
    <a:noFill/>
    <a:ln w="9525">
      <a:noFill/>
    </a:ln>
  </c:spPr>
  <c:txPr>
    <a:bodyPr/>
    <a:lstStyle/>
    <a:p>
      <a:pPr>
        <a:defRPr sz="950" b="0" i="0" u="none" strike="noStrike" baseline="0">
          <a:solidFill>
            <a:srgbClr val="000000"/>
          </a:solidFill>
          <a:latin typeface="Arial"/>
          <a:ea typeface="Arial"/>
          <a:cs typeface="Arial"/>
        </a:defRPr>
      </a:pPr>
      <a:endParaRPr lang="fr-FR"/>
    </a:p>
  </c:txPr>
  <c:userShapes r:id="rId2"/>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a:defRPr sz="1800" b="1" i="0" u="none" strike="noStrike" baseline="0">
                <a:solidFill>
                  <a:srgbClr val="000000"/>
                </a:solidFill>
                <a:latin typeface="Arial"/>
                <a:ea typeface="Arial"/>
                <a:cs typeface="Arial"/>
              </a:defRPr>
            </a:pPr>
            <a:r>
              <a:rPr lang="fr-FR" sz="2000" baseline="0"/>
              <a:t>Primary inequality and redistribution: U.S. vs France</a:t>
            </a:r>
            <a:endParaRPr lang="fr-FR" sz="2000"/>
          </a:p>
        </c:rich>
      </c:tx>
      <c:layout>
        <c:manualLayout>
          <c:xMode val="edge"/>
          <c:yMode val="edge"/>
          <c:x val="0.17904811898512685"/>
          <c:y val="6.3707940150638113E-6"/>
        </c:manualLayout>
      </c:layout>
      <c:overlay val="0"/>
      <c:spPr>
        <a:noFill/>
        <a:ln w="25400">
          <a:noFill/>
        </a:ln>
      </c:spPr>
    </c:title>
    <c:autoTitleDeleted val="0"/>
    <c:plotArea>
      <c:layout>
        <c:manualLayout>
          <c:layoutTarget val="inner"/>
          <c:xMode val="edge"/>
          <c:yMode val="edge"/>
          <c:x val="6.3566285228983194E-2"/>
          <c:y val="6.1167036978595803E-2"/>
          <c:w val="0.90330212694985001"/>
          <c:h val="0.73456115548694201"/>
        </c:manualLayout>
      </c:layout>
      <c:lineChart>
        <c:grouping val="standard"/>
        <c:varyColors val="0"/>
        <c:ser>
          <c:idx val="2"/>
          <c:order val="0"/>
          <c:tx>
            <c:v>Inequality before taxes and transfers (U.S.)</c:v>
          </c:tx>
          <c:spPr>
            <a:ln w="38100">
              <a:solidFill>
                <a:srgbClr val="C0504D"/>
              </a:solidFill>
            </a:ln>
          </c:spPr>
          <c:marker>
            <c:symbol val="circle"/>
            <c:size val="9"/>
            <c:spPr>
              <a:solidFill>
                <a:srgbClr val="C0504D"/>
              </a:solidFill>
              <a:ln w="15875">
                <a:solidFill>
                  <a:srgbClr val="C0504D"/>
                </a:solidFill>
              </a:ln>
            </c:spPr>
          </c:marker>
          <c:cat>
            <c:numRef>
              <c:f>DataF11.9!$A$7:$A$32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DataF11.9!$E$46:$E$71</c:f>
              <c:numCache>
                <c:formatCode>0.0</c:formatCode>
                <c:ptCount val="26"/>
                <c:pt idx="0">
                  <c:v>11.519427584932391</c:v>
                </c:pt>
                <c:pt idx="1">
                  <c:v>11.599959400723112</c:v>
                </c:pt>
                <c:pt idx="2">
                  <c:v>12.563117431650001</c:v>
                </c:pt>
                <c:pt idx="3">
                  <c:v>12.443392946941751</c:v>
                </c:pt>
                <c:pt idx="4">
                  <c:v>12.632313593152229</c:v>
                </c:pt>
                <c:pt idx="5">
                  <c:v>13.21797770488347</c:v>
                </c:pt>
                <c:pt idx="6">
                  <c:v>13.77539902662839</c:v>
                </c:pt>
                <c:pt idx="7">
                  <c:v>14.218892114039322</c:v>
                </c:pt>
                <c:pt idx="8">
                  <c:v>14.300192816679003</c:v>
                </c:pt>
                <c:pt idx="9">
                  <c:v>14.675461526323033</c:v>
                </c:pt>
                <c:pt idx="10">
                  <c:v>15.013060798680584</c:v>
                </c:pt>
                <c:pt idx="11">
                  <c:v>14.316162115994686</c:v>
                </c:pt>
                <c:pt idx="12">
                  <c:v>14.412371770407853</c:v>
                </c:pt>
                <c:pt idx="13">
                  <c:v>14.767587673997902</c:v>
                </c:pt>
                <c:pt idx="14">
                  <c:v>15.47130871207427</c:v>
                </c:pt>
                <c:pt idx="15">
                  <c:v>16.289772289007622</c:v>
                </c:pt>
                <c:pt idx="16">
                  <c:v>17.002823995462585</c:v>
                </c:pt>
                <c:pt idx="17">
                  <c:v>16.665769673967556</c:v>
                </c:pt>
                <c:pt idx="18">
                  <c:v>16.52294828116122</c:v>
                </c:pt>
                <c:pt idx="19">
                  <c:v>16.313359795611795</c:v>
                </c:pt>
                <c:pt idx="20">
                  <c:v>17.553412758779512</c:v>
                </c:pt>
                <c:pt idx="21">
                  <c:v>18.036737302419656</c:v>
                </c:pt>
                <c:pt idx="22">
                  <c:v>19.040387627241945</c:v>
                </c:pt>
                <c:pt idx="23">
                  <c:v>18.142227321858375</c:v>
                </c:pt>
                <c:pt idx="24">
                  <c:v>18.737818998513809</c:v>
                </c:pt>
                <c:pt idx="25">
                  <c:v>18.737818998513809</c:v>
                </c:pt>
              </c:numCache>
            </c:numRef>
          </c:val>
          <c:smooth val="0"/>
          <c:extLst xmlns:c16r2="http://schemas.microsoft.com/office/drawing/2015/06/chart">
            <c:ext xmlns:c16="http://schemas.microsoft.com/office/drawing/2014/chart" uri="{C3380CC4-5D6E-409C-BE32-E72D297353CC}">
              <c16:uniqueId val="{00000000-1B47-4345-A3D9-77D24E474A52}"/>
            </c:ext>
          </c:extLst>
        </c:ser>
        <c:ser>
          <c:idx val="0"/>
          <c:order val="1"/>
          <c:tx>
            <c:v>Inequality after taxes and transfers (U.S.)</c:v>
          </c:tx>
          <c:spPr>
            <a:ln w="38100">
              <a:solidFill>
                <a:srgbClr val="C0504D"/>
              </a:solidFill>
            </a:ln>
          </c:spPr>
          <c:marker>
            <c:symbol val="circle"/>
            <c:size val="9"/>
            <c:spPr>
              <a:noFill/>
              <a:ln w="12700">
                <a:solidFill>
                  <a:srgbClr val="C0504D"/>
                </a:solidFill>
                <a:prstDash val="solid"/>
              </a:ln>
            </c:spPr>
          </c:marker>
          <c:cat>
            <c:numRef>
              <c:f>DataF11.9!$A$7:$A$32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DataF11.9!$K$46:$K$71</c:f>
              <c:numCache>
                <c:formatCode>0.0</c:formatCode>
                <c:ptCount val="26"/>
                <c:pt idx="0">
                  <c:v>8.0431420305212118</c:v>
                </c:pt>
                <c:pt idx="1">
                  <c:v>8.0483482060767315</c:v>
                </c:pt>
                <c:pt idx="2">
                  <c:v>8.5428907257467834</c:v>
                </c:pt>
                <c:pt idx="3">
                  <c:v>8.3617462071006194</c:v>
                </c:pt>
                <c:pt idx="4">
                  <c:v>8.4160093416004607</c:v>
                </c:pt>
                <c:pt idx="5">
                  <c:v>8.7012241016235254</c:v>
                </c:pt>
                <c:pt idx="6">
                  <c:v>8.9617179873049704</c:v>
                </c:pt>
                <c:pt idx="7">
                  <c:v>9.1803008184502222</c:v>
                </c:pt>
                <c:pt idx="8">
                  <c:v>9.2526695679338413</c:v>
                </c:pt>
                <c:pt idx="9">
                  <c:v>9.505268229892657</c:v>
                </c:pt>
                <c:pt idx="10">
                  <c:v>9.8055972811815373</c:v>
                </c:pt>
                <c:pt idx="11">
                  <c:v>9.7555712892411837</c:v>
                </c:pt>
                <c:pt idx="12">
                  <c:v>9.9711236374760084</c:v>
                </c:pt>
                <c:pt idx="13">
                  <c:v>10.223138306698564</c:v>
                </c:pt>
                <c:pt idx="14">
                  <c:v>10.575627730595986</c:v>
                </c:pt>
                <c:pt idx="15">
                  <c:v>10.741839174468581</c:v>
                </c:pt>
                <c:pt idx="16">
                  <c:v>11.095366947447584</c:v>
                </c:pt>
                <c:pt idx="17">
                  <c:v>10.776614378829612</c:v>
                </c:pt>
                <c:pt idx="18">
                  <c:v>10.351975503042606</c:v>
                </c:pt>
                <c:pt idx="19">
                  <c:v>10.788449081212194</c:v>
                </c:pt>
                <c:pt idx="20">
                  <c:v>10.848732269494791</c:v>
                </c:pt>
                <c:pt idx="21">
                  <c:v>11.062690430818085</c:v>
                </c:pt>
                <c:pt idx="22">
                  <c:v>11.844903374905757</c:v>
                </c:pt>
                <c:pt idx="23">
                  <c:v>11.323464556211283</c:v>
                </c:pt>
                <c:pt idx="24">
                  <c:v>11.493862200925328</c:v>
                </c:pt>
                <c:pt idx="25">
                  <c:v>11.493862200925328</c:v>
                </c:pt>
              </c:numCache>
            </c:numRef>
          </c:val>
          <c:smooth val="1"/>
          <c:extLst xmlns:c16r2="http://schemas.microsoft.com/office/drawing/2015/06/chart">
            <c:ext xmlns:c16="http://schemas.microsoft.com/office/drawing/2014/chart" uri="{C3380CC4-5D6E-409C-BE32-E72D297353CC}">
              <c16:uniqueId val="{00000001-3047-4EB8-A96F-67ED6EFAA98E}"/>
            </c:ext>
          </c:extLst>
        </c:ser>
        <c:ser>
          <c:idx val="1"/>
          <c:order val="2"/>
          <c:tx>
            <c:v>Inequality before taxes and transfers (France) </c:v>
          </c:tx>
          <c:spPr>
            <a:ln w="38100">
              <a:solidFill>
                <a:srgbClr val="4F81BD"/>
              </a:solidFill>
            </a:ln>
          </c:spPr>
          <c:marker>
            <c:symbol val="square"/>
            <c:size val="9"/>
            <c:spPr>
              <a:solidFill>
                <a:srgbClr val="4F81BD"/>
              </a:solidFill>
              <a:ln>
                <a:solidFill>
                  <a:srgbClr val="4F81BD"/>
                </a:solidFill>
              </a:ln>
            </c:spPr>
          </c:marker>
          <c:cat>
            <c:numRef>
              <c:f>DataF11.9!$A$7:$A$32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DataF11.9!$E$7:$E$32</c:f>
              <c:numCache>
                <c:formatCode>0.0</c:formatCode>
                <c:ptCount val="26"/>
                <c:pt idx="0">
                  <c:v>6.3655489955780107</c:v>
                </c:pt>
                <c:pt idx="1">
                  <c:v>6.3465048627982021</c:v>
                </c:pt>
                <c:pt idx="2">
                  <c:v>6.3054276113625303</c:v>
                </c:pt>
                <c:pt idx="3">
                  <c:v>6.4229145809175066</c:v>
                </c:pt>
                <c:pt idx="4">
                  <c:v>6.526400189340424</c:v>
                </c:pt>
                <c:pt idx="5">
                  <c:v>6.5457796840525901</c:v>
                </c:pt>
                <c:pt idx="6">
                  <c:v>6.8297291141240768</c:v>
                </c:pt>
                <c:pt idx="7">
                  <c:v>6.9258948934819369</c:v>
                </c:pt>
                <c:pt idx="8">
                  <c:v>7.1166668423383657</c:v>
                </c:pt>
                <c:pt idx="9">
                  <c:v>7.0333288793975255</c:v>
                </c:pt>
                <c:pt idx="10">
                  <c:v>7.1309819264874026</c:v>
                </c:pt>
                <c:pt idx="11">
                  <c:v>7.1629988652277623</c:v>
                </c:pt>
                <c:pt idx="12">
                  <c:v>7.1886667138449383</c:v>
                </c:pt>
                <c:pt idx="13">
                  <c:v>7.3465305664230973</c:v>
                </c:pt>
                <c:pt idx="14">
                  <c:v>7.5484652007949498</c:v>
                </c:pt>
                <c:pt idx="15">
                  <c:v>7.5306561384107367</c:v>
                </c:pt>
                <c:pt idx="16">
                  <c:v>7.4636700386135004</c:v>
                </c:pt>
                <c:pt idx="17">
                  <c:v>7.7728613579597754</c:v>
                </c:pt>
                <c:pt idx="18">
                  <c:v>7.9302878391061356</c:v>
                </c:pt>
                <c:pt idx="19">
                  <c:v>7.3898445408377631</c:v>
                </c:pt>
                <c:pt idx="20">
                  <c:v>7.5114280354809937</c:v>
                </c:pt>
                <c:pt idx="21">
                  <c:v>7.4476751091676778</c:v>
                </c:pt>
                <c:pt idx="22">
                  <c:v>7.1550681672657381</c:v>
                </c:pt>
                <c:pt idx="23">
                  <c:v>7.0345761123907042</c:v>
                </c:pt>
                <c:pt idx="24">
                  <c:v>7.0150006098188991</c:v>
                </c:pt>
                <c:pt idx="25">
                  <c:v>7.4019321162514373</c:v>
                </c:pt>
              </c:numCache>
            </c:numRef>
          </c:val>
          <c:smooth val="0"/>
          <c:extLst xmlns:c16r2="http://schemas.microsoft.com/office/drawing/2015/06/chart">
            <c:ext xmlns:c16="http://schemas.microsoft.com/office/drawing/2014/chart" uri="{C3380CC4-5D6E-409C-BE32-E72D297353CC}">
              <c16:uniqueId val="{00000000-3047-4EB8-A96F-67ED6EFAA98E}"/>
            </c:ext>
          </c:extLst>
        </c:ser>
        <c:ser>
          <c:idx val="3"/>
          <c:order val="3"/>
          <c:tx>
            <c:v>Inequality after taxes and transfers (France)</c:v>
          </c:tx>
          <c:spPr>
            <a:ln w="34925">
              <a:solidFill>
                <a:srgbClr val="4F81BD"/>
              </a:solidFill>
            </a:ln>
          </c:spPr>
          <c:marker>
            <c:symbol val="circle"/>
            <c:size val="9"/>
            <c:spPr>
              <a:noFill/>
              <a:ln w="12700">
                <a:solidFill>
                  <a:srgbClr val="4F81BD"/>
                </a:solidFill>
              </a:ln>
            </c:spPr>
          </c:marker>
          <c:cat>
            <c:numRef>
              <c:f>DataF11.9!$A$7:$A$32</c:f>
              <c:numCache>
                <c:formatCode>General</c:formatCode>
                <c:ptCount val="26"/>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numCache>
            </c:numRef>
          </c:cat>
          <c:val>
            <c:numRef>
              <c:f>DataF11.9!$K$7:$K$32</c:f>
              <c:numCache>
                <c:formatCode>0.0</c:formatCode>
                <c:ptCount val="26"/>
                <c:pt idx="0">
                  <c:v>5.3612280544911002</c:v>
                </c:pt>
                <c:pt idx="1">
                  <c:v>5.3322882700408156</c:v>
                </c:pt>
                <c:pt idx="2">
                  <c:v>5.4158778185729606</c:v>
                </c:pt>
                <c:pt idx="3">
                  <c:v>5.4233040482382533</c:v>
                </c:pt>
                <c:pt idx="4">
                  <c:v>5.4008825094656512</c:v>
                </c:pt>
                <c:pt idx="5">
                  <c:v>5.4389647809420909</c:v>
                </c:pt>
                <c:pt idx="6">
                  <c:v>5.6111260107622805</c:v>
                </c:pt>
                <c:pt idx="7">
                  <c:v>5.5996499907075661</c:v>
                </c:pt>
                <c:pt idx="8">
                  <c:v>5.8004281217364531</c:v>
                </c:pt>
                <c:pt idx="9">
                  <c:v>5.6873134863078665</c:v>
                </c:pt>
                <c:pt idx="10">
                  <c:v>5.6444509991502052</c:v>
                </c:pt>
                <c:pt idx="11">
                  <c:v>5.636592638860864</c:v>
                </c:pt>
                <c:pt idx="12">
                  <c:v>5.5038061910180112</c:v>
                </c:pt>
                <c:pt idx="13">
                  <c:v>5.6875383285388166</c:v>
                </c:pt>
                <c:pt idx="14">
                  <c:v>5.8035067177968012</c:v>
                </c:pt>
                <c:pt idx="15">
                  <c:v>5.7097795836408434</c:v>
                </c:pt>
                <c:pt idx="16">
                  <c:v>5.6329859411893901</c:v>
                </c:pt>
                <c:pt idx="17">
                  <c:v>5.8730336079526424</c:v>
                </c:pt>
                <c:pt idx="18">
                  <c:v>5.9390681061742505</c:v>
                </c:pt>
                <c:pt idx="19">
                  <c:v>5.5269646639905332</c:v>
                </c:pt>
                <c:pt idx="20">
                  <c:v>5.6161326873651118</c:v>
                </c:pt>
                <c:pt idx="21">
                  <c:v>5.4810240354087467</c:v>
                </c:pt>
                <c:pt idx="22">
                  <c:v>5.0330502334915224</c:v>
                </c:pt>
                <c:pt idx="23">
                  <c:v>4.8900903915193821</c:v>
                </c:pt>
                <c:pt idx="24">
                  <c:v>4.8328865036009363</c:v>
                </c:pt>
                <c:pt idx="25">
                  <c:v>5.1106098546233598</c:v>
                </c:pt>
              </c:numCache>
            </c:numRef>
          </c:val>
          <c:smooth val="0"/>
          <c:extLst xmlns:c16r2="http://schemas.microsoft.com/office/drawing/2015/06/chart">
            <c:ext xmlns:c16="http://schemas.microsoft.com/office/drawing/2014/chart" uri="{C3380CC4-5D6E-409C-BE32-E72D297353CC}">
              <c16:uniqueId val="{00000001-1B47-4345-A3D9-77D24E474A52}"/>
            </c:ext>
          </c:extLst>
        </c:ser>
        <c:dLbls>
          <c:showLegendKey val="0"/>
          <c:showVal val="0"/>
          <c:showCatName val="0"/>
          <c:showSerName val="0"/>
          <c:showPercent val="0"/>
          <c:showBubbleSize val="0"/>
        </c:dLbls>
        <c:marker val="1"/>
        <c:smooth val="0"/>
        <c:axId val="17512040"/>
        <c:axId val="17512432"/>
      </c:lineChart>
      <c:catAx>
        <c:axId val="17512040"/>
        <c:scaling>
          <c:orientation val="minMax"/>
        </c:scaling>
        <c:delete val="0"/>
        <c:axPos val="b"/>
        <c:majorGridlines>
          <c:spPr>
            <a:ln w="3175">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7512432"/>
        <c:crossesAt val="0"/>
        <c:auto val="1"/>
        <c:lblAlgn val="ctr"/>
        <c:lblOffset val="100"/>
        <c:tickLblSkip val="5"/>
        <c:tickMarkSkip val="5"/>
        <c:noMultiLvlLbl val="0"/>
      </c:catAx>
      <c:valAx>
        <c:axId val="17512432"/>
        <c:scaling>
          <c:logBase val="2"/>
          <c:orientation val="minMax"/>
          <c:max val="20"/>
          <c:min val="2"/>
        </c:scaling>
        <c:delete val="0"/>
        <c:axPos val="l"/>
        <c:majorGridlines>
          <c:spPr>
            <a:ln w="3175">
              <a:solidFill>
                <a:srgbClr val="000000"/>
              </a:solidFill>
              <a:prstDash val="solid"/>
            </a:ln>
          </c:spPr>
        </c:majorGridlines>
        <c:title>
          <c:tx>
            <c:rich>
              <a:bodyPr/>
              <a:lstStyle/>
              <a:p>
                <a:pPr>
                  <a:defRPr/>
                </a:pPr>
                <a:r>
                  <a:rPr lang="fr-FR" sz="1300">
                    <a:latin typeface="Arial Narrow" panose="020B0606020202030204" pitchFamily="34" charset="0"/>
                  </a:rPr>
                  <a:t>Ratio</a:t>
                </a:r>
                <a:r>
                  <a:rPr lang="fr-FR" sz="1300" baseline="0">
                    <a:latin typeface="Arial Narrow" panose="020B0606020202030204" pitchFamily="34" charset="0"/>
                  </a:rPr>
                  <a:t> between average incomes of top 10% and bottom 50%</a:t>
                </a:r>
                <a:endParaRPr lang="fr-FR" sz="1300">
                  <a:latin typeface="Arial Narrow" panose="020B0606020202030204" pitchFamily="34" charset="0"/>
                </a:endParaRPr>
              </a:p>
            </c:rich>
          </c:tx>
          <c:layout>
            <c:manualLayout>
              <c:xMode val="edge"/>
              <c:yMode val="edge"/>
              <c:x val="0"/>
              <c:y val="0.11082597329489501"/>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17512040"/>
        <c:crosses val="autoZero"/>
        <c:crossBetween val="midCat"/>
      </c:valAx>
      <c:spPr>
        <a:noFill/>
        <a:ln w="25400">
          <a:solidFill>
            <a:sysClr val="windowText" lastClr="000000"/>
          </a:solidFill>
        </a:ln>
      </c:spPr>
    </c:plotArea>
    <c:legend>
      <c:legendPos val="l"/>
      <c:layout>
        <c:manualLayout>
          <c:xMode val="edge"/>
          <c:yMode val="edge"/>
          <c:x val="0.26126183104995399"/>
          <c:y val="0.51729569275794496"/>
          <c:w val="0.487356719720689"/>
          <c:h val="0.241404218305623"/>
        </c:manualLayout>
      </c:layout>
      <c:overlay val="1"/>
      <c:spPr>
        <a:solidFill>
          <a:schemeClr val="bg1"/>
        </a:solidFill>
        <a:ln w="19050">
          <a:solidFill>
            <a:sysClr val="windowText" lastClr="000000"/>
          </a:solidFill>
        </a:ln>
      </c:spPr>
      <c:txPr>
        <a:bodyPr/>
        <a:lstStyle/>
        <a:p>
          <a:pPr>
            <a:defRPr sz="140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2"/>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1.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chartsheets/_rels/sheet12.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chartsheets/_rels/sheet13.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4.bin"/></Relationships>
</file>

<file path=xl/chartsheets/_rels/sheet14.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5.bin"/></Relationships>
</file>

<file path=xl/chartsheets/_rels/sheet15.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6.bin"/></Relationships>
</file>

<file path=xl/chartsheets/_rels/sheet16.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7.bin"/></Relationships>
</file>

<file path=xl/chartsheets/_rels/sheet1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18.bin"/></Relationships>
</file>

<file path=xl/chartsheets/_rels/sheet18.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19.bin"/></Relationships>
</file>

<file path=xl/chartsheets/_rels/sheet1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0.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chartsheets/sheet1.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10.xml><?xml version="1.0" encoding="utf-8"?>
<chartsheet xmlns="http://schemas.openxmlformats.org/spreadsheetml/2006/main" xmlns:r="http://schemas.openxmlformats.org/officeDocument/2006/relationships">
  <sheetPr/>
  <sheetViews>
    <sheetView zoomScale="90" workbookViewId="0"/>
  </sheetViews>
  <pageMargins left="0.78740157499999996" right="0.78740157499999996" top="0.984251969" bottom="0.984251969" header="0.5" footer="0.5"/>
  <pageSetup paperSize="9" orientation="landscape" r:id="rId1"/>
  <headerFooter alignWithMargins="0"/>
  <drawing r:id="rId2"/>
</chartsheet>
</file>

<file path=xl/chartsheets/sheet11.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12.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13.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14.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15.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16.xml><?xml version="1.0" encoding="utf-8"?>
<chartsheet xmlns="http://schemas.openxmlformats.org/spreadsheetml/2006/main" xmlns:r="http://schemas.openxmlformats.org/officeDocument/2006/relationships">
  <sheetPr>
    <tabColor theme="0"/>
  </sheetPr>
  <sheetViews>
    <sheetView zoomScale="90" workbookViewId="0"/>
  </sheetViews>
  <pageMargins left="0.7" right="0.7" top="0.75" bottom="0.75" header="0.3" footer="0.3"/>
  <pageSetup paperSize="9" orientation="landscape" r:id="rId1"/>
  <drawing r:id="rId2"/>
</chartsheet>
</file>

<file path=xl/chartsheets/sheet17.xml><?xml version="1.0" encoding="utf-8"?>
<chartsheet xmlns="http://schemas.openxmlformats.org/spreadsheetml/2006/main" xmlns:r="http://schemas.openxmlformats.org/officeDocument/2006/relationships">
  <sheetPr>
    <tabColor theme="0"/>
  </sheetPr>
  <sheetViews>
    <sheetView zoomScale="83" workbookViewId="0" zoomToFit="1"/>
  </sheetViews>
  <pageMargins left="0.7" right="0.7" top="0.75" bottom="0.75" header="0.3" footer="0.3"/>
  <pageSetup paperSize="9" orientation="landscape" r:id="rId1"/>
  <drawing r:id="rId2"/>
</chartsheet>
</file>

<file path=xl/chartsheets/sheet18.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19.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r:id="rId1"/>
  <headerFooter alignWithMargins="0"/>
  <drawing r:id="rId2"/>
</chartsheet>
</file>

<file path=xl/chartsheets/sheet3.xml><?xml version="1.0" encoding="utf-8"?>
<chartsheet xmlns="http://schemas.openxmlformats.org/spreadsheetml/2006/main" xmlns:r="http://schemas.openxmlformats.org/officeDocument/2006/relationships">
  <sheetPr/>
  <sheetViews>
    <sheetView zoomScale="90" workbookViewId="0"/>
  </sheetViews>
  <pageMargins left="0.70866141732283461" right="0.70866141732283461" top="0.74803149606299213" bottom="0.74803149606299213" header="0.31496062992125984" footer="0.31496062992125984"/>
  <pageSetup paperSize="9" orientation="landscape" horizontalDpi="1200" verticalDpi="1200" r:id="rId1"/>
  <drawing r:id="rId2"/>
</chartsheet>
</file>

<file path=xl/chartsheets/sheet4.xml><?xml version="1.0" encoding="utf-8"?>
<chartsheet xmlns="http://schemas.openxmlformats.org/spreadsheetml/2006/main" xmlns:r="http://schemas.openxmlformats.org/officeDocument/2006/relationships">
  <sheetPr/>
  <sheetViews>
    <sheetView zoomScale="90" workbookViewId="0"/>
  </sheetViews>
  <pageMargins left="0.70866141732283461" right="0.70866141732283461" top="0.74803149606299213" bottom="0.74803149606299213" header="0.31496062992125984" footer="0.31496062992125984"/>
  <pageSetup paperSize="9" orientation="landscape" horizontalDpi="1200" verticalDpi="1200" r:id="rId1"/>
  <drawing r:id="rId2"/>
</chartsheet>
</file>

<file path=xl/chartsheets/sheet5.xml><?xml version="1.0" encoding="utf-8"?>
<chartsheet xmlns="http://schemas.openxmlformats.org/spreadsheetml/2006/main" xmlns:r="http://schemas.openxmlformats.org/officeDocument/2006/relationships">
  <sheetPr>
    <tabColor theme="0"/>
  </sheetPr>
  <sheetViews>
    <sheetView workbookViewId="0"/>
  </sheetViews>
  <pageMargins left="0.75" right="0.75" top="1" bottom="1" header="0.5" footer="0.5"/>
  <pageSetup orientation="landscape" horizontalDpi="4294967292" verticalDpi="4294967292" r:id="rId1"/>
  <drawing r:id="rId2"/>
</chartsheet>
</file>

<file path=xl/chartsheets/sheet6.xml><?xml version="1.0" encoding="utf-8"?>
<chartsheet xmlns="http://schemas.openxmlformats.org/spreadsheetml/2006/main" xmlns:r="http://schemas.openxmlformats.org/officeDocument/2006/relationships">
  <sheetPr>
    <tabColor theme="0"/>
  </sheetPr>
  <sheetViews>
    <sheetView workbookViewId="0"/>
  </sheetViews>
  <pageMargins left="0.75" right="0.75" top="1" bottom="1" header="0.5" footer="0.5"/>
  <pageSetup orientation="landscape" horizontalDpi="4294967292" verticalDpi="4294967292" r:id="rId1"/>
  <drawing r:id="rId2"/>
</chartsheet>
</file>

<file path=xl/chartsheets/sheet7.xml><?xml version="1.0" encoding="utf-8"?>
<chartsheet xmlns="http://schemas.openxmlformats.org/spreadsheetml/2006/main" xmlns:r="http://schemas.openxmlformats.org/officeDocument/2006/relationships">
  <sheetPr>
    <tabColor theme="0"/>
  </sheetPr>
  <sheetViews>
    <sheetView workbookViewId="0"/>
  </sheetViews>
  <pageMargins left="0.75" right="0.75" top="1" bottom="1" header="0.5" footer="0.5"/>
  <pageSetup orientation="landscape" horizontalDpi="4294967292" verticalDpi="4294967292" r:id="rId1"/>
  <drawing r:id="rId2"/>
</chartsheet>
</file>

<file path=xl/chartsheets/sheet8.xml><?xml version="1.0" encoding="utf-8"?>
<chartsheet xmlns="http://schemas.openxmlformats.org/spreadsheetml/2006/main" xmlns:r="http://schemas.openxmlformats.org/officeDocument/2006/relationships">
  <sheetPr>
    <tabColor theme="0"/>
  </sheetPr>
  <sheetViews>
    <sheetView workbookViewId="0"/>
  </sheetViews>
  <pageMargins left="0.75" right="0.75" top="1" bottom="1" header="0.5" footer="0.5"/>
  <pageSetup orientation="landscape" horizontalDpi="4294967292" verticalDpi="4294967292" r:id="rId1"/>
  <drawing r:id="rId2"/>
</chartsheet>
</file>

<file path=xl/chartsheets/sheet9.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0.04773</cdr:x>
      <cdr:y>0.82659</cdr:y>
    </cdr:from>
    <cdr:to>
      <cdr:x>0.95631</cdr:x>
      <cdr:y>0.92381</cdr:y>
    </cdr:to>
    <cdr:sp macro="" textlink="">
      <cdr:nvSpPr>
        <cdr:cNvPr id="8" name="Rectangle 7"/>
        <cdr:cNvSpPr/>
      </cdr:nvSpPr>
      <cdr:spPr>
        <a:xfrm xmlns:a="http://schemas.openxmlformats.org/drawingml/2006/main">
          <a:off x="408680" y="4809863"/>
          <a:ext cx="7779361" cy="56571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bottom 50% lowest incomes in the U.S. dropped from about 20% of total income in the 1970s to about 12%-13% in the 2010s. Over the same period, the share going to the top 1% highest incomes rose from 11% of total income to 20%-21%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11.5).</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64880" cy="58216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0.05399</cdr:x>
      <cdr:y>0.82587</cdr:y>
    </cdr:from>
    <cdr:to>
      <cdr:x>0.96287</cdr:x>
      <cdr:y>0.92314</cdr:y>
    </cdr:to>
    <cdr:sp macro="" textlink="">
      <cdr:nvSpPr>
        <cdr:cNvPr id="3" name="Rectangle 2"/>
        <cdr:cNvSpPr/>
      </cdr:nvSpPr>
      <cdr:spPr>
        <a:xfrm xmlns:a="http://schemas.openxmlformats.org/drawingml/2006/main">
          <a:off x="462280" y="4805680"/>
          <a:ext cx="7781878" cy="56598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bottom 50% lowest incomes in Europe dropped from about 26% of total income in the early 1980s to 23% in the 2010s. Over the same period, the share going to the top 1% highest incomes rose from 7% of total income to 10%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11.6).</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64880" cy="58216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0.01157</cdr:x>
      <cdr:y>0.82314</cdr:y>
    </cdr:from>
    <cdr:to>
      <cdr:x>0.97776</cdr:x>
      <cdr:y>0.92155</cdr:y>
    </cdr:to>
    <cdr:sp macro="" textlink="">
      <cdr:nvSpPr>
        <cdr:cNvPr id="8" name="Rectangle 7"/>
        <cdr:cNvSpPr/>
      </cdr:nvSpPr>
      <cdr:spPr>
        <a:xfrm xmlns:a="http://schemas.openxmlformats.org/drawingml/2006/main">
          <a:off x="99060" y="4792058"/>
          <a:ext cx="8275320" cy="57291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1970, the average income of the bottom 50% was 15 200$ per year and per adult, and that of the top 1% was 403 000$, i.e. a ratio of 1 to 26. In 2015, the average income of the bottom 50% was 16 200$ and that of the top 1% was 1 305 000$, i.e. a ratio of 1 to 81. All amounts are expressed in 2015 $.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11.7).</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8564880" cy="58216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0.01456</cdr:x>
      <cdr:y>0.80516</cdr:y>
    </cdr:from>
    <cdr:to>
      <cdr:x>0.97985</cdr:x>
      <cdr:y>0.93333</cdr:y>
    </cdr:to>
    <cdr:sp macro="" textlink="">
      <cdr:nvSpPr>
        <cdr:cNvPr id="8" name="Rectangle 7"/>
        <cdr:cNvSpPr/>
      </cdr:nvSpPr>
      <cdr:spPr>
        <a:xfrm xmlns:a="http://schemas.openxmlformats.org/drawingml/2006/main">
          <a:off x="124664" y="4685153"/>
          <a:ext cx="8264956" cy="74580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Expressed in constant 2015 dollars, the average annual income before taxes and transfers of the bottom 50% stagnated around 15 000$ per adult between 1970 and 2015. The same is true after taxes (incl. indirect taxes) and monetary transfers (incl. food stamps), taxes and transfers roughly balancing each other out. It rises to about 20 000$ in 2010-2015 if one includes in-kind transfers in the form of health spending.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11.8).</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9144000" cy="565078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0.03261</cdr:x>
      <cdr:y>0.8523</cdr:y>
    </cdr:from>
    <cdr:to>
      <cdr:x>0.98411</cdr:x>
      <cdr:y>0.99458</cdr:y>
    </cdr:to>
    <cdr:sp macro="" textlink="">
      <cdr:nvSpPr>
        <cdr:cNvPr id="3" name="ZoneTexte 2"/>
        <cdr:cNvSpPr txBox="1"/>
      </cdr:nvSpPr>
      <cdr:spPr>
        <a:xfrm xmlns:a="http://schemas.openxmlformats.org/drawingml/2006/main">
          <a:off x="297180" y="4792960"/>
          <a:ext cx="8671559" cy="800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0.06104</cdr:x>
      <cdr:y>0.87669</cdr:y>
    </cdr:from>
    <cdr:to>
      <cdr:x>1</cdr:x>
      <cdr:y>1</cdr:y>
    </cdr:to>
    <cdr:sp macro="" textlink="">
      <cdr:nvSpPr>
        <cdr:cNvPr id="5"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0.03261</cdr:x>
      <cdr:y>0.8523</cdr:y>
    </cdr:from>
    <cdr:to>
      <cdr:x>0.98411</cdr:x>
      <cdr:y>0.99458</cdr:y>
    </cdr:to>
    <cdr:sp macro="" textlink="">
      <cdr:nvSpPr>
        <cdr:cNvPr id="7" name="ZoneTexte 2"/>
        <cdr:cNvSpPr txBox="1"/>
      </cdr:nvSpPr>
      <cdr:spPr>
        <a:xfrm xmlns:a="http://schemas.openxmlformats.org/drawingml/2006/main">
          <a:off x="297180" y="4792960"/>
          <a:ext cx="8671559" cy="800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0.06104</cdr:x>
      <cdr:y>0.87669</cdr:y>
    </cdr:from>
    <cdr:to>
      <cdr:x>1</cdr:x>
      <cdr:y>1</cdr:y>
    </cdr:to>
    <cdr:sp macro="" textlink="">
      <cdr:nvSpPr>
        <cdr:cNvPr id="2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0.06104</cdr:x>
      <cdr:y>0.87669</cdr:y>
    </cdr:from>
    <cdr:to>
      <cdr:x>1</cdr:x>
      <cdr:y>1</cdr:y>
    </cdr:to>
    <cdr:sp macro="" textlink="">
      <cdr:nvSpPr>
        <cdr:cNvPr id="27"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0.00613</cdr:x>
      <cdr:y>0.86335</cdr:y>
    </cdr:from>
    <cdr:to>
      <cdr:x>0.98697</cdr:x>
      <cdr:y>0.99255</cdr:y>
    </cdr:to>
    <cdr:sp macro="" textlink="">
      <cdr:nvSpPr>
        <cdr:cNvPr id="25" name="Rectangle 24"/>
        <cdr:cNvSpPr/>
      </cdr:nvSpPr>
      <cdr:spPr>
        <a:xfrm xmlns:a="http://schemas.openxmlformats.org/drawingml/2006/main">
          <a:off x="55926" y="4858624"/>
          <a:ext cx="8948257" cy="72704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France, the ratio between the average income before taxes and transfers of the top decile (the 10% highest incomes) and of the bottom half (the 50% lowest incomes) rose from 6,4 in 1990 to 7,4 in 2015. In the U.S., this same ratio rose from 11,5 to 18,7. In both countries, taking into account taxes and monetary transfers (incl. food stamps and housing benefits) reduces inequality by about 20%-30%.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the distribution is that of annual income per adult.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11.9).</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9144000" cy="565573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0.01137</cdr:x>
      <cdr:y>0.84455</cdr:y>
    </cdr:from>
    <cdr:to>
      <cdr:x>0.97498</cdr:x>
      <cdr:y>0.96874</cdr:y>
    </cdr:to>
    <cdr:sp macro="" textlink="">
      <cdr:nvSpPr>
        <cdr:cNvPr id="4" name="Rectangle 3"/>
        <cdr:cNvSpPr/>
      </cdr:nvSpPr>
      <cdr:spPr>
        <a:xfrm xmlns:a="http://schemas.openxmlformats.org/drawingml/2006/main">
          <a:off x="103910" y="4756399"/>
          <a:ext cx="8804564" cy="699422"/>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decile (the 10% highest incomes) rose in all world regions: it was between 27% and 34% in 1980; it is between 34% and 56% in 2018. The share going to the bottom 50% dropped: it was between 20% and 27%; it is now between 12% and 21%. The divergence between bottom and top incomes is general, but its magnitude varies across countries: it is larger in India and in the U.S. than in China and in Europe.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11.1).</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dr:relSizeAnchor xmlns:cdr="http://schemas.openxmlformats.org/drawingml/2006/chartDrawing">
    <cdr:from>
      <cdr:x>0.6742</cdr:x>
      <cdr:y>0.45283</cdr:y>
    </cdr:from>
    <cdr:to>
      <cdr:x>0.78627</cdr:x>
      <cdr:y>0.54469</cdr:y>
    </cdr:to>
    <cdr:sp macro="" textlink="">
      <cdr:nvSpPr>
        <cdr:cNvPr id="5" name="Rectangle 4"/>
        <cdr:cNvSpPr/>
      </cdr:nvSpPr>
      <cdr:spPr>
        <a:xfrm xmlns:a="http://schemas.openxmlformats.org/drawingml/2006/main">
          <a:off x="6159500" y="2548386"/>
          <a:ext cx="1023938" cy="516959"/>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pPr algn="ctr"/>
          <a:r>
            <a:rPr lang="fr-FR" sz="1400">
              <a:latin typeface="Arial" panose="020B0604020202020204" pitchFamily="34" charset="0"/>
              <a:cs typeface="Arial" panose="020B0604020202020204" pitchFamily="34" charset="0"/>
            </a:rPr>
            <a:t>Share</a:t>
          </a:r>
          <a:r>
            <a:rPr lang="fr-FR" sz="1400" baseline="0">
              <a:latin typeface="Arial" panose="020B0604020202020204" pitchFamily="34" charset="0"/>
              <a:cs typeface="Arial" panose="020B0604020202020204" pitchFamily="34" charset="0"/>
            </a:rPr>
            <a:t> of top</a:t>
          </a:r>
          <a:r>
            <a:rPr lang="fr-FR" sz="1400">
              <a:latin typeface="Arial" panose="020B0604020202020204" pitchFamily="34" charset="0"/>
              <a:cs typeface="Arial" panose="020B0604020202020204" pitchFamily="34" charset="0"/>
            </a:rPr>
            <a:t> 10% </a:t>
          </a:r>
        </a:p>
      </cdr:txBody>
    </cdr:sp>
  </cdr:relSizeAnchor>
  <cdr:relSizeAnchor xmlns:cdr="http://schemas.openxmlformats.org/drawingml/2006/chartDrawing">
    <cdr:from>
      <cdr:x>0.72421</cdr:x>
      <cdr:y>0.40804</cdr:y>
    </cdr:from>
    <cdr:to>
      <cdr:x>0.72421</cdr:x>
      <cdr:y>0.45266</cdr:y>
    </cdr:to>
    <cdr:cxnSp macro="">
      <cdr:nvCxnSpPr>
        <cdr:cNvPr id="7" name="Connecteur droit avec flèche 6"/>
        <cdr:cNvCxnSpPr/>
      </cdr:nvCxnSpPr>
      <cdr:spPr>
        <a:xfrm xmlns:a="http://schemas.openxmlformats.org/drawingml/2006/main" flipV="1">
          <a:off x="6617167" y="2298032"/>
          <a:ext cx="0" cy="251294"/>
        </a:xfrm>
        <a:prstGeom xmlns:a="http://schemas.openxmlformats.org/drawingml/2006/main" prst="straightConnector1">
          <a:avLst/>
        </a:prstGeom>
        <a:ln xmlns:a="http://schemas.openxmlformats.org/drawingml/2006/main">
          <a:tailEnd type="triangle"/>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dr:relSizeAnchor xmlns:cdr="http://schemas.openxmlformats.org/drawingml/2006/chartDrawing">
    <cdr:from>
      <cdr:x>0.82016</cdr:x>
      <cdr:y>0.4704</cdr:y>
    </cdr:from>
    <cdr:to>
      <cdr:x>0.94787</cdr:x>
      <cdr:y>0.55421</cdr:y>
    </cdr:to>
    <cdr:sp macro="" textlink="">
      <cdr:nvSpPr>
        <cdr:cNvPr id="10" name="Rectangle 9"/>
        <cdr:cNvSpPr/>
      </cdr:nvSpPr>
      <cdr:spPr>
        <a:xfrm xmlns:a="http://schemas.openxmlformats.org/drawingml/2006/main">
          <a:off x="7493000" y="2647264"/>
          <a:ext cx="1166813" cy="471657"/>
        </a:xfrm>
        <a:prstGeom xmlns:a="http://schemas.openxmlformats.org/drawingml/2006/main" prst="rect">
          <a:avLst/>
        </a:prstGeom>
        <a:solidFill xmlns:a="http://schemas.openxmlformats.org/drawingml/2006/main">
          <a:schemeClr val="bg1"/>
        </a:solidFill>
        <a:ln xmlns:a="http://schemas.openxmlformats.org/drawingml/2006/main"/>
      </cdr:spPr>
      <cdr:style>
        <a:lnRef xmlns:a="http://schemas.openxmlformats.org/drawingml/2006/main" idx="2">
          <a:schemeClr val="dk1"/>
        </a:lnRef>
        <a:fillRef xmlns:a="http://schemas.openxmlformats.org/drawingml/2006/main" idx="1">
          <a:schemeClr val="lt1"/>
        </a:fillRef>
        <a:effectRef xmlns:a="http://schemas.openxmlformats.org/drawingml/2006/main" idx="0">
          <a:schemeClr val="dk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fr-FR" sz="1400">
              <a:latin typeface="Arial" panose="020B0604020202020204" pitchFamily="34" charset="0"/>
              <a:cs typeface="Arial" panose="020B0604020202020204" pitchFamily="34" charset="0"/>
            </a:rPr>
            <a:t>Share</a:t>
          </a:r>
          <a:r>
            <a:rPr lang="fr-FR" sz="1400" baseline="0">
              <a:latin typeface="Arial" panose="020B0604020202020204" pitchFamily="34" charset="0"/>
              <a:cs typeface="Arial" panose="020B0604020202020204" pitchFamily="34" charset="0"/>
            </a:rPr>
            <a:t> of bottom </a:t>
          </a:r>
          <a:r>
            <a:rPr lang="fr-FR" sz="1400">
              <a:latin typeface="Arial" panose="020B0604020202020204" pitchFamily="34" charset="0"/>
              <a:cs typeface="Arial" panose="020B0604020202020204" pitchFamily="34" charset="0"/>
            </a:rPr>
            <a:t>50% </a:t>
          </a:r>
        </a:p>
      </cdr:txBody>
    </cdr:sp>
  </cdr:relSizeAnchor>
  <cdr:relSizeAnchor xmlns:cdr="http://schemas.openxmlformats.org/drawingml/2006/chartDrawing">
    <cdr:from>
      <cdr:x>0.88658</cdr:x>
      <cdr:y>0.55389</cdr:y>
    </cdr:from>
    <cdr:to>
      <cdr:x>0.88704</cdr:x>
      <cdr:y>0.60397</cdr:y>
    </cdr:to>
    <cdr:cxnSp macro="">
      <cdr:nvCxnSpPr>
        <cdr:cNvPr id="11" name="Connecteur droit avec flèche 10"/>
        <cdr:cNvCxnSpPr/>
      </cdr:nvCxnSpPr>
      <cdr:spPr>
        <a:xfrm xmlns:a="http://schemas.openxmlformats.org/drawingml/2006/main">
          <a:off x="8100712" y="3119440"/>
          <a:ext cx="4203" cy="282044"/>
        </a:xfrm>
        <a:prstGeom xmlns:a="http://schemas.openxmlformats.org/drawingml/2006/main" prst="straightConnector1">
          <a:avLst/>
        </a:prstGeom>
        <a:ln xmlns:a="http://schemas.openxmlformats.org/drawingml/2006/main">
          <a:tailEnd type="triangle"/>
        </a:ln>
      </cdr:spPr>
      <cdr:style>
        <a:lnRef xmlns:a="http://schemas.openxmlformats.org/drawingml/2006/main" idx="3">
          <a:schemeClr val="dk1"/>
        </a:lnRef>
        <a:fillRef xmlns:a="http://schemas.openxmlformats.org/drawingml/2006/main" idx="0">
          <a:schemeClr val="dk1"/>
        </a:fillRef>
        <a:effectRef xmlns:a="http://schemas.openxmlformats.org/drawingml/2006/main" idx="2">
          <a:schemeClr val="dk1"/>
        </a:effectRef>
        <a:fontRef xmlns:a="http://schemas.openxmlformats.org/drawingml/2006/main" idx="minor">
          <a:schemeClr val="tx1"/>
        </a:fontRef>
      </cdr:style>
    </cdr:cxnSp>
  </cdr:relSizeAnchor>
</c:userShapes>
</file>

<file path=xl/drawings/drawing20.xml><?xml version="1.0" encoding="utf-8"?>
<c:userShapes xmlns:c="http://schemas.openxmlformats.org/drawingml/2006/chart">
  <cdr:relSizeAnchor xmlns:cdr="http://schemas.openxmlformats.org/drawingml/2006/chartDrawing">
    <cdr:from>
      <cdr:x>0.5115</cdr:x>
      <cdr:y>0.5015</cdr:y>
    </cdr:from>
    <cdr:to>
      <cdr:x>0.52425</cdr:x>
      <cdr:y>0.53425</cdr:y>
    </cdr:to>
    <cdr:sp macro="" textlink="">
      <cdr:nvSpPr>
        <cdr:cNvPr id="1025" name="Text Box 1"/>
        <cdr:cNvSpPr txBox="1">
          <a:spLocks xmlns:a="http://schemas.openxmlformats.org/drawingml/2006/main" noChangeArrowheads="1"/>
        </cdr:cNvSpPr>
      </cdr:nvSpPr>
      <cdr:spPr bwMode="auto">
        <a:xfrm xmlns:a="http://schemas.openxmlformats.org/drawingml/2006/main">
          <a:off x="4673258" y="2816394"/>
          <a:ext cx="116489" cy="18392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0">
            <a:defRPr sz="1000"/>
          </a:pPr>
          <a:r>
            <a:rPr lang="fr-FR" sz="1000" b="0" i="0" u="none" strike="noStrike" baseline="0">
              <a:solidFill>
                <a:srgbClr val="000000"/>
              </a:solidFill>
              <a:latin typeface="Arial"/>
              <a:cs typeface="Arial"/>
            </a:rPr>
            <a:t>,</a:t>
          </a:r>
        </a:p>
      </cdr:txBody>
    </cdr:sp>
  </cdr:relSizeAnchor>
  <cdr:relSizeAnchor xmlns:cdr="http://schemas.openxmlformats.org/drawingml/2006/chartDrawing">
    <cdr:from>
      <cdr:x>0.01667</cdr:x>
      <cdr:y>0.90121</cdr:y>
    </cdr:from>
    <cdr:to>
      <cdr:x>0.98519</cdr:x>
      <cdr:y>1</cdr:y>
    </cdr:to>
    <cdr:sp macro="" textlink="">
      <cdr:nvSpPr>
        <cdr:cNvPr id="3" name="Rectangle 2"/>
        <cdr:cNvSpPr/>
      </cdr:nvSpPr>
      <cdr:spPr>
        <a:xfrm xmlns:a="http://schemas.openxmlformats.org/drawingml/2006/main">
          <a:off x="152401" y="5097003"/>
          <a:ext cx="8856132" cy="55873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Converted into 2019 purchasing power, the federal minimum wage increased from 4,25$ per hour in 1950 to 7,25$ in 2019 in the U.S., while the national minimum wage (Smig in 1950 and then Smic beginning in 1970) rose from 2,23€ per hour in 1950 to 10,03€ in 2019. Both scales are based upon purchasing power parity (1,2$ for 1€ in 2019)</a:t>
          </a:r>
          <a:r>
            <a:rPr lang="fr-FR" sz="1100" b="0" i="0" baseline="0">
              <a:solidFill>
                <a:schemeClr val="tx1"/>
              </a:solidFill>
              <a:effectLst/>
              <a:latin typeface="Arial Narrow" panose="020B0606020202030204" pitchFamily="34" charset="0"/>
              <a:ea typeface="+mn-ea"/>
              <a:cs typeface="Arial" panose="020B0604020202020204" pitchFamily="34" charset="0"/>
            </a:rPr>
            <a:t>.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11.10).</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0.02938</cdr:x>
      <cdr:y>0.83258</cdr:y>
    </cdr:from>
    <cdr:to>
      <cdr:x>0.98998</cdr:x>
      <cdr:y>0.96313</cdr:y>
    </cdr:to>
    <cdr:sp macro="" textlink="">
      <cdr:nvSpPr>
        <cdr:cNvPr id="13" name="Rectangle 12"/>
        <cdr:cNvSpPr/>
      </cdr:nvSpPr>
      <cdr:spPr>
        <a:xfrm xmlns:a="http://schemas.openxmlformats.org/drawingml/2006/main">
          <a:off x="270684" y="4673625"/>
          <a:ext cx="8848791" cy="73283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the U.S., private financing make 65% of total financing (private and public) of higher education, and 9% of total financing of primary and secondary education. The share of private financing in higher education varies substantially across countries, with an anglo-american model, a south-european model and a north-european model. The share of private financing is everywhere relatively small regarding primary and secondary education (2014-2016 figures).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11.11).</a:t>
          </a:r>
          <a:r>
            <a:rPr lang="fr-FR" sz="1100" b="1" i="0" baseline="0">
              <a:solidFill>
                <a:schemeClr val="lt1"/>
              </a:solidFill>
              <a:effectLst/>
              <a:latin typeface="Arial Narrow" panose="020B0606020202030204" pitchFamily="34" charset="0"/>
              <a:ea typeface="+mn-ea"/>
              <a:cs typeface="+mn-cs"/>
            </a:rPr>
            <a:t>Sources et séries</a:t>
          </a:r>
          <a:r>
            <a:rPr lang="fr-FR" sz="1100" b="0" i="0" baseline="0">
              <a:solidFill>
                <a:schemeClr val="lt1"/>
              </a:solidFill>
              <a:effectLst/>
              <a:latin typeface="Arial Narrow" panose="020B0606020202030204" pitchFamily="34" charset="0"/>
              <a:ea typeface="+mn-ea"/>
              <a:cs typeface="+mn-cs"/>
            </a:rPr>
            <a:t>: voir piketty.pse.ens.fr/ideologie</a:t>
          </a:r>
          <a:endParaRPr lang="fr-FR" sz="1100">
            <a:effectLst/>
            <a:latin typeface="Arial Narrow" panose="020B0606020202030204" pitchFamily="34" charset="0"/>
          </a:endParaRPr>
        </a:p>
        <a:p xmlns:a="http://schemas.openxmlformats.org/drawingml/2006/main">
          <a:pPr rtl="0"/>
          <a:endParaRPr lang="fr-FR" sz="11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23.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0.02621</cdr:x>
      <cdr:y>0.86389</cdr:y>
    </cdr:from>
    <cdr:to>
      <cdr:x>0.98304</cdr:x>
      <cdr:y>0.97103</cdr:y>
    </cdr:to>
    <cdr:sp macro="" textlink="">
      <cdr:nvSpPr>
        <cdr:cNvPr id="13" name="Rectangle 12"/>
        <cdr:cNvSpPr/>
      </cdr:nvSpPr>
      <cdr:spPr>
        <a:xfrm xmlns:a="http://schemas.openxmlformats.org/drawingml/2006/main">
          <a:off x="241157" y="4841388"/>
          <a:ext cx="8802202" cy="600443"/>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the U.S., the growth rate of per capita national income dropped from 2,2% per year between 1950 and 1990 to 1,1% between 1990 and 2020, while the share of the top percentile (the 1% highest incomes) in national income rose from 12% to 18% over the same period.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11.12).</a:t>
          </a:r>
          <a:r>
            <a:rPr lang="fr-FR" sz="1100" b="1" i="0" baseline="0">
              <a:solidFill>
                <a:schemeClr val="lt1"/>
              </a:solidFill>
              <a:effectLst/>
              <a:latin typeface="Arial Narrow" panose="020B0606020202030204" pitchFamily="34" charset="0"/>
              <a:ea typeface="+mn-ea"/>
              <a:cs typeface="+mn-cs"/>
            </a:rPr>
            <a:t>Sources et séries</a:t>
          </a:r>
          <a:r>
            <a:rPr lang="fr-FR" sz="1100" b="0" i="0" baseline="0">
              <a:solidFill>
                <a:schemeClr val="lt1"/>
              </a:solidFill>
              <a:effectLst/>
              <a:latin typeface="Arial Narrow" panose="020B0606020202030204" pitchFamily="34" charset="0"/>
              <a:ea typeface="+mn-ea"/>
              <a:cs typeface="+mn-cs"/>
            </a:rPr>
            <a:t>: voir piketty.pse.ens.fr/ideologie</a:t>
          </a:r>
          <a:endParaRPr lang="fr-FR" sz="1100">
            <a:effectLst/>
            <a:latin typeface="Arial Narrow" panose="020B0606020202030204" pitchFamily="34" charset="0"/>
          </a:endParaRPr>
        </a:p>
        <a:p xmlns:a="http://schemas.openxmlformats.org/drawingml/2006/main">
          <a:pPr rtl="0"/>
          <a:endParaRPr lang="fr-FR" sz="11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25.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6.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0.02882</cdr:x>
      <cdr:y>0.86459</cdr:y>
    </cdr:from>
    <cdr:to>
      <cdr:x>0.96894</cdr:x>
      <cdr:y>0.97173</cdr:y>
    </cdr:to>
    <cdr:sp macro="" textlink="">
      <cdr:nvSpPr>
        <cdr:cNvPr id="6" name="Rectangle 5"/>
        <cdr:cNvSpPr/>
      </cdr:nvSpPr>
      <cdr:spPr>
        <a:xfrm xmlns:a="http://schemas.openxmlformats.org/drawingml/2006/main">
          <a:off x="265112" y="4845050"/>
          <a:ext cx="8648701" cy="60039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the U.S., the growth rate of per capita national income dropped from 2,2% per year between 1950 and 1990 to 1,1% between 1990 and 2020, while the top marginal tax rate applied to the highest incomes dropped from 72% to 35% over the same period.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11.13).</a:t>
          </a:r>
          <a:r>
            <a:rPr lang="fr-FR" sz="1100" b="1" i="0" baseline="0">
              <a:solidFill>
                <a:schemeClr val="lt1"/>
              </a:solidFill>
              <a:effectLst/>
              <a:latin typeface="Arial Narrow" panose="020B0606020202030204" pitchFamily="34" charset="0"/>
              <a:ea typeface="+mn-ea"/>
              <a:cs typeface="+mn-cs"/>
            </a:rPr>
            <a:t>Sources et séries</a:t>
          </a:r>
          <a:r>
            <a:rPr lang="fr-FR" sz="1100" b="0" i="0" baseline="0">
              <a:solidFill>
                <a:schemeClr val="lt1"/>
              </a:solidFill>
              <a:effectLst/>
              <a:latin typeface="Arial Narrow" panose="020B0606020202030204" pitchFamily="34" charset="0"/>
              <a:ea typeface="+mn-ea"/>
              <a:cs typeface="+mn-cs"/>
            </a:rPr>
            <a:t>: voir piketty.pse.ens.fr/ideologie</a:t>
          </a:r>
          <a:endParaRPr lang="fr-FR" sz="1100">
            <a:effectLst/>
            <a:latin typeface="Arial Narrow" panose="020B0606020202030204" pitchFamily="34" charset="0"/>
          </a:endParaRPr>
        </a:p>
        <a:p xmlns:a="http://schemas.openxmlformats.org/drawingml/2006/main">
          <a:pPr rtl="0"/>
          <a:endParaRPr lang="fr-FR" sz="11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27.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0.01471</cdr:x>
      <cdr:y>0.85681</cdr:y>
    </cdr:from>
    <cdr:to>
      <cdr:x>0.96951</cdr:x>
      <cdr:y>0.95626</cdr:y>
    </cdr:to>
    <cdr:sp macro="" textlink="">
      <cdr:nvSpPr>
        <cdr:cNvPr id="13" name="Rectangle 12"/>
        <cdr:cNvSpPr/>
      </cdr:nvSpPr>
      <cdr:spPr>
        <a:xfrm xmlns:a="http://schemas.openxmlformats.org/drawingml/2006/main">
          <a:off x="135467" y="4809617"/>
          <a:ext cx="8795400" cy="55825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Western Europe, the growth rate of per capita national income dropped from 3,3% per year between 1950 and 1990 to 0,9% per year between 1990 and 2020, while the share of the top percentle (the 1% highest incomes) in national income rose from 8% to 11% over the same period (average Germany-Britain-France).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11.14).</a:t>
          </a:r>
          <a:r>
            <a:rPr lang="fr-FR" sz="1100" b="1" i="0" baseline="0">
              <a:solidFill>
                <a:schemeClr val="lt1"/>
              </a:solidFill>
              <a:effectLst/>
              <a:latin typeface="Arial Narrow" panose="020B0606020202030204" pitchFamily="34" charset="0"/>
              <a:ea typeface="+mn-ea"/>
              <a:cs typeface="+mn-cs"/>
            </a:rPr>
            <a:t>Sources et séries</a:t>
          </a:r>
          <a:r>
            <a:rPr lang="fr-FR" sz="1100" b="0" i="0" baseline="0">
              <a:solidFill>
                <a:schemeClr val="lt1"/>
              </a:solidFill>
              <a:effectLst/>
              <a:latin typeface="Arial Narrow" panose="020B0606020202030204" pitchFamily="34" charset="0"/>
              <a:ea typeface="+mn-ea"/>
              <a:cs typeface="+mn-cs"/>
            </a:rPr>
            <a:t>: voir piketty.pse.ens.fr/ideologie</a:t>
          </a:r>
          <a:endParaRPr lang="fr-FR" sz="1100">
            <a:effectLst/>
            <a:latin typeface="Arial Narrow" panose="020B0606020202030204" pitchFamily="34" charset="0"/>
          </a:endParaRPr>
        </a:p>
        <a:p xmlns:a="http://schemas.openxmlformats.org/drawingml/2006/main">
          <a:pPr rtl="0"/>
          <a:endParaRPr lang="fr-FR" sz="11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29.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144000" cy="565078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0.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0.02019</cdr:x>
      <cdr:y>0.85751</cdr:y>
    </cdr:from>
    <cdr:to>
      <cdr:x>0.96608</cdr:x>
      <cdr:y>0.95324</cdr:y>
    </cdr:to>
    <cdr:sp macro="" textlink="">
      <cdr:nvSpPr>
        <cdr:cNvPr id="5" name="Rectangle 4"/>
        <cdr:cNvSpPr/>
      </cdr:nvSpPr>
      <cdr:spPr>
        <a:xfrm xmlns:a="http://schemas.openxmlformats.org/drawingml/2006/main">
          <a:off x="185985" y="4813548"/>
          <a:ext cx="8713286" cy="53738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In Western Europe, the growth rate of per capita national income dropped from 3,3% per year between 1950 and 1990 to 0,9% per year between 1990 and 2020, while the top marginal tax rate applied to the highest incomes dropped from 98% to 49% over the same period (average Germany-Britain-France).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 (figure 11.15).</a:t>
          </a:r>
          <a:r>
            <a:rPr lang="fr-FR" sz="1100" b="1" i="0" baseline="0">
              <a:solidFill>
                <a:schemeClr val="lt1"/>
              </a:solidFill>
              <a:effectLst/>
              <a:latin typeface="Arial Narrow" panose="020B0606020202030204" pitchFamily="34" charset="0"/>
              <a:ea typeface="+mn-ea"/>
              <a:cs typeface="+mn-cs"/>
            </a:rPr>
            <a:t>Sources et séries</a:t>
          </a:r>
          <a:r>
            <a:rPr lang="fr-FR" sz="1100" b="0" i="0" baseline="0">
              <a:solidFill>
                <a:schemeClr val="lt1"/>
              </a:solidFill>
              <a:effectLst/>
              <a:latin typeface="Arial Narrow" panose="020B0606020202030204" pitchFamily="34" charset="0"/>
              <a:ea typeface="+mn-ea"/>
              <a:cs typeface="+mn-cs"/>
            </a:rPr>
            <a:t>: voir piketty.pse.ens.fr/ideologie</a:t>
          </a:r>
          <a:endParaRPr lang="fr-FR" sz="1100">
            <a:effectLst/>
            <a:latin typeface="Arial Narrow" panose="020B0606020202030204" pitchFamily="34" charset="0"/>
          </a:endParaRPr>
        </a:p>
        <a:p xmlns:a="http://schemas.openxmlformats.org/drawingml/2006/main">
          <a:pPr rtl="0"/>
          <a:endParaRPr lang="fr-FR" sz="11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31.xml><?xml version="1.0" encoding="utf-8"?>
<xdr:wsDr xmlns:xdr="http://schemas.openxmlformats.org/drawingml/2006/spreadsheetDrawing" xmlns:a="http://schemas.openxmlformats.org/drawingml/2006/main">
  <xdr:absoluteAnchor>
    <xdr:pos x="0" y="0"/>
    <xdr:ext cx="9296400"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2.xml><?xml version="1.0" encoding="utf-8"?>
<c:userShapes xmlns:c="http://schemas.openxmlformats.org/drawingml/2006/chart">
  <cdr:relSizeAnchor xmlns:cdr="http://schemas.openxmlformats.org/drawingml/2006/chartDrawing">
    <cdr:from>
      <cdr:x>0.05984</cdr:x>
      <cdr:y>0.74844</cdr:y>
    </cdr:from>
    <cdr:to>
      <cdr:x>0.13891</cdr:x>
      <cdr:y>0.80897</cdr:y>
    </cdr:to>
    <cdr:sp macro="" textlink="">
      <cdr:nvSpPr>
        <cdr:cNvPr id="10" name="Rounded Rectangle 3"/>
        <cdr:cNvSpPr/>
      </cdr:nvSpPr>
      <cdr:spPr>
        <a:xfrm xmlns:a="http://schemas.openxmlformats.org/drawingml/2006/main">
          <a:off x="555834" y="4539680"/>
          <a:ext cx="734464" cy="367146"/>
        </a:xfrm>
        <a:prstGeom xmlns:a="http://schemas.openxmlformats.org/drawingml/2006/main" prst="roundRect">
          <a:avLst/>
        </a:prstGeom>
        <a:solidFill xmlns:a="http://schemas.openxmlformats.org/drawingml/2006/main">
          <a:schemeClr val="bg1"/>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fr-FR" sz="1200" b="1">
              <a:solidFill>
                <a:sysClr val="windowText" lastClr="000000"/>
              </a:solidFill>
              <a:latin typeface="Arial" panose="020B0604020202020204" pitchFamily="34" charset="0"/>
              <a:cs typeface="Arial" panose="020B0604020202020204" pitchFamily="34" charset="0"/>
            </a:rPr>
            <a:t>9 800 €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0.18476</cdr:x>
      <cdr:y>0.7516</cdr:y>
    </cdr:from>
    <cdr:to>
      <cdr:x>0.27329</cdr:x>
      <cdr:y>0.81213</cdr:y>
    </cdr:to>
    <cdr:sp macro="" textlink="">
      <cdr:nvSpPr>
        <cdr:cNvPr id="13" name="Rounded Rectangle 12"/>
        <cdr:cNvSpPr/>
      </cdr:nvSpPr>
      <cdr:spPr>
        <a:xfrm xmlns:a="http://schemas.openxmlformats.org/drawingml/2006/main">
          <a:off x="1716211" y="4558840"/>
          <a:ext cx="822336" cy="367146"/>
        </a:xfrm>
        <a:prstGeom xmlns:a="http://schemas.openxmlformats.org/drawingml/2006/main" prst="roundRect">
          <a:avLst/>
        </a:prstGeom>
        <a:ln xmlns:a="http://schemas.openxmlformats.org/drawingml/2006/main">
          <a:solidFill>
            <a:schemeClr val="tx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fr-FR" sz="1200" b="1">
              <a:solidFill>
                <a:schemeClr val="dk1"/>
              </a:solidFill>
              <a:effectLst/>
              <a:latin typeface="Arial" panose="020B0604020202020204" pitchFamily="34" charset="0"/>
              <a:ea typeface="+mn-ea"/>
              <a:cs typeface="Arial" panose="020B0604020202020204" pitchFamily="34" charset="0"/>
            </a:rPr>
            <a:t>26 000 €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0.34822</cdr:x>
      <cdr:y>0.74886</cdr:y>
    </cdr:from>
    <cdr:to>
      <cdr:x>0.43671</cdr:x>
      <cdr:y>0.8116</cdr:y>
    </cdr:to>
    <cdr:sp macro="" textlink="">
      <cdr:nvSpPr>
        <cdr:cNvPr id="15" name="Rounded Rectangle 14"/>
        <cdr:cNvSpPr/>
      </cdr:nvSpPr>
      <cdr:spPr>
        <a:xfrm xmlns:a="http://schemas.openxmlformats.org/drawingml/2006/main">
          <a:off x="3234555" y="4542205"/>
          <a:ext cx="821964" cy="380550"/>
        </a:xfrm>
        <a:prstGeom xmlns:a="http://schemas.openxmlformats.org/drawingml/2006/main" prst="roundRect">
          <a:avLst/>
        </a:prstGeom>
        <a:ln xmlns:a="http://schemas.openxmlformats.org/drawingml/2006/main">
          <a:solidFill>
            <a:schemeClr val="tx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fr-FR" sz="1200" b="1">
              <a:latin typeface="Arial" panose="020B0604020202020204" pitchFamily="34" charset="0"/>
              <a:cs typeface="Arial" panose="020B0604020202020204" pitchFamily="34" charset="0"/>
            </a:rPr>
            <a:t>34 500 </a:t>
          </a:r>
          <a:r>
            <a:rPr lang="fr-FR" sz="1200" b="1">
              <a:solidFill>
                <a:schemeClr val="dk1"/>
              </a:solidFill>
              <a:effectLst/>
              <a:latin typeface="Arial" panose="020B0604020202020204" pitchFamily="34" charset="0"/>
              <a:ea typeface="+mn-ea"/>
              <a:cs typeface="Arial" panose="020B0604020202020204" pitchFamily="34" charset="0"/>
            </a:rPr>
            <a:t>€</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0.50881</cdr:x>
      <cdr:y>0.75208</cdr:y>
    </cdr:from>
    <cdr:to>
      <cdr:x>0.59648</cdr:x>
      <cdr:y>0.81231</cdr:y>
    </cdr:to>
    <cdr:sp macro="" textlink="">
      <cdr:nvSpPr>
        <cdr:cNvPr id="17" name="Rounded Rectangle 16"/>
        <cdr:cNvSpPr/>
      </cdr:nvSpPr>
      <cdr:spPr>
        <a:xfrm xmlns:a="http://schemas.openxmlformats.org/drawingml/2006/main">
          <a:off x="4726237" y="4561774"/>
          <a:ext cx="814347" cy="365326"/>
        </a:xfrm>
        <a:prstGeom xmlns:a="http://schemas.openxmlformats.org/drawingml/2006/main" prst="roundRect">
          <a:avLst/>
        </a:prstGeom>
        <a:ln xmlns:a="http://schemas.openxmlformats.org/drawingml/2006/main">
          <a:solidFill>
            <a:schemeClr val="tx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fr-FR" sz="1200" b="1">
              <a:solidFill>
                <a:schemeClr val="dk1"/>
              </a:solidFill>
              <a:effectLst/>
              <a:latin typeface="Arial" panose="020B0604020202020204" pitchFamily="34" charset="0"/>
              <a:ea typeface="+mn-ea"/>
              <a:cs typeface="Arial" panose="020B0604020202020204" pitchFamily="34" charset="0"/>
            </a:rPr>
            <a:t>50 900 €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0.66366</cdr:x>
      <cdr:y>0.74995</cdr:y>
    </cdr:from>
    <cdr:to>
      <cdr:x>0.76035</cdr:x>
      <cdr:y>0.81106</cdr:y>
    </cdr:to>
    <cdr:sp macro="" textlink="">
      <cdr:nvSpPr>
        <cdr:cNvPr id="19" name="Rounded Rectangle 18"/>
        <cdr:cNvSpPr/>
      </cdr:nvSpPr>
      <cdr:spPr>
        <a:xfrm xmlns:a="http://schemas.openxmlformats.org/drawingml/2006/main">
          <a:off x="6164624" y="4548839"/>
          <a:ext cx="898132" cy="370663"/>
        </a:xfrm>
        <a:prstGeom xmlns:a="http://schemas.openxmlformats.org/drawingml/2006/main" prst="roundRect">
          <a:avLst/>
        </a:prstGeom>
        <a:ln xmlns:a="http://schemas.openxmlformats.org/drawingml/2006/main">
          <a:solidFill>
            <a:schemeClr val="tx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fr-FR" sz="1200" b="1">
              <a:solidFill>
                <a:schemeClr val="dk1"/>
              </a:solidFill>
              <a:effectLst/>
              <a:latin typeface="Arial" panose="020B0604020202020204" pitchFamily="34" charset="0"/>
              <a:ea typeface="+mn-ea"/>
              <a:cs typeface="Arial" panose="020B0604020202020204" pitchFamily="34" charset="0"/>
            </a:rPr>
            <a:t>102 600 €</a:t>
          </a:r>
          <a:endParaRPr lang="fr-FR"/>
        </a:p>
      </cdr:txBody>
    </cdr:sp>
  </cdr:relSizeAnchor>
  <cdr:relSizeAnchor xmlns:cdr="http://schemas.openxmlformats.org/drawingml/2006/chartDrawing">
    <cdr:from>
      <cdr:x>0.76403</cdr:x>
      <cdr:y>0.75128</cdr:y>
    </cdr:from>
    <cdr:to>
      <cdr:x>0.86113</cdr:x>
      <cdr:y>0.81106</cdr:y>
    </cdr:to>
    <cdr:sp macro="" textlink="">
      <cdr:nvSpPr>
        <cdr:cNvPr id="22" name="Rounded Rectangle 21"/>
        <cdr:cNvSpPr/>
      </cdr:nvSpPr>
      <cdr:spPr>
        <a:xfrm xmlns:a="http://schemas.openxmlformats.org/drawingml/2006/main">
          <a:off x="7096923" y="4556906"/>
          <a:ext cx="901940" cy="362596"/>
        </a:xfrm>
        <a:prstGeom xmlns:a="http://schemas.openxmlformats.org/drawingml/2006/main" prst="roundRect">
          <a:avLst/>
        </a:prstGeom>
        <a:ln xmlns:a="http://schemas.openxmlformats.org/drawingml/2006/main">
          <a:solidFill>
            <a:schemeClr val="tx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fr-FR" sz="1200" b="1" baseline="0">
              <a:solidFill>
                <a:schemeClr val="dk1"/>
              </a:solidFill>
              <a:effectLst/>
              <a:latin typeface="Arial" panose="020B0604020202020204" pitchFamily="34" charset="0"/>
              <a:ea typeface="+mn-ea"/>
              <a:cs typeface="Arial" panose="020B0604020202020204" pitchFamily="34" charset="0"/>
            </a:rPr>
            <a:t>193 60</a:t>
          </a:r>
          <a:r>
            <a:rPr lang="fr-FR" sz="1200" b="1">
              <a:solidFill>
                <a:schemeClr val="dk1"/>
              </a:solidFill>
              <a:effectLst/>
              <a:latin typeface="Arial" panose="020B0604020202020204" pitchFamily="34" charset="0"/>
              <a:ea typeface="+mn-ea"/>
              <a:cs typeface="Arial" panose="020B0604020202020204" pitchFamily="34" charset="0"/>
            </a:rPr>
            <a:t>0 €</a:t>
          </a:r>
          <a:endParaRPr lang="fr-FR"/>
        </a:p>
      </cdr:txBody>
    </cdr:sp>
  </cdr:relSizeAnchor>
  <cdr:relSizeAnchor xmlns:cdr="http://schemas.openxmlformats.org/drawingml/2006/chartDrawing">
    <cdr:from>
      <cdr:x>0.87955</cdr:x>
      <cdr:y>0.75128</cdr:y>
    </cdr:from>
    <cdr:to>
      <cdr:x>0.99016</cdr:x>
      <cdr:y>0.81118</cdr:y>
    </cdr:to>
    <cdr:sp macro="" textlink="">
      <cdr:nvSpPr>
        <cdr:cNvPr id="24" name="Rounded Rectangle 23"/>
        <cdr:cNvSpPr/>
      </cdr:nvSpPr>
      <cdr:spPr>
        <a:xfrm xmlns:a="http://schemas.openxmlformats.org/drawingml/2006/main">
          <a:off x="8169908" y="4556906"/>
          <a:ext cx="1027432" cy="363324"/>
        </a:xfrm>
        <a:prstGeom xmlns:a="http://schemas.openxmlformats.org/drawingml/2006/main" prst="roundRect">
          <a:avLst/>
        </a:prstGeom>
        <a:ln xmlns:a="http://schemas.openxmlformats.org/drawingml/2006/main">
          <a:solidFill>
            <a:schemeClr val="tx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fr-FR" sz="1200" b="1">
              <a:solidFill>
                <a:schemeClr val="dk1"/>
              </a:solidFill>
              <a:effectLst/>
              <a:latin typeface="Arial" panose="020B0604020202020204" pitchFamily="34" charset="0"/>
              <a:ea typeface="+mn-ea"/>
              <a:cs typeface="Arial" panose="020B0604020202020204" pitchFamily="34" charset="0"/>
            </a:rPr>
            <a:t>1 286 100 €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0.70766</cdr:x>
      <cdr:y>0.13566</cdr:y>
    </cdr:from>
    <cdr:to>
      <cdr:x>0.96452</cdr:x>
      <cdr:y>0.22016</cdr:y>
    </cdr:to>
    <cdr:sp macro="" textlink="">
      <cdr:nvSpPr>
        <cdr:cNvPr id="14" name="ZoneTexte 1"/>
        <cdr:cNvSpPr txBox="1"/>
      </cdr:nvSpPr>
      <cdr:spPr>
        <a:xfrm xmlns:a="http://schemas.openxmlformats.org/drawingml/2006/main">
          <a:off x="6573279" y="822856"/>
          <a:ext cx="2385916" cy="512537"/>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1" baseline="0">
              <a:solidFill>
                <a:sysClr val="windowText" lastClr="000000"/>
              </a:solidFill>
              <a:latin typeface="Arial" panose="020B0604020202020204" pitchFamily="34" charset="0"/>
              <a:cs typeface="Arial" panose="020B0604020202020204" pitchFamily="34" charset="0"/>
            </a:rPr>
            <a:t>Capital income</a:t>
          </a:r>
          <a:endParaRPr lang="fr-FR" sz="1300" b="1">
            <a:solidFill>
              <a:sysClr val="windowText" lastClr="000000"/>
            </a:solidFill>
            <a:latin typeface="Arial" panose="020B0604020202020204" pitchFamily="34" charset="0"/>
            <a:cs typeface="Arial" panose="020B0604020202020204" pitchFamily="34" charset="0"/>
          </a:endParaRPr>
        </a:p>
        <a:p xmlns:a="http://schemas.openxmlformats.org/drawingml/2006/main">
          <a:pPr algn="ctr"/>
          <a:r>
            <a:rPr lang="fr-FR" sz="1300" b="0">
              <a:solidFill>
                <a:sysClr val="windowText" lastClr="000000"/>
              </a:solidFill>
              <a:latin typeface="Arial" panose="020B0604020202020204" pitchFamily="34" charset="0"/>
              <a:cs typeface="Arial" panose="020B0604020202020204" pitchFamily="34" charset="0"/>
            </a:rPr>
            <a:t>(</a:t>
          </a:r>
          <a:r>
            <a:rPr lang="fr-FR" sz="1300" b="0" baseline="0">
              <a:solidFill>
                <a:sysClr val="windowText" lastClr="000000"/>
              </a:solidFill>
              <a:latin typeface="Arial" panose="020B0604020202020204" pitchFamily="34" charset="0"/>
              <a:cs typeface="Arial" panose="020B0604020202020204" pitchFamily="34" charset="0"/>
            </a:rPr>
            <a:t>dividends, interest, rent,..</a:t>
          </a:r>
          <a:r>
            <a:rPr lang="fr-FR" sz="1300" b="0">
              <a:solidFill>
                <a:sysClr val="windowText" lastClr="000000"/>
              </a:solidFill>
              <a:latin typeface="Arial" panose="020B0604020202020204" pitchFamily="34" charset="0"/>
              <a:cs typeface="Arial" panose="020B0604020202020204" pitchFamily="34" charset="0"/>
            </a:rPr>
            <a:t>) </a:t>
          </a:r>
        </a:p>
      </cdr:txBody>
    </cdr:sp>
  </cdr:relSizeAnchor>
  <cdr:relSizeAnchor xmlns:cdr="http://schemas.openxmlformats.org/drawingml/2006/chartDrawing">
    <cdr:from>
      <cdr:x>0.18039</cdr:x>
      <cdr:y>0.39921</cdr:y>
    </cdr:from>
    <cdr:to>
      <cdr:x>0.40452</cdr:x>
      <cdr:y>0.47907</cdr:y>
    </cdr:to>
    <cdr:sp macro="" textlink="">
      <cdr:nvSpPr>
        <cdr:cNvPr id="16" name="ZoneTexte 1"/>
        <cdr:cNvSpPr txBox="1"/>
      </cdr:nvSpPr>
      <cdr:spPr>
        <a:xfrm xmlns:a="http://schemas.openxmlformats.org/drawingml/2006/main">
          <a:off x="1677636" y="2424435"/>
          <a:ext cx="2084456" cy="48500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1">
              <a:solidFill>
                <a:schemeClr val="tx1"/>
              </a:solidFill>
              <a:latin typeface="Arial" panose="020B0604020202020204" pitchFamily="34" charset="0"/>
              <a:cs typeface="Arial" panose="020B0604020202020204" pitchFamily="34" charset="0"/>
            </a:rPr>
            <a:t>Labour</a:t>
          </a:r>
          <a:r>
            <a:rPr lang="fr-FR" sz="1300" b="1" baseline="0">
              <a:solidFill>
                <a:schemeClr val="tx1"/>
              </a:solidFill>
              <a:latin typeface="Arial" panose="020B0604020202020204" pitchFamily="34" charset="0"/>
              <a:cs typeface="Arial" panose="020B0604020202020204" pitchFamily="34" charset="0"/>
            </a:rPr>
            <a:t> income</a:t>
          </a:r>
          <a:r>
            <a:rPr lang="fr-FR" sz="1300" b="1">
              <a:solidFill>
                <a:schemeClr val="tx1"/>
              </a:solidFill>
              <a:latin typeface="Arial" panose="020B0604020202020204" pitchFamily="34" charset="0"/>
              <a:cs typeface="Arial" panose="020B0604020202020204" pitchFamily="34" charset="0"/>
            </a:rPr>
            <a:t> </a:t>
          </a:r>
        </a:p>
        <a:p xmlns:a="http://schemas.openxmlformats.org/drawingml/2006/main">
          <a:pPr algn="ctr"/>
          <a:r>
            <a:rPr lang="fr-FR" sz="1300" b="0">
              <a:solidFill>
                <a:schemeClr val="tx1"/>
              </a:solidFill>
              <a:latin typeface="Arial" panose="020B0604020202020204" pitchFamily="34" charset="0"/>
              <a:cs typeface="Arial" panose="020B0604020202020204" pitchFamily="34" charset="0"/>
            </a:rPr>
            <a:t>(wages</a:t>
          </a:r>
          <a:r>
            <a:rPr lang="fr-FR" sz="1300" b="0" baseline="0">
              <a:solidFill>
                <a:schemeClr val="tx1"/>
              </a:solidFill>
              <a:latin typeface="Arial" panose="020B0604020202020204" pitchFamily="34" charset="0"/>
              <a:cs typeface="Arial" panose="020B0604020202020204" pitchFamily="34" charset="0"/>
            </a:rPr>
            <a:t> and pensions</a:t>
          </a:r>
          <a:r>
            <a:rPr lang="fr-FR" sz="1300" b="0">
              <a:solidFill>
                <a:schemeClr val="tx1"/>
              </a:solidFill>
              <a:latin typeface="Arial" panose="020B0604020202020204" pitchFamily="34" charset="0"/>
              <a:cs typeface="Arial" panose="020B0604020202020204" pitchFamily="34" charset="0"/>
            </a:rPr>
            <a:t>)</a:t>
          </a:r>
        </a:p>
      </cdr:txBody>
    </cdr:sp>
  </cdr:relSizeAnchor>
  <cdr:relSizeAnchor xmlns:cdr="http://schemas.openxmlformats.org/drawingml/2006/chartDrawing">
    <cdr:from>
      <cdr:x>0.75636</cdr:x>
      <cdr:y>0.47207</cdr:y>
    </cdr:from>
    <cdr:to>
      <cdr:x>0.91386</cdr:x>
      <cdr:y>0.55347</cdr:y>
    </cdr:to>
    <cdr:sp macro="" textlink="">
      <cdr:nvSpPr>
        <cdr:cNvPr id="18" name="ZoneTexte 1"/>
        <cdr:cNvSpPr txBox="1"/>
      </cdr:nvSpPr>
      <cdr:spPr>
        <a:xfrm xmlns:a="http://schemas.openxmlformats.org/drawingml/2006/main">
          <a:off x="7025640" y="2863368"/>
          <a:ext cx="1463040" cy="49373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300" b="1" i="0" baseline="0">
              <a:solidFill>
                <a:sysClr val="windowText" lastClr="000000"/>
              </a:solidFill>
              <a:latin typeface="Arial" panose="020B0604020202020204" pitchFamily="34" charset="0"/>
              <a:cs typeface="Arial" panose="020B0604020202020204" pitchFamily="34" charset="0"/>
            </a:rPr>
            <a:t>Mixed income </a:t>
          </a:r>
          <a:r>
            <a:rPr lang="fr-FR" sz="1300" b="0" i="0">
              <a:solidFill>
                <a:sysClr val="windowText" lastClr="000000"/>
              </a:solidFill>
              <a:latin typeface="Arial" panose="020B0604020202020204" pitchFamily="34" charset="0"/>
              <a:cs typeface="Arial" panose="020B0604020202020204" pitchFamily="34" charset="0"/>
            </a:rPr>
            <a:t>(self-employed)</a:t>
          </a:r>
        </a:p>
      </cdr:txBody>
    </cdr:sp>
  </cdr:relSizeAnchor>
  <cdr:relSizeAnchor xmlns:cdr="http://schemas.openxmlformats.org/drawingml/2006/chartDrawing">
    <cdr:from>
      <cdr:x>0.00411</cdr:x>
      <cdr:y>0.94325</cdr:y>
    </cdr:from>
    <cdr:to>
      <cdr:x>0.94225</cdr:x>
      <cdr:y>1</cdr:y>
    </cdr:to>
    <cdr:sp macro="" textlink="">
      <cdr:nvSpPr>
        <cdr:cNvPr id="20" name="ZoneTexte 2"/>
        <cdr:cNvSpPr txBox="1"/>
      </cdr:nvSpPr>
      <cdr:spPr>
        <a:xfrm xmlns:a="http://schemas.openxmlformats.org/drawingml/2006/main">
          <a:off x="38146" y="5699739"/>
          <a:ext cx="8707027" cy="3429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0.00738</cdr:x>
      <cdr:y>0.8984</cdr:y>
    </cdr:from>
    <cdr:to>
      <cdr:x>0.9835</cdr:x>
      <cdr:y>0.99372</cdr:y>
    </cdr:to>
    <cdr:sp macro="" textlink="">
      <cdr:nvSpPr>
        <cdr:cNvPr id="21" name="Rectangle 20"/>
        <cdr:cNvSpPr/>
      </cdr:nvSpPr>
      <cdr:spPr>
        <a:xfrm xmlns:a="http://schemas.openxmlformats.org/drawingml/2006/main">
          <a:off x="68551" y="5449263"/>
          <a:ext cx="9066982" cy="578166"/>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France in 2015 (as in most countries where data are available), bottom and middle incomes are mostly made of labour income, while the highest incomes mostly consist of capital income (especially dividends).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the distribution shown here is annual income per adult, before taxes but pensions and unemployment insurance.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11.16).</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33.xml><?xml version="1.0" encoding="utf-8"?>
<xdr:wsDr xmlns:xdr="http://schemas.openxmlformats.org/drawingml/2006/spreadsheetDrawing" xmlns:a="http://schemas.openxmlformats.org/drawingml/2006/main">
  <xdr:absoluteAnchor>
    <xdr:pos x="0" y="0"/>
    <xdr:ext cx="9290892" cy="605927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4.xml><?xml version="1.0" encoding="utf-8"?>
<c:userShapes xmlns:c="http://schemas.openxmlformats.org/drawingml/2006/chart">
  <cdr:relSizeAnchor xmlns:cdr="http://schemas.openxmlformats.org/drawingml/2006/chartDrawing">
    <cdr:from>
      <cdr:x>0.38955</cdr:x>
      <cdr:y>0.4836</cdr:y>
    </cdr:from>
    <cdr:to>
      <cdr:x>0.64699</cdr:x>
      <cdr:y>0.58131</cdr:y>
    </cdr:to>
    <cdr:sp macro="" textlink="">
      <cdr:nvSpPr>
        <cdr:cNvPr id="2" name="ZoneTexte 1"/>
        <cdr:cNvSpPr txBox="1"/>
      </cdr:nvSpPr>
      <cdr:spPr>
        <a:xfrm xmlns:a="http://schemas.openxmlformats.org/drawingml/2006/main">
          <a:off x="3620265" y="2933570"/>
          <a:ext cx="2392496" cy="59272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300" b="1" baseline="0">
              <a:solidFill>
                <a:schemeClr val="tx1"/>
              </a:solidFill>
              <a:latin typeface="Arial" panose="020B0604020202020204" pitchFamily="34" charset="0"/>
              <a:cs typeface="Arial" panose="020B0604020202020204" pitchFamily="34" charset="0"/>
            </a:rPr>
            <a:t>Real estate assets (housing), net of debt </a:t>
          </a:r>
          <a:endParaRPr lang="fr-FR" sz="1300" b="1">
            <a:solidFill>
              <a:schemeClr val="tx1"/>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0.66469</cdr:x>
      <cdr:y>0.35756</cdr:y>
    </cdr:from>
    <cdr:to>
      <cdr:x>0.81952</cdr:x>
      <cdr:y>0.46544</cdr:y>
    </cdr:to>
    <cdr:sp macro="" textlink="">
      <cdr:nvSpPr>
        <cdr:cNvPr id="3" name="ZoneTexte 1"/>
        <cdr:cNvSpPr txBox="1"/>
      </cdr:nvSpPr>
      <cdr:spPr>
        <a:xfrm xmlns:a="http://schemas.openxmlformats.org/drawingml/2006/main">
          <a:off x="6180362" y="2170501"/>
          <a:ext cx="1439638" cy="6548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300" b="1" i="0" baseline="0">
              <a:solidFill>
                <a:sysClr val="windowText" lastClr="000000"/>
              </a:solidFill>
              <a:latin typeface="Arial" panose="020B0604020202020204" pitchFamily="34" charset="0"/>
              <a:cs typeface="Arial" panose="020B0604020202020204" pitchFamily="34" charset="0"/>
            </a:rPr>
            <a:t>Business assets </a:t>
          </a:r>
        </a:p>
        <a:p xmlns:a="http://schemas.openxmlformats.org/drawingml/2006/main">
          <a:r>
            <a:rPr lang="fr-FR" sz="1300" b="1" i="0" baseline="0">
              <a:solidFill>
                <a:sysClr val="windowText" lastClr="000000"/>
              </a:solidFill>
              <a:latin typeface="Arial" panose="020B0604020202020204" pitchFamily="34" charset="0"/>
              <a:cs typeface="Arial" panose="020B0604020202020204" pitchFamily="34" charset="0"/>
            </a:rPr>
            <a:t>(self-employed) </a:t>
          </a:r>
          <a:endParaRPr lang="fr-FR" sz="1300" b="1" i="0">
            <a:solidFill>
              <a:sysClr val="windowText" lastClr="0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0.69079</cdr:x>
      <cdr:y>0.1706</cdr:y>
    </cdr:from>
    <cdr:to>
      <cdr:x>0.9701</cdr:x>
      <cdr:y>0.2956</cdr:y>
    </cdr:to>
    <cdr:sp macro="" textlink="">
      <cdr:nvSpPr>
        <cdr:cNvPr id="5" name="ZoneTexte 1"/>
        <cdr:cNvSpPr txBox="1"/>
      </cdr:nvSpPr>
      <cdr:spPr>
        <a:xfrm xmlns:a="http://schemas.openxmlformats.org/drawingml/2006/main">
          <a:off x="6419783" y="1034893"/>
          <a:ext cx="2595743" cy="75826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300" b="1" baseline="0">
              <a:solidFill>
                <a:sysClr val="windowText" lastClr="000000"/>
              </a:solidFill>
              <a:latin typeface="Arial" panose="020B0604020202020204" pitchFamily="34" charset="0"/>
              <a:cs typeface="Arial" panose="020B0604020202020204" pitchFamily="34" charset="0"/>
            </a:rPr>
            <a:t>Financial assets </a:t>
          </a:r>
          <a:r>
            <a:rPr lang="fr-FR" sz="1300" b="1">
              <a:solidFill>
                <a:sysClr val="windowText" lastClr="000000"/>
              </a:solidFill>
              <a:latin typeface="Arial" panose="020B0604020202020204" pitchFamily="34" charset="0"/>
              <a:cs typeface="Arial" panose="020B0604020202020204" pitchFamily="34" charset="0"/>
            </a:rPr>
            <a:t>(stocks,</a:t>
          </a:r>
          <a:r>
            <a:rPr lang="fr-FR" sz="1300" b="1" baseline="0">
              <a:solidFill>
                <a:sysClr val="windowText" lastClr="000000"/>
              </a:solidFill>
              <a:latin typeface="Arial" panose="020B0604020202020204" pitchFamily="34" charset="0"/>
              <a:cs typeface="Arial" panose="020B0604020202020204" pitchFamily="34" charset="0"/>
            </a:rPr>
            <a:t> bonds, etc. except cash and deposits</a:t>
          </a:r>
          <a:r>
            <a:rPr lang="fr-FR" sz="1300" b="1">
              <a:solidFill>
                <a:sysClr val="windowText" lastClr="000000"/>
              </a:solidFill>
              <a:latin typeface="Arial" panose="020B0604020202020204" pitchFamily="34" charset="0"/>
              <a:cs typeface="Arial" panose="020B0604020202020204" pitchFamily="34" charset="0"/>
            </a:rPr>
            <a:t>)</a:t>
          </a:r>
        </a:p>
      </cdr:txBody>
    </cdr:sp>
  </cdr:relSizeAnchor>
  <cdr:relSizeAnchor xmlns:cdr="http://schemas.openxmlformats.org/drawingml/2006/chartDrawing">
    <cdr:from>
      <cdr:x>0.10911</cdr:x>
      <cdr:y>0.31113</cdr:y>
    </cdr:from>
    <cdr:to>
      <cdr:x>0.24954</cdr:x>
      <cdr:y>0.40764</cdr:y>
    </cdr:to>
    <cdr:sp macro="" textlink="">
      <cdr:nvSpPr>
        <cdr:cNvPr id="6" name="ZoneTexte 1"/>
        <cdr:cNvSpPr txBox="1"/>
      </cdr:nvSpPr>
      <cdr:spPr>
        <a:xfrm xmlns:a="http://schemas.openxmlformats.org/drawingml/2006/main">
          <a:off x="1014517" y="1888657"/>
          <a:ext cx="1305730" cy="5858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300" b="1">
              <a:solidFill>
                <a:schemeClr val="tx1"/>
              </a:solidFill>
              <a:latin typeface="Arial" panose="020B0604020202020204" pitchFamily="34" charset="0"/>
              <a:cs typeface="Arial" panose="020B0604020202020204" pitchFamily="34" charset="0"/>
            </a:rPr>
            <a:t>Cash, deposits</a:t>
          </a:r>
        </a:p>
      </cdr:txBody>
    </cdr:sp>
  </cdr:relSizeAnchor>
  <cdr:relSizeAnchor xmlns:cdr="http://schemas.openxmlformats.org/drawingml/2006/chartDrawing">
    <cdr:from>
      <cdr:x>0.0917</cdr:x>
      <cdr:y>0.74465</cdr:y>
    </cdr:from>
    <cdr:to>
      <cdr:x>0.18303</cdr:x>
      <cdr:y>0.80518</cdr:y>
    </cdr:to>
    <cdr:sp macro="" textlink="">
      <cdr:nvSpPr>
        <cdr:cNvPr id="4" name="Rounded Rectangle 3"/>
        <cdr:cNvSpPr/>
      </cdr:nvSpPr>
      <cdr:spPr>
        <a:xfrm xmlns:a="http://schemas.openxmlformats.org/drawingml/2006/main">
          <a:off x="852221" y="4517107"/>
          <a:ext cx="848767" cy="367183"/>
        </a:xfrm>
        <a:prstGeom xmlns:a="http://schemas.openxmlformats.org/drawingml/2006/main" prst="roundRect">
          <a:avLst/>
        </a:prstGeom>
        <a:solidFill xmlns:a="http://schemas.openxmlformats.org/drawingml/2006/main">
          <a:schemeClr val="bg1"/>
        </a:solidFill>
        <a:ln xmlns:a="http://schemas.openxmlformats.org/drawingml/2006/main">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fr-FR" sz="1200" b="1">
              <a:solidFill>
                <a:sysClr val="windowText" lastClr="000000"/>
              </a:solidFill>
              <a:latin typeface="Arial" panose="020B0604020202020204" pitchFamily="34" charset="0"/>
              <a:cs typeface="Arial" panose="020B0604020202020204" pitchFamily="34" charset="0"/>
            </a:rPr>
            <a:t>2 450 €</a:t>
          </a:r>
          <a:r>
            <a:rPr lang="fr-FR" sz="1200" b="1">
              <a:latin typeface="Arial" panose="020B0604020202020204" pitchFamily="34" charset="0"/>
              <a:cs typeface="Arial" panose="020B0604020202020204" pitchFamily="34" charset="0"/>
            </a:rPr>
            <a:t>€</a:t>
          </a:r>
        </a:p>
      </cdr:txBody>
    </cdr:sp>
  </cdr:relSizeAnchor>
  <cdr:relSizeAnchor xmlns:cdr="http://schemas.openxmlformats.org/drawingml/2006/chartDrawing">
    <cdr:from>
      <cdr:x>0.22695</cdr:x>
      <cdr:y>0.74656</cdr:y>
    </cdr:from>
    <cdr:to>
      <cdr:x>0.32444</cdr:x>
      <cdr:y>0.80709</cdr:y>
    </cdr:to>
    <cdr:sp macro="" textlink="">
      <cdr:nvSpPr>
        <cdr:cNvPr id="13" name="Rounded Rectangle 12"/>
        <cdr:cNvSpPr/>
      </cdr:nvSpPr>
      <cdr:spPr>
        <a:xfrm xmlns:a="http://schemas.openxmlformats.org/drawingml/2006/main">
          <a:off x="2109097" y="4528746"/>
          <a:ext cx="906015" cy="367182"/>
        </a:xfrm>
        <a:prstGeom xmlns:a="http://schemas.openxmlformats.org/drawingml/2006/main" prst="roundRect">
          <a:avLst/>
        </a:prstGeom>
        <a:ln xmlns:a="http://schemas.openxmlformats.org/drawingml/2006/main">
          <a:solidFill>
            <a:schemeClr val="tx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algn="ctr"/>
          <a:r>
            <a:rPr lang="fr-FR" sz="1200" b="1">
              <a:solidFill>
                <a:schemeClr val="dk1"/>
              </a:solidFill>
              <a:effectLst/>
              <a:latin typeface="Arial" panose="020B0604020202020204" pitchFamily="34" charset="0"/>
              <a:ea typeface="+mn-ea"/>
              <a:cs typeface="Arial" panose="020B0604020202020204" pitchFamily="34" charset="0"/>
            </a:rPr>
            <a:t>23 000 €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0.36095</cdr:x>
      <cdr:y>0.74143</cdr:y>
    </cdr:from>
    <cdr:to>
      <cdr:x>0.46433</cdr:x>
      <cdr:y>0.80417</cdr:y>
    </cdr:to>
    <cdr:sp macro="" textlink="">
      <cdr:nvSpPr>
        <cdr:cNvPr id="15" name="Rounded Rectangle 14"/>
        <cdr:cNvSpPr/>
      </cdr:nvSpPr>
      <cdr:spPr>
        <a:xfrm xmlns:a="http://schemas.openxmlformats.org/drawingml/2006/main">
          <a:off x="3354479" y="4497579"/>
          <a:ext cx="960753" cy="380588"/>
        </a:xfrm>
        <a:prstGeom xmlns:a="http://schemas.openxmlformats.org/drawingml/2006/main" prst="roundRect">
          <a:avLst/>
        </a:prstGeom>
        <a:ln xmlns:a="http://schemas.openxmlformats.org/drawingml/2006/main">
          <a:solidFill>
            <a:schemeClr val="tx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fr-FR" sz="1200" b="1">
              <a:latin typeface="Arial" panose="020B0604020202020204" pitchFamily="34" charset="0"/>
              <a:cs typeface="Arial" panose="020B0604020202020204" pitchFamily="34" charset="0"/>
            </a:rPr>
            <a:t>111 000 </a:t>
          </a:r>
          <a:r>
            <a:rPr lang="fr-FR" sz="1200" b="1">
              <a:solidFill>
                <a:schemeClr val="dk1"/>
              </a:solidFill>
              <a:effectLst/>
              <a:latin typeface="Arial" panose="020B0604020202020204" pitchFamily="34" charset="0"/>
              <a:ea typeface="+mn-ea"/>
              <a:cs typeface="Arial" panose="020B0604020202020204" pitchFamily="34" charset="0"/>
            </a:rPr>
            <a:t>€</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0.49362</cdr:x>
      <cdr:y>0.738</cdr:y>
    </cdr:from>
    <cdr:to>
      <cdr:x>0.59892</cdr:x>
      <cdr:y>0.80663</cdr:y>
    </cdr:to>
    <cdr:sp macro="" textlink="">
      <cdr:nvSpPr>
        <cdr:cNvPr id="17" name="Rounded Rectangle 16"/>
        <cdr:cNvSpPr/>
      </cdr:nvSpPr>
      <cdr:spPr>
        <a:xfrm xmlns:a="http://schemas.openxmlformats.org/drawingml/2006/main">
          <a:off x="4587371" y="4476791"/>
          <a:ext cx="978597" cy="416317"/>
        </a:xfrm>
        <a:prstGeom xmlns:a="http://schemas.openxmlformats.org/drawingml/2006/main" prst="roundRect">
          <a:avLst/>
        </a:prstGeom>
        <a:ln xmlns:a="http://schemas.openxmlformats.org/drawingml/2006/main">
          <a:solidFill>
            <a:schemeClr val="tx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fr-FR" sz="1200" b="1">
              <a:solidFill>
                <a:schemeClr val="dk1"/>
              </a:solidFill>
              <a:effectLst/>
              <a:latin typeface="Arial" panose="020B0604020202020204" pitchFamily="34" charset="0"/>
              <a:ea typeface="+mn-ea"/>
              <a:cs typeface="Arial" panose="020B0604020202020204" pitchFamily="34" charset="0"/>
            </a:rPr>
            <a:t>198 000 €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0.64372</cdr:x>
      <cdr:y>0.74366</cdr:y>
    </cdr:from>
    <cdr:to>
      <cdr:x>0.7446</cdr:x>
      <cdr:y>0.80236</cdr:y>
    </cdr:to>
    <cdr:sp macro="" textlink="">
      <cdr:nvSpPr>
        <cdr:cNvPr id="19" name="Rounded Rectangle 18"/>
        <cdr:cNvSpPr/>
      </cdr:nvSpPr>
      <cdr:spPr>
        <a:xfrm xmlns:a="http://schemas.openxmlformats.org/drawingml/2006/main">
          <a:off x="5982377" y="4511153"/>
          <a:ext cx="937519" cy="356081"/>
        </a:xfrm>
        <a:prstGeom xmlns:a="http://schemas.openxmlformats.org/drawingml/2006/main" prst="roundRect">
          <a:avLst/>
        </a:prstGeom>
        <a:ln xmlns:a="http://schemas.openxmlformats.org/drawingml/2006/main">
          <a:solidFill>
            <a:schemeClr val="tx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nchor="ctr"/>
        <a:lstStyle xmlns:a="http://schemas.openxmlformats.org/drawingml/2006/main"/>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fr-FR" sz="1200" b="1">
              <a:solidFill>
                <a:schemeClr val="dk1"/>
              </a:solidFill>
              <a:effectLst/>
              <a:latin typeface="Arial" panose="020B0604020202020204" pitchFamily="34" charset="0"/>
              <a:ea typeface="+mn-ea"/>
              <a:cs typeface="Arial" panose="020B0604020202020204" pitchFamily="34" charset="0"/>
            </a:rPr>
            <a:t>497 000 €</a:t>
          </a:r>
          <a:endParaRPr lang="fr-FR"/>
        </a:p>
      </cdr:txBody>
    </cdr:sp>
  </cdr:relSizeAnchor>
  <cdr:relSizeAnchor xmlns:cdr="http://schemas.openxmlformats.org/drawingml/2006/chartDrawing">
    <cdr:from>
      <cdr:x>0.75908</cdr:x>
      <cdr:y>0.74562</cdr:y>
    </cdr:from>
    <cdr:to>
      <cdr:x>0.87049</cdr:x>
      <cdr:y>0.80836</cdr:y>
    </cdr:to>
    <cdr:sp macro="" textlink="">
      <cdr:nvSpPr>
        <cdr:cNvPr id="22" name="Rounded Rectangle 21"/>
        <cdr:cNvSpPr/>
      </cdr:nvSpPr>
      <cdr:spPr>
        <a:xfrm xmlns:a="http://schemas.openxmlformats.org/drawingml/2006/main">
          <a:off x="7054441" y="4523044"/>
          <a:ext cx="1035379" cy="380588"/>
        </a:xfrm>
        <a:prstGeom xmlns:a="http://schemas.openxmlformats.org/drawingml/2006/main" prst="roundRect">
          <a:avLst/>
        </a:prstGeom>
        <a:ln xmlns:a="http://schemas.openxmlformats.org/drawingml/2006/main">
          <a:solidFill>
            <a:schemeClr val="tx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fr-FR" sz="1200" b="1" baseline="0">
              <a:solidFill>
                <a:schemeClr val="dk1"/>
              </a:solidFill>
              <a:effectLst/>
              <a:latin typeface="Arial" panose="020B0604020202020204" pitchFamily="34" charset="0"/>
              <a:ea typeface="+mn-ea"/>
              <a:cs typeface="Arial" panose="020B0604020202020204" pitchFamily="34" charset="0"/>
            </a:rPr>
            <a:t>2 368</a:t>
          </a:r>
          <a:r>
            <a:rPr lang="fr-FR" sz="1200" b="1">
              <a:solidFill>
                <a:schemeClr val="dk1"/>
              </a:solidFill>
              <a:effectLst/>
              <a:latin typeface="Arial" panose="020B0604020202020204" pitchFamily="34" charset="0"/>
              <a:ea typeface="+mn-ea"/>
              <a:cs typeface="Arial" panose="020B0604020202020204" pitchFamily="34" charset="0"/>
            </a:rPr>
            <a:t> 000 €</a:t>
          </a:r>
          <a:endParaRPr lang="fr-FR"/>
        </a:p>
      </cdr:txBody>
    </cdr:sp>
  </cdr:relSizeAnchor>
  <cdr:relSizeAnchor xmlns:cdr="http://schemas.openxmlformats.org/drawingml/2006/chartDrawing">
    <cdr:from>
      <cdr:x>0.87675</cdr:x>
      <cdr:y>0.74562</cdr:y>
    </cdr:from>
    <cdr:to>
      <cdr:x>0.99839</cdr:x>
      <cdr:y>0.80552</cdr:y>
    </cdr:to>
    <cdr:sp macro="" textlink="">
      <cdr:nvSpPr>
        <cdr:cNvPr id="24" name="Rounded Rectangle 23"/>
        <cdr:cNvSpPr/>
      </cdr:nvSpPr>
      <cdr:spPr>
        <a:xfrm xmlns:a="http://schemas.openxmlformats.org/drawingml/2006/main">
          <a:off x="8148020" y="4523043"/>
          <a:ext cx="1130451" cy="363360"/>
        </a:xfrm>
        <a:prstGeom xmlns:a="http://schemas.openxmlformats.org/drawingml/2006/main" prst="roundRect">
          <a:avLst/>
        </a:prstGeom>
        <a:ln xmlns:a="http://schemas.openxmlformats.org/drawingml/2006/main">
          <a:solidFill>
            <a:schemeClr val="tx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marR="0" indent="0" algn="ctr" defTabSz="914400" eaLnBrk="1" fontAlgn="auto" latinLnBrk="0" hangingPunct="1">
            <a:lnSpc>
              <a:spcPct val="100000"/>
            </a:lnSpc>
            <a:spcBef>
              <a:spcPts val="0"/>
            </a:spcBef>
            <a:spcAft>
              <a:spcPts val="0"/>
            </a:spcAft>
            <a:buClrTx/>
            <a:buSzTx/>
            <a:buFontTx/>
            <a:buNone/>
            <a:tabLst/>
            <a:defRPr/>
          </a:pPr>
          <a:r>
            <a:rPr lang="fr-FR" sz="1200" b="1" baseline="0">
              <a:solidFill>
                <a:schemeClr val="dk1"/>
              </a:solidFill>
              <a:effectLst/>
              <a:latin typeface="Arial" panose="020B0604020202020204" pitchFamily="34" charset="0"/>
              <a:ea typeface="+mn-ea"/>
              <a:cs typeface="Arial" panose="020B0604020202020204" pitchFamily="34" charset="0"/>
            </a:rPr>
            <a:t>15 650</a:t>
          </a:r>
          <a:r>
            <a:rPr lang="fr-FR" sz="1200" b="1">
              <a:solidFill>
                <a:schemeClr val="dk1"/>
              </a:solidFill>
              <a:effectLst/>
              <a:latin typeface="Arial" panose="020B0604020202020204" pitchFamily="34" charset="0"/>
              <a:ea typeface="+mn-ea"/>
              <a:cs typeface="Arial" panose="020B0604020202020204" pitchFamily="34" charset="0"/>
            </a:rPr>
            <a:t> 000 €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0.01552</cdr:x>
      <cdr:y>0.90469</cdr:y>
    </cdr:from>
    <cdr:to>
      <cdr:x>0.98605</cdr:x>
      <cdr:y>1</cdr:y>
    </cdr:to>
    <cdr:sp macro="" textlink="">
      <cdr:nvSpPr>
        <cdr:cNvPr id="14" name="Rectangle 13"/>
        <cdr:cNvSpPr/>
      </cdr:nvSpPr>
      <cdr:spPr>
        <a:xfrm xmlns:a="http://schemas.openxmlformats.org/drawingml/2006/main">
          <a:off x="144230" y="5481767"/>
          <a:ext cx="9017089" cy="57751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France in 2015 (as in most countries where data are available), small fortunes consist primarily cash and bank deposits, medium fortunes of real estate, and large fortunes of financial assets (mainly stocks).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the distribution shown here is per adult wealth (wealth of couples divided by two).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11.17).</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35.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6.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0.11049</cdr:x>
      <cdr:y>0.74557</cdr:y>
    </cdr:from>
    <cdr:to>
      <cdr:x>0.19942</cdr:x>
      <cdr:y>0.83695</cdr:y>
    </cdr:to>
    <cdr:sp macro="" textlink="">
      <cdr:nvSpPr>
        <cdr:cNvPr id="7" name="ZoneTexte 6"/>
        <cdr:cNvSpPr txBox="1"/>
      </cdr:nvSpPr>
      <cdr:spPr>
        <a:xfrm xmlns:a="http://schemas.openxmlformats.org/drawingml/2006/main">
          <a:off x="1016844" y="4186482"/>
          <a:ext cx="818439" cy="51311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Bottom 50%</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0.18984</cdr:x>
      <cdr:y>0.55924</cdr:y>
    </cdr:from>
    <cdr:to>
      <cdr:x>0.28231</cdr:x>
      <cdr:y>0.63887</cdr:y>
    </cdr:to>
    <cdr:sp macro="" textlink="">
      <cdr:nvSpPr>
        <cdr:cNvPr id="8" name="ZoneTexte 7"/>
        <cdr:cNvSpPr txBox="1"/>
      </cdr:nvSpPr>
      <cdr:spPr>
        <a:xfrm xmlns:a="http://schemas.openxmlformats.org/drawingml/2006/main">
          <a:off x="1747102" y="3140229"/>
          <a:ext cx="851018" cy="44713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0.26483</cdr:x>
      <cdr:y>0.11416</cdr:y>
    </cdr:from>
    <cdr:to>
      <cdr:x>0.3786</cdr:x>
      <cdr:y>0.27474</cdr:y>
    </cdr:to>
    <cdr:sp macro="" textlink="">
      <cdr:nvSpPr>
        <cdr:cNvPr id="9" name="ZoneTexte 8"/>
        <cdr:cNvSpPr txBox="1"/>
      </cdr:nvSpPr>
      <cdr:spPr>
        <a:xfrm xmlns:a="http://schemas.openxmlformats.org/drawingml/2006/main">
          <a:off x="2436320" y="639738"/>
          <a:ext cx="1046635" cy="89987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a:t>
          </a:r>
          <a:r>
            <a:rPr lang="fr-FR" sz="1200" b="1" baseline="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10% </a:t>
          </a:r>
        </a:p>
      </cdr:txBody>
    </cdr:sp>
  </cdr:relSizeAnchor>
  <cdr:relSizeAnchor xmlns:cdr="http://schemas.openxmlformats.org/drawingml/2006/chartDrawing">
    <cdr:from>
      <cdr:x>0.00884</cdr:x>
      <cdr:y>0.87887</cdr:y>
    </cdr:from>
    <cdr:to>
      <cdr:x>0.98312</cdr:x>
      <cdr:y>0.98984</cdr:y>
    </cdr:to>
    <cdr:sp macro="" textlink="">
      <cdr:nvSpPr>
        <cdr:cNvPr id="18" name="Rectangle 17"/>
        <cdr:cNvSpPr/>
      </cdr:nvSpPr>
      <cdr:spPr>
        <a:xfrm xmlns:a="http://schemas.openxmlformats.org/drawingml/2006/main">
          <a:off x="81379" y="4934966"/>
          <a:ext cx="8966446" cy="62311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10% highest capital incomes account for 66% of total capital income, vs 5% for the 50% lowest and 29% for the next 40%. Regarding labour income, these shares are respectively 27%, 24% and 49%. </a:t>
          </a:r>
          <a:r>
            <a:rPr lang="fr-FR" sz="1100" b="1" i="0" baseline="0">
              <a:solidFill>
                <a:schemeClr val="tx1"/>
              </a:solidFill>
              <a:effectLst/>
              <a:latin typeface="Arial Narrow" panose="020B0606020202030204" pitchFamily="34" charset="0"/>
              <a:ea typeface="+mn-ea"/>
              <a:cs typeface="Arial" panose="020B0604020202020204" pitchFamily="34" charset="0"/>
            </a:rPr>
            <a:t>Note. </a:t>
          </a:r>
          <a:r>
            <a:rPr lang="fr-FR" sz="1100" b="0" i="0" baseline="0">
              <a:solidFill>
                <a:schemeClr val="tx1"/>
              </a:solidFill>
              <a:effectLst/>
              <a:latin typeface="Arial Narrow" panose="020B0606020202030204" pitchFamily="34" charset="0"/>
              <a:ea typeface="+mn-ea"/>
              <a:cs typeface="Arial" panose="020B0604020202020204" pitchFamily="34" charset="0"/>
            </a:rPr>
            <a:t>The distributions shown here are per adult annual income (the incomes of couples were divided by two).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piketty.pse.ens.fr/ideologie (figure 11.18).</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dr:relSizeAnchor xmlns:cdr="http://schemas.openxmlformats.org/drawingml/2006/chartDrawing">
    <cdr:from>
      <cdr:x>0.56958</cdr:x>
      <cdr:y>0.44628</cdr:y>
    </cdr:from>
    <cdr:to>
      <cdr:x>0.68334</cdr:x>
      <cdr:y>0.60686</cdr:y>
    </cdr:to>
    <cdr:sp macro="" textlink="">
      <cdr:nvSpPr>
        <cdr:cNvPr id="14" name="ZoneTexte 1"/>
        <cdr:cNvSpPr txBox="1"/>
      </cdr:nvSpPr>
      <cdr:spPr>
        <a:xfrm xmlns:a="http://schemas.openxmlformats.org/drawingml/2006/main">
          <a:off x="5241935" y="2505941"/>
          <a:ext cx="1046954" cy="9016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a:t>
          </a:r>
          <a:r>
            <a:rPr lang="fr-FR" sz="1200" b="1" baseline="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10%</a:t>
          </a:r>
        </a:p>
      </cdr:txBody>
    </cdr:sp>
  </cdr:relSizeAnchor>
  <cdr:relSizeAnchor xmlns:cdr="http://schemas.openxmlformats.org/drawingml/2006/chartDrawing">
    <cdr:from>
      <cdr:x>0.86884</cdr:x>
      <cdr:y>0.50398</cdr:y>
    </cdr:from>
    <cdr:to>
      <cdr:x>0.98261</cdr:x>
      <cdr:y>0.66456</cdr:y>
    </cdr:to>
    <cdr:sp macro="" textlink="">
      <cdr:nvSpPr>
        <cdr:cNvPr id="16" name="ZoneTexte 1"/>
        <cdr:cNvSpPr txBox="1"/>
      </cdr:nvSpPr>
      <cdr:spPr>
        <a:xfrm xmlns:a="http://schemas.openxmlformats.org/drawingml/2006/main">
          <a:off x="7992908" y="2824221"/>
          <a:ext cx="1046634" cy="8998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0.78911</cdr:x>
      <cdr:y>0.57405</cdr:y>
    </cdr:from>
    <cdr:to>
      <cdr:x>0.88158</cdr:x>
      <cdr:y>0.65368</cdr:y>
    </cdr:to>
    <cdr:sp macro="" textlink="">
      <cdr:nvSpPr>
        <cdr:cNvPr id="19" name="ZoneTexte 1"/>
        <cdr:cNvSpPr txBox="1"/>
      </cdr:nvSpPr>
      <cdr:spPr>
        <a:xfrm xmlns:a="http://schemas.openxmlformats.org/drawingml/2006/main">
          <a:off x="7262367" y="3223355"/>
          <a:ext cx="851018" cy="4471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0.4931</cdr:x>
      <cdr:y>0.57005</cdr:y>
    </cdr:from>
    <cdr:to>
      <cdr:x>0.58557</cdr:x>
      <cdr:y>0.64968</cdr:y>
    </cdr:to>
    <cdr:sp macro="" textlink="">
      <cdr:nvSpPr>
        <cdr:cNvPr id="20" name="ZoneTexte 1"/>
        <cdr:cNvSpPr txBox="1"/>
      </cdr:nvSpPr>
      <cdr:spPr>
        <a:xfrm xmlns:a="http://schemas.openxmlformats.org/drawingml/2006/main">
          <a:off x="4538047" y="3200898"/>
          <a:ext cx="851018" cy="4471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0.40721</cdr:x>
      <cdr:y>0.64869</cdr:y>
    </cdr:from>
    <cdr:to>
      <cdr:x>0.49614</cdr:x>
      <cdr:y>0.74007</cdr:y>
    </cdr:to>
    <cdr:sp macro="" textlink="">
      <cdr:nvSpPr>
        <cdr:cNvPr id="22" name="ZoneTexte 1"/>
        <cdr:cNvSpPr txBox="1"/>
      </cdr:nvSpPr>
      <cdr:spPr>
        <a:xfrm xmlns:a="http://schemas.openxmlformats.org/drawingml/2006/main">
          <a:off x="3747663" y="3642494"/>
          <a:ext cx="818439" cy="5131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0.70634</cdr:x>
      <cdr:y>0.65494</cdr:y>
    </cdr:from>
    <cdr:to>
      <cdr:x>0.79527</cdr:x>
      <cdr:y>0.74632</cdr:y>
    </cdr:to>
    <cdr:sp macro="" textlink="">
      <cdr:nvSpPr>
        <cdr:cNvPr id="23" name="ZoneTexte 1"/>
        <cdr:cNvSpPr txBox="1"/>
      </cdr:nvSpPr>
      <cdr:spPr>
        <a:xfrm xmlns:a="http://schemas.openxmlformats.org/drawingml/2006/main">
          <a:off x="6500604" y="3677546"/>
          <a:ext cx="818439" cy="5131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userShapes>
</file>

<file path=xl/drawings/drawing37.xml><?xml version="1.0" encoding="utf-8"?>
<xdr:wsDr xmlns:xdr="http://schemas.openxmlformats.org/drawingml/2006/spreadsheetDrawing" xmlns:a="http://schemas.openxmlformats.org/drawingml/2006/main">
  <xdr:absoluteAnchor>
    <xdr:pos x="0" y="0"/>
    <xdr:ext cx="9144000" cy="5650787"/>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0.03261</cdr:x>
      <cdr:y>0.93452</cdr:y>
    </cdr:from>
    <cdr:to>
      <cdr:x>0.98411</cdr:x>
      <cdr:y>0.99458</cdr:y>
    </cdr:to>
    <cdr:sp macro="" textlink="">
      <cdr:nvSpPr>
        <cdr:cNvPr id="3" name="ZoneTexte 2"/>
        <cdr:cNvSpPr txBox="1"/>
      </cdr:nvSpPr>
      <cdr:spPr>
        <a:xfrm xmlns:a="http://schemas.openxmlformats.org/drawingml/2006/main">
          <a:off x="298551" y="5277971"/>
          <a:ext cx="8711179" cy="33918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eaLnBrk="1" fontAlgn="auto" latinLnBrk="0" hangingPunct="1"/>
          <a:endParaRPr lang="fr-FR" sz="1200">
            <a:effectLst/>
          </a:endParaRPr>
        </a:p>
      </cdr:txBody>
    </cdr:sp>
  </cdr:relSizeAnchor>
  <cdr:relSizeAnchor xmlns:cdr="http://schemas.openxmlformats.org/drawingml/2006/chartDrawing">
    <cdr:from>
      <cdr:x>0.21897</cdr:x>
      <cdr:y>0.2023</cdr:y>
    </cdr:from>
    <cdr:to>
      <cdr:x>0.47969</cdr:x>
      <cdr:y>0.29068</cdr:y>
    </cdr:to>
    <cdr:sp macro="" textlink="">
      <cdr:nvSpPr>
        <cdr:cNvPr id="4" name="TextBox 4"/>
        <cdr:cNvSpPr txBox="1"/>
      </cdr:nvSpPr>
      <cdr:spPr>
        <a:xfrm xmlns:a="http://schemas.openxmlformats.org/drawingml/2006/main">
          <a:off x="1997640" y="1138484"/>
          <a:ext cx="2378618" cy="49736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300" b="1" baseline="0">
              <a:latin typeface="Arial" panose="020B0604020202020204" pitchFamily="34" charset="0"/>
              <a:cs typeface="Arial" panose="020B0604020202020204" pitchFamily="34" charset="0"/>
            </a:rPr>
            <a:t>Indirect taxes </a:t>
          </a:r>
        </a:p>
        <a:p xmlns:a="http://schemas.openxmlformats.org/drawingml/2006/main">
          <a:r>
            <a:rPr lang="fr-FR" sz="1300" b="1" baseline="0">
              <a:latin typeface="Arial" panose="020B0604020202020204" pitchFamily="34" charset="0"/>
              <a:cs typeface="Arial" panose="020B0604020202020204" pitchFamily="34" charset="0"/>
            </a:rPr>
            <a:t>(VAT etc.)</a:t>
          </a:r>
          <a:endParaRPr lang="fr-FR" sz="13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0.35762</cdr:x>
      <cdr:y>0.63156</cdr:y>
    </cdr:from>
    <cdr:to>
      <cdr:x>0.7089</cdr:x>
      <cdr:y>0.71429</cdr:y>
    </cdr:to>
    <cdr:sp macro="" textlink="">
      <cdr:nvSpPr>
        <cdr:cNvPr id="5" name="TextBox 3"/>
        <cdr:cNvSpPr txBox="1"/>
      </cdr:nvSpPr>
      <cdr:spPr>
        <a:xfrm xmlns:a="http://schemas.openxmlformats.org/drawingml/2006/main">
          <a:off x="3273505" y="3566486"/>
          <a:ext cx="3215471" cy="46716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300" b="1">
              <a:latin typeface="Arial" panose="020B0604020202020204" pitchFamily="34" charset="0"/>
              <a:cs typeface="Arial" panose="020B0604020202020204" pitchFamily="34" charset="0"/>
            </a:rPr>
            <a:t>Social</a:t>
          </a:r>
          <a:r>
            <a:rPr lang="fr-FR" sz="1300" b="1" baseline="0">
              <a:latin typeface="Arial" panose="020B0604020202020204" pitchFamily="34" charset="0"/>
              <a:cs typeface="Arial" panose="020B0604020202020204" pitchFamily="34" charset="0"/>
            </a:rPr>
            <a:t> security and other social contributions</a:t>
          </a:r>
          <a:endParaRPr lang="fr-FR" sz="13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0.83678</cdr:x>
      <cdr:y>0.29479</cdr:y>
    </cdr:from>
    <cdr:to>
      <cdr:x>0.97931</cdr:x>
      <cdr:y>0.40745</cdr:y>
    </cdr:to>
    <cdr:sp macro="" textlink="">
      <cdr:nvSpPr>
        <cdr:cNvPr id="6" name="TextBox 5"/>
        <cdr:cNvSpPr txBox="1"/>
      </cdr:nvSpPr>
      <cdr:spPr>
        <a:xfrm xmlns:a="http://schemas.openxmlformats.org/drawingml/2006/main">
          <a:off x="7633982" y="1658945"/>
          <a:ext cx="1300293" cy="63404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300" b="1" baseline="0">
              <a:latin typeface="Arial" panose="020B0604020202020204" pitchFamily="34" charset="0"/>
              <a:cs typeface="Arial" panose="020B0604020202020204" pitchFamily="34" charset="0"/>
            </a:rPr>
            <a:t>Taxes on capital (IS, TF, ISF, etc.)</a:t>
          </a:r>
          <a:endParaRPr lang="fr-FR" sz="13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0.33849</cdr:x>
      <cdr:y>0.34155</cdr:y>
    </cdr:from>
    <cdr:to>
      <cdr:x>0.58391</cdr:x>
      <cdr:y>0.41615</cdr:y>
    </cdr:to>
    <cdr:sp macro="" textlink="">
      <cdr:nvSpPr>
        <cdr:cNvPr id="7" name="TextBox 6"/>
        <cdr:cNvSpPr txBox="1"/>
      </cdr:nvSpPr>
      <cdr:spPr>
        <a:xfrm xmlns:a="http://schemas.openxmlformats.org/drawingml/2006/main">
          <a:off x="3088022" y="1922105"/>
          <a:ext cx="2238987" cy="4198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300" b="1" baseline="0">
              <a:latin typeface="Arial" panose="020B0604020202020204" pitchFamily="34" charset="0"/>
              <a:cs typeface="Arial" panose="020B0604020202020204" pitchFamily="34" charset="0"/>
            </a:rPr>
            <a:t>Proportional income taxes (CSG, etc.)</a:t>
          </a:r>
          <a:endParaRPr lang="fr-FR" sz="13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0.59148</cdr:x>
      <cdr:y>0.28539</cdr:y>
    </cdr:from>
    <cdr:to>
      <cdr:x>0.78084</cdr:x>
      <cdr:y>0.37199</cdr:y>
    </cdr:to>
    <cdr:sp macro="" textlink="">
      <cdr:nvSpPr>
        <cdr:cNvPr id="8" name="TextBox 7"/>
        <cdr:cNvSpPr txBox="1"/>
      </cdr:nvSpPr>
      <cdr:spPr>
        <a:xfrm xmlns:a="http://schemas.openxmlformats.org/drawingml/2006/main">
          <a:off x="5414162" y="1611628"/>
          <a:ext cx="1733323" cy="4890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fr-FR" sz="1300" b="1">
              <a:latin typeface="Arial" panose="020B0604020202020204" pitchFamily="34" charset="0"/>
              <a:cs typeface="Arial" panose="020B0604020202020204" pitchFamily="34" charset="0"/>
            </a:rPr>
            <a:t>Progressive</a:t>
          </a:r>
          <a:r>
            <a:rPr lang="fr-FR" sz="1300" b="1" baseline="0">
              <a:latin typeface="Arial" panose="020B0604020202020204" pitchFamily="34" charset="0"/>
              <a:cs typeface="Arial" panose="020B0604020202020204" pitchFamily="34" charset="0"/>
            </a:rPr>
            <a:t> income tax</a:t>
          </a:r>
          <a:endParaRPr lang="fr-FR" sz="13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0.01658</cdr:x>
      <cdr:y>0.89478</cdr:y>
    </cdr:from>
    <cdr:to>
      <cdr:x>0.98429</cdr:x>
      <cdr:y>0.99752</cdr:y>
    </cdr:to>
    <cdr:sp macro="" textlink="">
      <cdr:nvSpPr>
        <cdr:cNvPr id="10" name="Rectangle 9"/>
        <cdr:cNvSpPr/>
      </cdr:nvSpPr>
      <cdr:spPr>
        <a:xfrm xmlns:a="http://schemas.openxmlformats.org/drawingml/2006/main">
          <a:off x="151761" y="5052918"/>
          <a:ext cx="8858050" cy="58018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 France in 2018, the total effective tax rate is about 45% for bottom incomes groups, 50%-55% for middle and upper-middle incomes groups, and 45% for the highest income groups. </a:t>
          </a:r>
          <a:r>
            <a:rPr lang="fr-FR" sz="1100" b="1" i="0" baseline="0">
              <a:solidFill>
                <a:schemeClr val="tx1"/>
              </a:solidFill>
              <a:effectLst/>
              <a:latin typeface="Arial Narrow" panose="020B0606020202030204" pitchFamily="34" charset="0"/>
              <a:ea typeface="+mn-ea"/>
              <a:cs typeface="Arial" panose="020B0604020202020204" pitchFamily="34" charset="0"/>
            </a:rPr>
            <a:t>Note</a:t>
          </a:r>
          <a:r>
            <a:rPr lang="fr-FR" sz="1100" b="0" i="0" baseline="0">
              <a:solidFill>
                <a:schemeClr val="tx1"/>
              </a:solidFill>
              <a:effectLst/>
              <a:latin typeface="Arial Narrow" panose="020B0606020202030204" pitchFamily="34" charset="0"/>
              <a:ea typeface="+mn-ea"/>
              <a:cs typeface="Arial" panose="020B0604020202020204" pitchFamily="34" charset="0"/>
            </a:rPr>
            <a:t>: the distribution reported here is that of annual factor income among adults aged 25 to 60 year-old and working at least part-time.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11.19).</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0.03261</cdr:x>
      <cdr:y>0.8523</cdr:y>
    </cdr:from>
    <cdr:to>
      <cdr:x>0.98411</cdr:x>
      <cdr:y>0.99458</cdr:y>
    </cdr:to>
    <cdr:sp macro="" textlink="">
      <cdr:nvSpPr>
        <cdr:cNvPr id="3" name="ZoneTexte 2"/>
        <cdr:cNvSpPr txBox="1"/>
      </cdr:nvSpPr>
      <cdr:spPr>
        <a:xfrm xmlns:a="http://schemas.openxmlformats.org/drawingml/2006/main">
          <a:off x="297180" y="4792960"/>
          <a:ext cx="8671559" cy="800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0.06104</cdr:x>
      <cdr:y>0.87669</cdr:y>
    </cdr:from>
    <cdr:to>
      <cdr:x>1</cdr:x>
      <cdr:y>1</cdr:y>
    </cdr:to>
    <cdr:sp macro="" textlink="">
      <cdr:nvSpPr>
        <cdr:cNvPr id="5"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0.03261</cdr:x>
      <cdr:y>0.8523</cdr:y>
    </cdr:from>
    <cdr:to>
      <cdr:x>0.98411</cdr:x>
      <cdr:y>0.99458</cdr:y>
    </cdr:to>
    <cdr:sp macro="" textlink="">
      <cdr:nvSpPr>
        <cdr:cNvPr id="7" name="ZoneTexte 2"/>
        <cdr:cNvSpPr txBox="1"/>
      </cdr:nvSpPr>
      <cdr:spPr>
        <a:xfrm xmlns:a="http://schemas.openxmlformats.org/drawingml/2006/main">
          <a:off x="297180" y="4792960"/>
          <a:ext cx="8671559" cy="800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0.86072</cdr:x>
      <cdr:y>0.10293</cdr:y>
    </cdr:from>
    <cdr:to>
      <cdr:x>0.96248</cdr:x>
      <cdr:y>0.15284</cdr:y>
    </cdr:to>
    <cdr:sp macro="" textlink="">
      <cdr:nvSpPr>
        <cdr:cNvPr id="8" name="Rectangle à coins arrondis 4"/>
        <cdr:cNvSpPr/>
      </cdr:nvSpPr>
      <cdr:spPr>
        <a:xfrm xmlns:a="http://schemas.openxmlformats.org/drawingml/2006/main">
          <a:off x="7863865" y="579610"/>
          <a:ext cx="929718" cy="281052"/>
        </a:xfrm>
        <a:prstGeom xmlns:a="http://schemas.openxmlformats.org/drawingml/2006/main" prst="roundRect">
          <a:avLst/>
        </a:prstGeom>
        <a:ln xmlns:a="http://schemas.openxmlformats.org/drawingml/2006/main">
          <a:solidFill>
            <a:schemeClr val="tx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fr-FR" sz="1200">
              <a:latin typeface="Arial" panose="020B0604020202020204" pitchFamily="34" charset="0"/>
              <a:cs typeface="Arial" panose="020B0604020202020204" pitchFamily="34" charset="0"/>
            </a:rPr>
            <a:t>248 810 </a:t>
          </a:r>
          <a:r>
            <a:rPr lang="fr-FR" sz="1200" baseline="0">
              <a:solidFill>
                <a:schemeClr val="dk1"/>
              </a:solidFill>
              <a:effectLst/>
              <a:latin typeface="Arial" panose="020B0604020202020204" pitchFamily="34" charset="0"/>
              <a:ea typeface="+mn-ea"/>
              <a:cs typeface="Arial" panose="020B0604020202020204" pitchFamily="34" charset="0"/>
            </a:rPr>
            <a:t>€</a:t>
          </a:r>
          <a:r>
            <a:rPr lang="fr-FR" sz="1200">
              <a:latin typeface="Arial" panose="020B0604020202020204" pitchFamily="34" charset="0"/>
              <a:cs typeface="Arial" panose="020B0604020202020204" pitchFamily="34" charset="0"/>
            </a:rPr>
            <a:t> </a:t>
          </a:r>
        </a:p>
      </cdr:txBody>
    </cdr:sp>
  </cdr:relSizeAnchor>
  <cdr:relSizeAnchor xmlns:cdr="http://schemas.openxmlformats.org/drawingml/2006/chartDrawing">
    <cdr:from>
      <cdr:x>0.85871</cdr:x>
      <cdr:y>0.32222</cdr:y>
    </cdr:from>
    <cdr:to>
      <cdr:x>0.96036</cdr:x>
      <cdr:y>0.38007</cdr:y>
    </cdr:to>
    <cdr:sp macro="" textlink="">
      <cdr:nvSpPr>
        <cdr:cNvPr id="11" name="Rectangle à coins arrondis 10"/>
        <cdr:cNvSpPr/>
      </cdr:nvSpPr>
      <cdr:spPr>
        <a:xfrm xmlns:a="http://schemas.openxmlformats.org/drawingml/2006/main">
          <a:off x="7845464" y="1814474"/>
          <a:ext cx="928713" cy="325764"/>
        </a:xfrm>
        <a:prstGeom xmlns:a="http://schemas.openxmlformats.org/drawingml/2006/main" prst="roundRect">
          <a:avLst/>
        </a:prstGeom>
        <a:ln xmlns:a="http://schemas.openxmlformats.org/drawingml/2006/main">
          <a:solidFill>
            <a:schemeClr val="tx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fr-FR" sz="1200" baseline="0">
              <a:latin typeface="Arial" panose="020B0604020202020204" pitchFamily="34" charset="0"/>
              <a:cs typeface="Arial" panose="020B0604020202020204" pitchFamily="34" charset="0"/>
            </a:rPr>
            <a:t>112 930 € </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0.95826</cdr:x>
      <cdr:y>0.15291</cdr:y>
    </cdr:from>
    <cdr:to>
      <cdr:x>0.95901</cdr:x>
      <cdr:y>0.18158</cdr:y>
    </cdr:to>
    <cdr:cxnSp macro="">
      <cdr:nvCxnSpPr>
        <cdr:cNvPr id="14" name="Connecteur droit avec flèche 13">
          <a:extLst xmlns:a="http://schemas.openxmlformats.org/drawingml/2006/main">
            <a:ext uri="{FF2B5EF4-FFF2-40B4-BE49-F238E27FC236}">
              <a16:creationId xmlns:a16="http://schemas.microsoft.com/office/drawing/2014/main" xmlns="" id="{7CE5E3B4-6A3A-4D91-9CA9-7CB4E7BBA261}"/>
            </a:ext>
          </a:extLst>
        </cdr:cNvPr>
        <cdr:cNvCxnSpPr/>
      </cdr:nvCxnSpPr>
      <cdr:spPr>
        <a:xfrm xmlns:a="http://schemas.openxmlformats.org/drawingml/2006/main">
          <a:off x="8747760" y="861060"/>
          <a:ext cx="6850" cy="161470"/>
        </a:xfrm>
        <a:prstGeom xmlns:a="http://schemas.openxmlformats.org/drawingml/2006/main" prst="straightConnector1">
          <a:avLst/>
        </a:prstGeom>
        <a:ln xmlns:a="http://schemas.openxmlformats.org/drawingml/2006/main">
          <a:tailEnd type="arrow"/>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0.95818</cdr:x>
      <cdr:y>0.38025</cdr:y>
    </cdr:from>
    <cdr:to>
      <cdr:x>0.95831</cdr:x>
      <cdr:y>0.42648</cdr:y>
    </cdr:to>
    <cdr:cxnSp macro="">
      <cdr:nvCxnSpPr>
        <cdr:cNvPr id="17" name="Connecteur droit avec flèche 16">
          <a:extLst xmlns:a="http://schemas.openxmlformats.org/drawingml/2006/main">
            <a:ext uri="{FF2B5EF4-FFF2-40B4-BE49-F238E27FC236}">
              <a16:creationId xmlns:a16="http://schemas.microsoft.com/office/drawing/2014/main" xmlns="" id="{3CD41A41-2E1E-4687-B5FB-F1C0A038BD17}"/>
            </a:ext>
          </a:extLst>
        </cdr:cNvPr>
        <cdr:cNvCxnSpPr/>
      </cdr:nvCxnSpPr>
      <cdr:spPr>
        <a:xfrm xmlns:a="http://schemas.openxmlformats.org/drawingml/2006/main" flipH="1">
          <a:off x="8746970" y="2141238"/>
          <a:ext cx="1187" cy="260330"/>
        </a:xfrm>
        <a:prstGeom xmlns:a="http://schemas.openxmlformats.org/drawingml/2006/main" prst="straightConnector1">
          <a:avLst/>
        </a:prstGeom>
        <a:ln xmlns:a="http://schemas.openxmlformats.org/drawingml/2006/main">
          <a:tailEnd type="arrow"/>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0.06104</cdr:x>
      <cdr:y>0.87669</cdr:y>
    </cdr:from>
    <cdr:to>
      <cdr:x>1</cdr:x>
      <cdr:y>1</cdr:y>
    </cdr:to>
    <cdr:sp macro="" textlink="">
      <cdr:nvSpPr>
        <cdr:cNvPr id="2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0.06104</cdr:x>
      <cdr:y>0.87669</cdr:y>
    </cdr:from>
    <cdr:to>
      <cdr:x>1</cdr:x>
      <cdr:y>1</cdr:y>
    </cdr:to>
    <cdr:sp macro="" textlink="">
      <cdr:nvSpPr>
        <cdr:cNvPr id="27"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0.87824</cdr:x>
      <cdr:y>0.6677</cdr:y>
    </cdr:from>
    <cdr:to>
      <cdr:x>0.96238</cdr:x>
      <cdr:y>0.72555</cdr:y>
    </cdr:to>
    <cdr:sp macro="" textlink="">
      <cdr:nvSpPr>
        <cdr:cNvPr id="21" name="Rectangle à coins arrondis 20"/>
        <cdr:cNvSpPr/>
      </cdr:nvSpPr>
      <cdr:spPr>
        <a:xfrm xmlns:a="http://schemas.openxmlformats.org/drawingml/2006/main">
          <a:off x="8023898" y="3759921"/>
          <a:ext cx="768735" cy="325764"/>
        </a:xfrm>
        <a:prstGeom xmlns:a="http://schemas.openxmlformats.org/drawingml/2006/main" prst="roundRect">
          <a:avLst/>
        </a:prstGeom>
        <a:ln xmlns:a="http://schemas.openxmlformats.org/drawingml/2006/main">
          <a:solidFill>
            <a:schemeClr val="tx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fr-FR" sz="1200" baseline="0">
              <a:latin typeface="Arial" panose="020B0604020202020204" pitchFamily="34" charset="0"/>
              <a:cs typeface="Arial" panose="020B0604020202020204" pitchFamily="34" charset="0"/>
            </a:rPr>
            <a:t>13 280€ </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0.9591</cdr:x>
      <cdr:y>0.72666</cdr:y>
    </cdr:from>
    <cdr:to>
      <cdr:x>0.95993</cdr:x>
      <cdr:y>0.75101</cdr:y>
    </cdr:to>
    <cdr:cxnSp macro="">
      <cdr:nvCxnSpPr>
        <cdr:cNvPr id="24" name="Connecteur droit avec flèche 23">
          <a:extLst xmlns:a="http://schemas.openxmlformats.org/drawingml/2006/main">
            <a:ext uri="{FF2B5EF4-FFF2-40B4-BE49-F238E27FC236}">
              <a16:creationId xmlns:a16="http://schemas.microsoft.com/office/drawing/2014/main" xmlns="" id="{AA45809D-9CF4-4F6C-88BD-EF4D2112119F}"/>
            </a:ext>
          </a:extLst>
        </cdr:cNvPr>
        <cdr:cNvCxnSpPr/>
      </cdr:nvCxnSpPr>
      <cdr:spPr>
        <a:xfrm xmlns:a="http://schemas.openxmlformats.org/drawingml/2006/main">
          <a:off x="8755380" y="4091940"/>
          <a:ext cx="7620" cy="137160"/>
        </a:xfrm>
        <a:prstGeom xmlns:a="http://schemas.openxmlformats.org/drawingml/2006/main" prst="straightConnector1">
          <a:avLst/>
        </a:prstGeom>
        <a:ln xmlns:a="http://schemas.openxmlformats.org/drawingml/2006/main">
          <a:tailEnd type="arrow"/>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0.86512</cdr:x>
      <cdr:y>0.50636</cdr:y>
    </cdr:from>
    <cdr:to>
      <cdr:x>0.95821</cdr:x>
      <cdr:y>0.56421</cdr:y>
    </cdr:to>
    <cdr:sp macro="" textlink="">
      <cdr:nvSpPr>
        <cdr:cNvPr id="25" name="Rectangle à coins arrondis 24"/>
        <cdr:cNvSpPr/>
      </cdr:nvSpPr>
      <cdr:spPr>
        <a:xfrm xmlns:a="http://schemas.openxmlformats.org/drawingml/2006/main">
          <a:off x="7904101" y="2851381"/>
          <a:ext cx="850505" cy="325764"/>
        </a:xfrm>
        <a:prstGeom xmlns:a="http://schemas.openxmlformats.org/drawingml/2006/main" prst="roundRect">
          <a:avLst/>
        </a:prstGeom>
        <a:ln xmlns:a="http://schemas.openxmlformats.org/drawingml/2006/main">
          <a:solidFill>
            <a:schemeClr val="tx1"/>
          </a:solid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fr-FR" sz="1200" baseline="0">
              <a:latin typeface="Arial" panose="020B0604020202020204" pitchFamily="34" charset="0"/>
              <a:cs typeface="Arial" panose="020B0604020202020204" pitchFamily="34" charset="0"/>
            </a:rPr>
            <a:t>15 530 € </a:t>
          </a: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0.95747</cdr:x>
      <cdr:y>0.56157</cdr:y>
    </cdr:from>
    <cdr:to>
      <cdr:x>0.95818</cdr:x>
      <cdr:y>0.59084</cdr:y>
    </cdr:to>
    <cdr:cxnSp macro="">
      <cdr:nvCxnSpPr>
        <cdr:cNvPr id="26" name="Connecteur droit avec flèche 25">
          <a:extLst xmlns:a="http://schemas.openxmlformats.org/drawingml/2006/main">
            <a:ext uri="{FF2B5EF4-FFF2-40B4-BE49-F238E27FC236}">
              <a16:creationId xmlns:a16="http://schemas.microsoft.com/office/drawing/2014/main" xmlns="" id="{B73ED36F-94E3-4F6F-AB12-06DEFCC01025}"/>
            </a:ext>
          </a:extLst>
        </cdr:cNvPr>
        <cdr:cNvCxnSpPr/>
      </cdr:nvCxnSpPr>
      <cdr:spPr>
        <a:xfrm xmlns:a="http://schemas.openxmlformats.org/drawingml/2006/main">
          <a:off x="8740489" y="3162322"/>
          <a:ext cx="6481" cy="164825"/>
        </a:xfrm>
        <a:prstGeom xmlns:a="http://schemas.openxmlformats.org/drawingml/2006/main" prst="straightConnector1">
          <a:avLst/>
        </a:prstGeom>
        <a:ln xmlns:a="http://schemas.openxmlformats.org/drawingml/2006/main">
          <a:tailEnd type="arrow"/>
        </a:ln>
      </cdr:spPr>
      <cdr:style>
        <a:lnRef xmlns:a="http://schemas.openxmlformats.org/drawingml/2006/main" idx="2">
          <a:schemeClr val="dk1"/>
        </a:lnRef>
        <a:fillRef xmlns:a="http://schemas.openxmlformats.org/drawingml/2006/main" idx="0">
          <a:schemeClr val="dk1"/>
        </a:fillRef>
        <a:effectRef xmlns:a="http://schemas.openxmlformats.org/drawingml/2006/main" idx="1">
          <a:schemeClr val="dk1"/>
        </a:effectRef>
        <a:fontRef xmlns:a="http://schemas.openxmlformats.org/drawingml/2006/main" idx="minor">
          <a:schemeClr val="tx1"/>
        </a:fontRef>
      </cdr:style>
    </cdr:cxnSp>
  </cdr:relSizeAnchor>
  <cdr:relSizeAnchor xmlns:cdr="http://schemas.openxmlformats.org/drawingml/2006/chartDrawing">
    <cdr:from>
      <cdr:x>0.00646</cdr:x>
      <cdr:y>0.87009</cdr:y>
    </cdr:from>
    <cdr:to>
      <cdr:x>0.97133</cdr:x>
      <cdr:y>0.99594</cdr:y>
    </cdr:to>
    <cdr:sp macro="" textlink="">
      <cdr:nvSpPr>
        <cdr:cNvPr id="16" name="Rectangle 15"/>
        <cdr:cNvSpPr/>
      </cdr:nvSpPr>
      <cdr:spPr>
        <a:xfrm xmlns:a="http://schemas.openxmlformats.org/drawingml/2006/main">
          <a:off x="59019" y="4896595"/>
          <a:ext cx="8815106" cy="70824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Income inequality in the U.S. in 2010-2015 exceeded its level in 1900-1910, whereas it was reduced in France (and Europe). In both cases, however, inequality remains high: the top decile, one-fifth the size of the bottom 50 percent, still receives a much larger income share. The income levels reported here are the average annual incomes of each group in 2015 (at purchasing power parity).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11.2).</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287933"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0.01151</cdr:x>
      <cdr:y>0.90771</cdr:y>
    </cdr:from>
    <cdr:to>
      <cdr:x>0.97519</cdr:x>
      <cdr:y>1</cdr:y>
    </cdr:to>
    <cdr:sp macro="" textlink="">
      <cdr:nvSpPr>
        <cdr:cNvPr id="2" name="Rectangle 1"/>
        <cdr:cNvSpPr/>
      </cdr:nvSpPr>
      <cdr:spPr>
        <a:xfrm xmlns:a="http://schemas.openxmlformats.org/drawingml/2006/main">
          <a:off x="106826" y="5505733"/>
          <a:ext cx="8944041" cy="55978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Labour productivity, measured by GDP per hour of work (in euros 2015 and at purchasing power parity) rose from 8 euros in Germany and in France in 1950 to 55 euros in 2015. Germany and France caught up (or slightly passed) the U.S. in 1985-1990, while Britain remains about 20% lower.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11.3).</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287933" cy="60706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0.03923</cdr:x>
      <cdr:y>0.90771</cdr:y>
    </cdr:from>
    <cdr:to>
      <cdr:x>0.96368</cdr:x>
      <cdr:y>1</cdr:y>
    </cdr:to>
    <cdr:sp macro="" textlink="">
      <cdr:nvSpPr>
        <cdr:cNvPr id="4" name="Rectangle 3"/>
        <cdr:cNvSpPr/>
      </cdr:nvSpPr>
      <cdr:spPr>
        <a:xfrm xmlns:a="http://schemas.openxmlformats.org/drawingml/2006/main">
          <a:off x="364067" y="5505733"/>
          <a:ext cx="8579974" cy="55978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Labour productivity, measured by GDP per hour of work (in euros 2015 and at purchasing power parity), was twice as small in Europe than in the United States in 1950. Germany and France caught up (or slightly passed) the U.S. in 1985-1990, while Britain remains 20% lower.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 (figure 11.4).</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64880" cy="58216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omaspiketty/Dropbox/Piketty2019Capital&amp;Ideologie/LivreEN/AGTranslation/AGFiles14072019/Part3Graphs/Q_ISC1.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C_A7_EAG2011.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1_TIM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lydiaassouad/Desktop/Texte/China,%20Russia/minimum%20wag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thomaspiketty/Dropbox/Piketty2019Capital&amp;Ideologie/LivreEN/AGTranslation/AGFiles14072019/Part3Graphs/FG_567.XLS"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FG_123.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thomaspiketty/Dropbox/Piketty2019Capital&amp;Ideologie/LivreEN/AGTranslation/AGFiles14072019/Part3Graphs/F1_ALL.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F11_ALL.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F11_A94.XLS"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F12_ALL.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_ISC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13_ALL.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JPN_VEH_THEFT.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portal.oecd.org/Temp/MASTER_INPUT.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E9C3NAGE.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thomaspiketty/Dropbox/Piketty2019Capital&amp;Ideologie/LivreEN/AGTranslation/AGFiles14072019/Part3Graphs/E9C3N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thomaspiketty/Dropbox/Piketty2019Capital&amp;Ideologie/LivreEN/AGTranslation/AGFiles14072019/Part3Graphs/POpula.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Users/t.piketty/Dropbox/WIDMiddleEast/AlvaredoAssouadPiketty2017MiddleEast/All%20couples%201970%20to%202004%20MFTTAWE%20comparison.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portal.oecd.org/Documents%20and%20Settings/gonnard_e/My%20Documents/4.%20RAAG%20PUBLICATION/RAG_2013/RAG13_GDPpc_CRISIS.xlsx"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thomaspiketty/Dropbox/Piketty2019Capital&amp;Ideologie/LivreEN/AGTranslation/AGFiles14072019/Part3Graphs/SUBSNEU.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oecdshare.oecd.org/edu/Projects/eag/2012/Content/EAG2012_TC_A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oecdshare.oecd.org/edu/Projects/LSO/EAG2016/EAGData/EAG2016_TC_A5.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portal.oecd.org/eshare/edu/pc/Deliverables/Collaboration%20with%20PAC/EAG2016/Indicators%20-%20data%20and%20analysis/EAG2016_TC_A6_current.xlsx"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Germany.xls"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EduExpend.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thomaspiketty/Dropbox/Piketty2019Capital&amp;Ideologie/LivreEN/AGTranslation/AGFiles14072019/Part3Graphs/IRPISAPlus_Chap5_ChartCorrect.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t.piketty/Dropbox/Piketty2019Capital&amp;Ideologie/LivreEN/xls/F5_W.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surawal/private/ecfin/eco_indicators/EPC_Jap.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Q_ISC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homaspiketty/Dropbox/Piketty2019Capital&amp;Ideologie/LivreEN/AGTranslation/AGFiles14072019/Part3Graphs/Q_ISC56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thomaspiketty/Dropbox/Piketty2019Capital&amp;Ideologie/LivreEN/AGTranslation/AGFiles14072019/Part3Graphs/calcul_B1.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1"/>
    </sheetNames>
    <sheetDataSet>
      <sheetData sheetId="0" refreshError="1">
        <row r="1">
          <cell r="A1" t="str">
            <v>LCNTRY</v>
          </cell>
          <cell r="B1" t="str">
            <v>100</v>
          </cell>
          <cell r="C1" t="str">
            <v>110</v>
          </cell>
          <cell r="D1" t="str">
            <v>120</v>
          </cell>
          <cell r="E1" t="str">
            <v>210</v>
          </cell>
          <cell r="F1" t="str">
            <v>300</v>
          </cell>
          <cell r="G1" t="str">
            <v>510</v>
          </cell>
          <cell r="H1" t="str">
            <v>520</v>
          </cell>
          <cell r="I1" t="str">
            <v>530</v>
          </cell>
          <cell r="J1" t="str">
            <v>540</v>
          </cell>
          <cell r="K1" t="str">
            <v>550</v>
          </cell>
          <cell r="L1" t="str">
            <v>800</v>
          </cell>
        </row>
        <row r="2">
          <cell r="A2" t="str">
            <v>Austria</v>
          </cell>
          <cell r="B2">
            <v>253.5</v>
          </cell>
          <cell r="C2" t="str">
            <v/>
          </cell>
          <cell r="D2" t="str">
            <v/>
          </cell>
          <cell r="E2" t="str">
            <v/>
          </cell>
          <cell r="F2" t="str">
            <v/>
          </cell>
          <cell r="G2" t="str">
            <v/>
          </cell>
          <cell r="H2" t="str">
            <v/>
          </cell>
          <cell r="I2">
            <v>1792.9</v>
          </cell>
          <cell r="J2" t="str">
            <v/>
          </cell>
          <cell r="K2">
            <v>535.9</v>
          </cell>
          <cell r="L2" t="str">
            <v/>
          </cell>
        </row>
        <row r="3">
          <cell r="A3" t="str">
            <v>Canada</v>
          </cell>
          <cell r="B3" t="str">
            <v/>
          </cell>
          <cell r="C3" t="str">
            <v/>
          </cell>
          <cell r="D3" t="str">
            <v/>
          </cell>
          <cell r="E3" t="str">
            <v/>
          </cell>
          <cell r="F3" t="str">
            <v/>
          </cell>
          <cell r="G3" t="str">
            <v/>
          </cell>
          <cell r="H3" t="str">
            <v/>
          </cell>
          <cell r="I3" t="str">
            <v/>
          </cell>
          <cell r="J3" t="str">
            <v/>
          </cell>
          <cell r="K3" t="str">
            <v/>
          </cell>
          <cell r="L3" t="str">
            <v/>
          </cell>
        </row>
        <row r="4">
          <cell r="A4" t="str">
            <v>Czech Republic</v>
          </cell>
          <cell r="B4" t="str">
            <v/>
          </cell>
          <cell r="C4" t="str">
            <v/>
          </cell>
          <cell r="D4" t="str">
            <v/>
          </cell>
          <cell r="E4" t="str">
            <v/>
          </cell>
          <cell r="F4" t="str">
            <v/>
          </cell>
          <cell r="G4" t="str">
            <v/>
          </cell>
          <cell r="H4">
            <v>1610</v>
          </cell>
          <cell r="I4" t="str">
            <v/>
          </cell>
          <cell r="J4">
            <v>201</v>
          </cell>
          <cell r="K4" t="str">
            <v/>
          </cell>
          <cell r="L4" t="str">
            <v/>
          </cell>
        </row>
        <row r="5">
          <cell r="A5" t="str">
            <v>Denmark</v>
          </cell>
          <cell r="B5" t="str">
            <v/>
          </cell>
          <cell r="C5" t="str">
            <v/>
          </cell>
          <cell r="D5" t="str">
            <v/>
          </cell>
          <cell r="E5" t="str">
            <v/>
          </cell>
          <cell r="F5" t="str">
            <v/>
          </cell>
          <cell r="G5" t="str">
            <v/>
          </cell>
          <cell r="H5" t="str">
            <v/>
          </cell>
          <cell r="I5" t="str">
            <v/>
          </cell>
          <cell r="J5" t="str">
            <v/>
          </cell>
          <cell r="K5" t="str">
            <v/>
          </cell>
          <cell r="L5" t="str">
            <v/>
          </cell>
        </row>
        <row r="6">
          <cell r="A6" t="str">
            <v>France</v>
          </cell>
          <cell r="B6" t="str">
            <v/>
          </cell>
          <cell r="C6" t="str">
            <v/>
          </cell>
          <cell r="D6">
            <v>7.4</v>
          </cell>
          <cell r="E6" t="str">
            <v/>
          </cell>
          <cell r="F6">
            <v>3918</v>
          </cell>
          <cell r="G6">
            <v>8147.2</v>
          </cell>
          <cell r="H6" t="str">
            <v/>
          </cell>
          <cell r="I6">
            <v>2243</v>
          </cell>
          <cell r="J6">
            <v>542</v>
          </cell>
          <cell r="K6">
            <v>1348</v>
          </cell>
          <cell r="L6" t="str">
            <v/>
          </cell>
        </row>
        <row r="7">
          <cell r="A7" t="str">
            <v>Ireland</v>
          </cell>
          <cell r="B7" t="str">
            <v/>
          </cell>
          <cell r="C7" t="str">
            <v/>
          </cell>
          <cell r="D7" t="str">
            <v/>
          </cell>
          <cell r="E7" t="str">
            <v/>
          </cell>
          <cell r="F7" t="str">
            <v/>
          </cell>
          <cell r="G7" t="str">
            <v/>
          </cell>
          <cell r="H7">
            <v>0.8</v>
          </cell>
          <cell r="I7">
            <v>21</v>
          </cell>
          <cell r="J7" t="str">
            <v/>
          </cell>
          <cell r="K7">
            <v>2.5</v>
          </cell>
          <cell r="L7" t="str">
            <v/>
          </cell>
        </row>
        <row r="8">
          <cell r="A8" t="str">
            <v>New Zealand</v>
          </cell>
          <cell r="B8" t="str">
            <v/>
          </cell>
          <cell r="C8" t="str">
            <v/>
          </cell>
          <cell r="D8">
            <v>1.7390000000000001</v>
          </cell>
          <cell r="E8" t="str">
            <v/>
          </cell>
          <cell r="F8">
            <v>31.986000000000001</v>
          </cell>
          <cell r="G8">
            <v>6.8000000000000005E-2</v>
          </cell>
          <cell r="H8" t="str">
            <v/>
          </cell>
          <cell r="I8" t="str">
            <v/>
          </cell>
          <cell r="J8" t="str">
            <v/>
          </cell>
          <cell r="K8" t="str">
            <v/>
          </cell>
          <cell r="L8" t="str">
            <v/>
          </cell>
        </row>
        <row r="9">
          <cell r="A9" t="str">
            <v>Spain</v>
          </cell>
          <cell r="B9" t="str">
            <v/>
          </cell>
          <cell r="C9">
            <v>1494.5</v>
          </cell>
          <cell r="D9" t="str">
            <v/>
          </cell>
          <cell r="E9" t="str">
            <v/>
          </cell>
          <cell r="F9" t="str">
            <v/>
          </cell>
          <cell r="G9" t="str">
            <v/>
          </cell>
          <cell r="H9" t="str">
            <v/>
          </cell>
          <cell r="I9" t="str">
            <v/>
          </cell>
          <cell r="J9" t="str">
            <v/>
          </cell>
          <cell r="K9" t="str">
            <v/>
          </cell>
          <cell r="L9" t="str">
            <v/>
          </cell>
        </row>
        <row r="10">
          <cell r="A10" t="str">
            <v>Sweden</v>
          </cell>
          <cell r="B10" t="str">
            <v/>
          </cell>
          <cell r="C10" t="str">
            <v/>
          </cell>
          <cell r="D10" t="str">
            <v/>
          </cell>
          <cell r="E10" t="str">
            <v/>
          </cell>
          <cell r="F10" t="str">
            <v/>
          </cell>
          <cell r="G10" t="str">
            <v/>
          </cell>
          <cell r="H10" t="str">
            <v/>
          </cell>
          <cell r="I10" t="str">
            <v/>
          </cell>
          <cell r="J10" t="str">
            <v/>
          </cell>
          <cell r="K10" t="str">
            <v/>
          </cell>
          <cell r="L10" t="str">
            <v/>
          </cell>
        </row>
        <row r="11">
          <cell r="A11" t="str">
            <v>Switzerland</v>
          </cell>
          <cell r="B11" t="str">
            <v/>
          </cell>
          <cell r="C11" t="str">
            <v/>
          </cell>
          <cell r="D11">
            <v>25.1</v>
          </cell>
          <cell r="E11">
            <v>0.03</v>
          </cell>
          <cell r="F11" t="str">
            <v/>
          </cell>
          <cell r="G11" t="str">
            <v/>
          </cell>
          <cell r="H11" t="str">
            <v/>
          </cell>
          <cell r="I11" t="str">
            <v/>
          </cell>
          <cell r="J11" t="str">
            <v/>
          </cell>
          <cell r="K11" t="str">
            <v/>
          </cell>
          <cell r="L11" t="str">
            <v/>
          </cell>
        </row>
        <row r="12">
          <cell r="A12" t="str">
            <v>United Kingdom</v>
          </cell>
          <cell r="B12" t="str">
            <v/>
          </cell>
          <cell r="C12" t="str">
            <v/>
          </cell>
          <cell r="D12">
            <v>7</v>
          </cell>
          <cell r="E12" t="str">
            <v/>
          </cell>
          <cell r="F12" t="str">
            <v/>
          </cell>
          <cell r="G12" t="str">
            <v/>
          </cell>
          <cell r="H12" t="str">
            <v/>
          </cell>
          <cell r="I12" t="str">
            <v/>
          </cell>
          <cell r="J12" t="str">
            <v/>
          </cell>
          <cell r="K12" t="str">
            <v/>
          </cell>
          <cell r="L12" t="str">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
      <sheetName val="Countries"/>
      <sheetName val="Content"/>
      <sheetName val="T_A7.1a"/>
      <sheetName val="T_A7.1b (web only)"/>
      <sheetName val="T_A7.2a"/>
      <sheetName val="T_A7.2b (Web only)"/>
      <sheetName val="T_A7.3a"/>
      <sheetName val="T_A7.3b (Web only)"/>
      <sheetName val="T_A7.3c (Web only)"/>
      <sheetName val="T_A7.4a"/>
      <sheetName val="T_A7.4b (web only)"/>
      <sheetName val="T_A7.4c (web only)"/>
      <sheetName val="T_A7.5"/>
      <sheetName val="T_A7.6"/>
      <sheetName val="CA7.1"/>
      <sheetName val="Data C_A7.1"/>
      <sheetName val="C_A7.2"/>
      <sheetName val="Data C_A7.2"/>
      <sheetName val="C_A7.3"/>
      <sheetName val="Data C_A7.3"/>
      <sheetName val="C_A7.4"/>
      <sheetName val="Data C_A7.4"/>
      <sheetName val="C_A7.5"/>
      <sheetName val="Data C_A7.5"/>
      <sheetName val="T_A7.3a (2)"/>
    </sheetNames>
    <sheetDataSet>
      <sheetData sheetId="0">
        <row r="1">
          <cell r="A1" t="str">
            <v>OECD</v>
          </cell>
        </row>
      </sheetData>
      <sheetData sheetId="1">
        <row r="1">
          <cell r="A1" t="str">
            <v>OECD</v>
          </cell>
          <cell r="B1" t="str">
            <v>OCDE</v>
          </cell>
          <cell r="C1" t="str">
            <v>Rank order</v>
          </cell>
        </row>
        <row r="2">
          <cell r="A2" t="str">
            <v>Australia</v>
          </cell>
          <cell r="B2" t="str">
            <v>Australie</v>
          </cell>
          <cell r="C2">
            <v>1</v>
          </cell>
        </row>
        <row r="3">
          <cell r="A3" t="str">
            <v>Austria</v>
          </cell>
          <cell r="B3" t="str">
            <v>Autriche</v>
          </cell>
          <cell r="C3">
            <v>2</v>
          </cell>
        </row>
        <row r="4">
          <cell r="A4" t="str">
            <v>Belgium</v>
          </cell>
          <cell r="B4" t="str">
            <v>Belgique</v>
          </cell>
          <cell r="C4">
            <v>3</v>
          </cell>
        </row>
        <row r="5">
          <cell r="A5" t="str">
            <v>Flemish Community of Belgium</v>
          </cell>
          <cell r="B5" t="str">
            <v>Communauté flamande de Belgique</v>
          </cell>
          <cell r="C5" t="str">
            <v/>
          </cell>
        </row>
        <row r="6">
          <cell r="A6" t="str">
            <v>Canada</v>
          </cell>
          <cell r="B6" t="str">
            <v>Canada</v>
          </cell>
          <cell r="C6">
            <v>4</v>
          </cell>
        </row>
        <row r="7">
          <cell r="A7" t="str">
            <v>Chile</v>
          </cell>
          <cell r="B7" t="str">
            <v>Chili</v>
          </cell>
          <cell r="C7">
            <v>5</v>
          </cell>
        </row>
        <row r="8">
          <cell r="A8" t="str">
            <v>Czech Republic</v>
          </cell>
          <cell r="B8" t="str">
            <v>Rép. tchèque</v>
          </cell>
          <cell r="C8">
            <v>6</v>
          </cell>
        </row>
        <row r="9">
          <cell r="A9" t="str">
            <v>Denmark</v>
          </cell>
          <cell r="B9" t="str">
            <v>Danemark</v>
          </cell>
          <cell r="C9">
            <v>7</v>
          </cell>
        </row>
        <row r="10">
          <cell r="A10" t="str">
            <v>Estonia</v>
          </cell>
          <cell r="B10" t="str">
            <v>Estonie</v>
          </cell>
          <cell r="C10">
            <v>8</v>
          </cell>
        </row>
        <row r="11">
          <cell r="A11" t="str">
            <v>Finland</v>
          </cell>
          <cell r="B11" t="str">
            <v>Finlande</v>
          </cell>
          <cell r="C11">
            <v>9</v>
          </cell>
        </row>
        <row r="12">
          <cell r="A12" t="str">
            <v>France</v>
          </cell>
          <cell r="B12" t="str">
            <v>France</v>
          </cell>
          <cell r="C12">
            <v>10</v>
          </cell>
        </row>
        <row r="13">
          <cell r="A13" t="str">
            <v>Germany</v>
          </cell>
          <cell r="B13" t="str">
            <v>Allemagne</v>
          </cell>
          <cell r="C13">
            <v>11</v>
          </cell>
        </row>
        <row r="14">
          <cell r="A14" t="str">
            <v>Greece</v>
          </cell>
          <cell r="B14" t="str">
            <v>Grèce</v>
          </cell>
          <cell r="C14">
            <v>12</v>
          </cell>
        </row>
        <row r="15">
          <cell r="A15" t="str">
            <v>Hungary</v>
          </cell>
          <cell r="B15" t="str">
            <v>Hongrie</v>
          </cell>
          <cell r="C15">
            <v>13</v>
          </cell>
        </row>
        <row r="16">
          <cell r="A16" t="str">
            <v>Iceland</v>
          </cell>
          <cell r="B16" t="str">
            <v>Islande</v>
          </cell>
          <cell r="C16">
            <v>14</v>
          </cell>
        </row>
        <row r="17">
          <cell r="A17" t="str">
            <v>Ireland</v>
          </cell>
          <cell r="B17" t="str">
            <v>Irlande</v>
          </cell>
          <cell r="C17">
            <v>15</v>
          </cell>
        </row>
        <row r="18">
          <cell r="A18" t="str">
            <v>Israel</v>
          </cell>
          <cell r="B18" t="str">
            <v>Israël</v>
          </cell>
          <cell r="C18">
            <v>16</v>
          </cell>
        </row>
        <row r="19">
          <cell r="A19" t="str">
            <v>Italy</v>
          </cell>
          <cell r="B19" t="str">
            <v>Italie</v>
          </cell>
          <cell r="C19">
            <v>17</v>
          </cell>
        </row>
        <row r="20">
          <cell r="A20" t="str">
            <v>Japan</v>
          </cell>
          <cell r="B20" t="str">
            <v>Japon</v>
          </cell>
          <cell r="C20">
            <v>18</v>
          </cell>
        </row>
        <row r="21">
          <cell r="A21" t="str">
            <v>Korea</v>
          </cell>
          <cell r="B21" t="str">
            <v>Corée</v>
          </cell>
          <cell r="C21">
            <v>19</v>
          </cell>
        </row>
        <row r="22">
          <cell r="A22" t="str">
            <v>Luxembourg</v>
          </cell>
          <cell r="B22" t="str">
            <v>Luxembourg</v>
          </cell>
          <cell r="C22">
            <v>20</v>
          </cell>
        </row>
        <row r="23">
          <cell r="A23" t="str">
            <v>Mexico</v>
          </cell>
          <cell r="B23" t="str">
            <v>Mexique</v>
          </cell>
          <cell r="C23">
            <v>21</v>
          </cell>
        </row>
        <row r="24">
          <cell r="A24" t="str">
            <v>Netherlands</v>
          </cell>
          <cell r="B24" t="str">
            <v>Pays-Bas</v>
          </cell>
          <cell r="C24">
            <v>22</v>
          </cell>
        </row>
        <row r="25">
          <cell r="A25" t="str">
            <v>New Zealand</v>
          </cell>
          <cell r="B25" t="str">
            <v>Nouvelle-Zélande</v>
          </cell>
          <cell r="C25">
            <v>23</v>
          </cell>
        </row>
        <row r="26">
          <cell r="A26" t="str">
            <v>Norway</v>
          </cell>
          <cell r="B26" t="str">
            <v>Norvège</v>
          </cell>
          <cell r="C26">
            <v>24</v>
          </cell>
        </row>
        <row r="27">
          <cell r="A27" t="str">
            <v>Poland</v>
          </cell>
          <cell r="B27" t="str">
            <v>Pologne</v>
          </cell>
          <cell r="C27">
            <v>25</v>
          </cell>
        </row>
        <row r="28">
          <cell r="A28" t="str">
            <v>Portugal</v>
          </cell>
          <cell r="B28" t="str">
            <v>Portugal</v>
          </cell>
          <cell r="C28">
            <v>26</v>
          </cell>
        </row>
        <row r="29">
          <cell r="A29" t="str">
            <v>Slovak Republic</v>
          </cell>
          <cell r="B29" t="str">
            <v>Rép. slovaque</v>
          </cell>
          <cell r="C29">
            <v>27</v>
          </cell>
        </row>
        <row r="30">
          <cell r="A30" t="str">
            <v>Slovenia</v>
          </cell>
          <cell r="B30" t="str">
            <v>Slovénie</v>
          </cell>
          <cell r="C30">
            <v>28</v>
          </cell>
        </row>
        <row r="31">
          <cell r="A31" t="str">
            <v>Spain</v>
          </cell>
          <cell r="B31" t="str">
            <v>Espagne</v>
          </cell>
          <cell r="C31">
            <v>29</v>
          </cell>
        </row>
        <row r="32">
          <cell r="A32" t="str">
            <v>Sweden</v>
          </cell>
          <cell r="B32" t="str">
            <v>Suède</v>
          </cell>
          <cell r="C32">
            <v>30</v>
          </cell>
        </row>
        <row r="33">
          <cell r="A33" t="str">
            <v>Switzerland</v>
          </cell>
          <cell r="B33" t="str">
            <v>Suisse</v>
          </cell>
          <cell r="C33">
            <v>31</v>
          </cell>
        </row>
        <row r="34">
          <cell r="A34" t="str">
            <v>Turkey</v>
          </cell>
          <cell r="B34" t="str">
            <v>Turquie</v>
          </cell>
          <cell r="C34">
            <v>32</v>
          </cell>
        </row>
        <row r="35">
          <cell r="A35" t="str">
            <v>United Kingdom</v>
          </cell>
          <cell r="B35" t="str">
            <v>Royaume-Uni</v>
          </cell>
          <cell r="C35">
            <v>33</v>
          </cell>
        </row>
        <row r="36">
          <cell r="A36" t="str">
            <v>United States</v>
          </cell>
          <cell r="B36" t="str">
            <v>États-Unis</v>
          </cell>
          <cell r="C36">
            <v>34</v>
          </cell>
        </row>
        <row r="37">
          <cell r="A37" t="str">
            <v>OECD average</v>
          </cell>
          <cell r="B37" t="str">
            <v>Moyenne de l'OCDE</v>
          </cell>
          <cell r="C37">
            <v>35</v>
          </cell>
        </row>
        <row r="38">
          <cell r="A38" t="str">
            <v>Countries average for countries with 2005 and 2009 data</v>
          </cell>
          <cell r="B38" t="str">
            <v>Moyenne des pays dont les chiffres de 1995 et de 2009 sont disponibles</v>
          </cell>
        </row>
        <row r="39">
          <cell r="A39" t="str">
            <v>EU21 average</v>
          </cell>
          <cell r="B39" t="str">
            <v>Moyenne de l'UE21</v>
          </cell>
          <cell r="C39">
            <v>36</v>
          </cell>
        </row>
        <row r="40">
          <cell r="A40" t="str">
            <v>Other G20</v>
          </cell>
          <cell r="B40" t="str">
            <v>Autres G20</v>
          </cell>
          <cell r="C40">
            <v>38</v>
          </cell>
        </row>
        <row r="41">
          <cell r="A41" t="str">
            <v>Argentina</v>
          </cell>
          <cell r="B41" t="str">
            <v>Argentine</v>
          </cell>
          <cell r="C41">
            <v>39</v>
          </cell>
        </row>
        <row r="42">
          <cell r="A42" t="str">
            <v>Brazil</v>
          </cell>
          <cell r="B42" t="str">
            <v>Brésil</v>
          </cell>
          <cell r="C42">
            <v>40</v>
          </cell>
        </row>
        <row r="43">
          <cell r="A43" t="str">
            <v>China</v>
          </cell>
          <cell r="B43" t="str">
            <v>Chine</v>
          </cell>
          <cell r="C43">
            <v>41</v>
          </cell>
        </row>
        <row r="44">
          <cell r="A44" t="str">
            <v>India</v>
          </cell>
          <cell r="B44" t="str">
            <v>Inde</v>
          </cell>
          <cell r="C44">
            <v>42</v>
          </cell>
        </row>
        <row r="45">
          <cell r="A45" t="str">
            <v>Indonesia</v>
          </cell>
          <cell r="B45" t="str">
            <v>Indonésie</v>
          </cell>
          <cell r="C45">
            <v>43</v>
          </cell>
        </row>
        <row r="46">
          <cell r="A46" t="str">
            <v>Russian Federation</v>
          </cell>
          <cell r="B46" t="str">
            <v>Fédération de Russie</v>
          </cell>
          <cell r="C46">
            <v>44</v>
          </cell>
        </row>
        <row r="47">
          <cell r="A47" t="str">
            <v>Saudi Arabia</v>
          </cell>
          <cell r="B47" t="str">
            <v>Arabie saoudite</v>
          </cell>
        </row>
        <row r="48">
          <cell r="A48" t="str">
            <v>South Africa</v>
          </cell>
          <cell r="B48" t="str">
            <v>Afrique du Sud</v>
          </cell>
          <cell r="C48">
            <v>45</v>
          </cell>
        </row>
        <row r="49">
          <cell r="A49" t="str">
            <v>G20 average</v>
          </cell>
          <cell r="B49" t="str">
            <v>Moyenne du G20</v>
          </cell>
          <cell r="C49">
            <v>47</v>
          </cell>
        </row>
        <row r="50">
          <cell r="A50" t="str">
            <v>Country average</v>
          </cell>
          <cell r="B50" t="str">
            <v>Moyenne des pays</v>
          </cell>
          <cell r="C50">
            <v>48</v>
          </cell>
        </row>
        <row r="51">
          <cell r="A51" t="str">
            <v>Men</v>
          </cell>
          <cell r="B51" t="str">
            <v>Hommes</v>
          </cell>
        </row>
        <row r="52">
          <cell r="A52" t="str">
            <v>Women</v>
          </cell>
          <cell r="B52" t="str">
            <v>Femmes</v>
          </cell>
        </row>
      </sheetData>
      <sheetData sheetId="2">
        <row r="1">
          <cell r="A1" t="str">
            <v>OECD</v>
          </cell>
        </row>
      </sheetData>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sheetData sheetId="17"/>
      <sheetData sheetId="18"/>
      <sheetData sheetId="19" refreshError="1"/>
      <sheetData sheetId="20"/>
      <sheetData sheetId="21" refreshError="1"/>
      <sheetData sheetId="22"/>
      <sheetData sheetId="23" refreshError="1"/>
      <sheetData sheetId="24"/>
      <sheetData sheetId="2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TIME"/>
    </sheetNames>
    <sheetDataSet>
      <sheetData sheetId="0" refreshError="1">
        <row r="1">
          <cell r="A1" t="str">
            <v>LCNTRY</v>
          </cell>
          <cell r="B1" t="str">
            <v>DTYPSRC</v>
          </cell>
          <cell r="C1" t="str">
            <v>DTYPTRNS</v>
          </cell>
          <cell r="D1" t="str">
            <v>v</v>
          </cell>
        </row>
        <row r="2">
          <cell r="A2" t="str">
            <v>Australia</v>
          </cell>
          <cell r="B2">
            <v>100</v>
          </cell>
          <cell r="C2">
            <v>9000</v>
          </cell>
          <cell r="D2">
            <v>5.0575393843698597</v>
          </cell>
        </row>
        <row r="3">
          <cell r="A3" t="str">
            <v>Austria</v>
          </cell>
          <cell r="B3">
            <v>100</v>
          </cell>
          <cell r="C3">
            <v>9000</v>
          </cell>
          <cell r="D3">
            <v>5.6452654967874398</v>
          </cell>
        </row>
        <row r="4">
          <cell r="A4" t="str">
            <v>Canada</v>
          </cell>
          <cell r="B4">
            <v>100</v>
          </cell>
          <cell r="C4">
            <v>9000</v>
          </cell>
          <cell r="D4">
            <v>6.4966890889692701</v>
          </cell>
        </row>
        <row r="5">
          <cell r="A5" t="str">
            <v>Czech Republic</v>
          </cell>
          <cell r="B5">
            <v>100</v>
          </cell>
          <cell r="C5">
            <v>9000</v>
          </cell>
          <cell r="D5">
            <v>5.1930539995518696</v>
          </cell>
        </row>
        <row r="6">
          <cell r="A6" t="str">
            <v>Denmark</v>
          </cell>
          <cell r="B6">
            <v>100</v>
          </cell>
          <cell r="C6">
            <v>9000</v>
          </cell>
          <cell r="D6">
            <v>7.9906478918215402</v>
          </cell>
        </row>
        <row r="7">
          <cell r="A7" t="str">
            <v>Finland</v>
          </cell>
          <cell r="B7">
            <v>100</v>
          </cell>
          <cell r="C7">
            <v>9000</v>
          </cell>
          <cell r="D7">
            <v>7.26482777362114</v>
          </cell>
        </row>
        <row r="8">
          <cell r="A8" t="str">
            <v>France</v>
          </cell>
          <cell r="B8">
            <v>100</v>
          </cell>
          <cell r="C8">
            <v>9000</v>
          </cell>
          <cell r="D8">
            <v>6.0392898248079501</v>
          </cell>
        </row>
        <row r="9">
          <cell r="A9" t="str">
            <v>Germany</v>
          </cell>
          <cell r="B9">
            <v>100</v>
          </cell>
          <cell r="C9">
            <v>9000</v>
          </cell>
          <cell r="D9">
            <v>4.75146441656464</v>
          </cell>
        </row>
        <row r="10">
          <cell r="A10" t="str">
            <v>Greece</v>
          </cell>
          <cell r="B10">
            <v>100</v>
          </cell>
          <cell r="C10">
            <v>9000</v>
          </cell>
          <cell r="D10">
            <v>3.69536080149265</v>
          </cell>
        </row>
        <row r="11">
          <cell r="A11" t="str">
            <v>Hungary</v>
          </cell>
          <cell r="B11">
            <v>100</v>
          </cell>
          <cell r="C11">
            <v>9000</v>
          </cell>
          <cell r="D11">
            <v>5.0868048688397796</v>
          </cell>
        </row>
        <row r="12">
          <cell r="A12" t="str">
            <v>Iceland</v>
          </cell>
          <cell r="B12">
            <v>100</v>
          </cell>
          <cell r="C12">
            <v>9000</v>
          </cell>
          <cell r="D12">
            <v>4.8780682759200999</v>
          </cell>
        </row>
        <row r="13">
          <cell r="A13" t="str">
            <v>Ireland</v>
          </cell>
          <cell r="B13">
            <v>100</v>
          </cell>
          <cell r="C13">
            <v>9000</v>
          </cell>
          <cell r="D13">
            <v>5.2357693599799697</v>
          </cell>
        </row>
        <row r="14">
          <cell r="A14" t="str">
            <v>Italy</v>
          </cell>
          <cell r="B14">
            <v>100</v>
          </cell>
          <cell r="C14">
            <v>9000</v>
          </cell>
          <cell r="D14">
            <v>4.6729212429378499</v>
          </cell>
        </row>
        <row r="15">
          <cell r="A15" t="str">
            <v>Japan</v>
          </cell>
          <cell r="B15">
            <v>100</v>
          </cell>
          <cell r="C15">
            <v>9000</v>
          </cell>
          <cell r="D15">
            <v>3.5987439498964799</v>
          </cell>
        </row>
        <row r="16">
          <cell r="A16" t="str">
            <v>Korea</v>
          </cell>
          <cell r="B16">
            <v>100</v>
          </cell>
          <cell r="C16">
            <v>9000</v>
          </cell>
          <cell r="D16">
            <v>3.6441784090909102</v>
          </cell>
        </row>
        <row r="17">
          <cell r="A17" t="str">
            <v>Luxembourg</v>
          </cell>
          <cell r="B17">
            <v>100</v>
          </cell>
          <cell r="C17">
            <v>9000</v>
          </cell>
          <cell r="D17">
            <v>4.4400239416012699</v>
          </cell>
        </row>
        <row r="18">
          <cell r="A18" t="str">
            <v>Mexico</v>
          </cell>
          <cell r="B18">
            <v>100</v>
          </cell>
          <cell r="C18">
            <v>9000</v>
          </cell>
          <cell r="D18">
            <v>4.6443249568931604</v>
          </cell>
        </row>
        <row r="19">
          <cell r="A19" t="str">
            <v>Netherlands</v>
          </cell>
          <cell r="B19">
            <v>100</v>
          </cell>
          <cell r="C19">
            <v>9000</v>
          </cell>
          <cell r="D19">
            <v>5.2593904033007304</v>
          </cell>
        </row>
        <row r="20">
          <cell r="A20" t="str">
            <v>New Zealand</v>
          </cell>
          <cell r="B20">
            <v>100</v>
          </cell>
          <cell r="C20">
            <v>9000</v>
          </cell>
          <cell r="D20">
            <v>6.1102107829317198</v>
          </cell>
        </row>
        <row r="21">
          <cell r="A21" t="str">
            <v>Norway</v>
          </cell>
          <cell r="B21">
            <v>100</v>
          </cell>
          <cell r="C21">
            <v>9000</v>
          </cell>
          <cell r="D21">
            <v>7.9784199456192999</v>
          </cell>
        </row>
        <row r="22">
          <cell r="A22" t="str">
            <v>Poland</v>
          </cell>
          <cell r="B22">
            <v>100</v>
          </cell>
          <cell r="C22">
            <v>9000</v>
          </cell>
          <cell r="D22">
            <v>5.2239044702229904</v>
          </cell>
        </row>
        <row r="23">
          <cell r="A23" t="str">
            <v>Portugal</v>
          </cell>
          <cell r="B23">
            <v>100</v>
          </cell>
          <cell r="C23">
            <v>9000</v>
          </cell>
          <cell r="D23">
            <v>5.4638328045688001</v>
          </cell>
        </row>
        <row r="24">
          <cell r="A24" t="str">
            <v>Spain</v>
          </cell>
          <cell r="B24">
            <v>100</v>
          </cell>
          <cell r="C24">
            <v>9000</v>
          </cell>
          <cell r="D24">
            <v>4.8785965384951604</v>
          </cell>
        </row>
        <row r="25">
          <cell r="A25" t="str">
            <v>Sweden</v>
          </cell>
          <cell r="B25">
            <v>100</v>
          </cell>
          <cell r="C25">
            <v>9000</v>
          </cell>
          <cell r="D25">
            <v>7.7737338318997802</v>
          </cell>
        </row>
        <row r="26">
          <cell r="A26" t="str">
            <v>Switzerland</v>
          </cell>
          <cell r="B26">
            <v>100</v>
          </cell>
          <cell r="C26">
            <v>9000</v>
          </cell>
          <cell r="D26">
            <v>5.6226567243890599</v>
          </cell>
        </row>
        <row r="27">
          <cell r="A27" t="str">
            <v>Turkey</v>
          </cell>
          <cell r="B27">
            <v>100</v>
          </cell>
          <cell r="C27">
            <v>9000</v>
          </cell>
          <cell r="D27">
            <v>2.2518237499999998</v>
          </cell>
        </row>
        <row r="28">
          <cell r="A28" t="str">
            <v>United Kingdom</v>
          </cell>
          <cell r="B28">
            <v>100</v>
          </cell>
          <cell r="C28">
            <v>9000</v>
          </cell>
          <cell r="D28">
            <v>5.1407107096833098</v>
          </cell>
        </row>
        <row r="29">
          <cell r="A29" t="str">
            <v>United States</v>
          </cell>
          <cell r="B29">
            <v>100</v>
          </cell>
          <cell r="C29">
            <v>9000</v>
          </cell>
          <cell r="D29">
            <v>5.1377591326960301</v>
          </cell>
        </row>
        <row r="30">
          <cell r="A30" t="str">
            <v>Argentina</v>
          </cell>
          <cell r="B30">
            <v>100</v>
          </cell>
          <cell r="C30">
            <v>9000</v>
          </cell>
          <cell r="D30">
            <v>3.1572623330363601</v>
          </cell>
        </row>
        <row r="31">
          <cell r="A31" t="str">
            <v>Chile</v>
          </cell>
          <cell r="B31">
            <v>100</v>
          </cell>
          <cell r="C31">
            <v>9000</v>
          </cell>
          <cell r="D31" t="str">
            <v>m</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567"/>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905070</v>
          </cell>
          <cell r="C2">
            <v>80.939212744062502</v>
          </cell>
          <cell r="D2">
            <v>97.670029068627699</v>
          </cell>
          <cell r="E2">
            <v>1.83149157345849</v>
          </cell>
          <cell r="F2" t="str">
            <v>n</v>
          </cell>
          <cell r="G2">
            <v>1.83149157345849</v>
          </cell>
          <cell r="H2">
            <v>99.501520642086206</v>
          </cell>
          <cell r="I2">
            <v>0.38086063301277601</v>
          </cell>
          <cell r="J2">
            <v>0.117618724901004</v>
          </cell>
          <cell r="K2">
            <v>0.49847935791378001</v>
          </cell>
          <cell r="L2" t="str">
            <v>m</v>
          </cell>
          <cell r="M2">
            <v>0.49847935791378001</v>
          </cell>
          <cell r="N2">
            <v>98.159333081906894</v>
          </cell>
          <cell r="O2">
            <v>1.8406669180931401</v>
          </cell>
          <cell r="P2" t="str">
            <v>n</v>
          </cell>
          <cell r="Q2">
            <v>1.8406669180931401</v>
          </cell>
          <cell r="R2">
            <v>76.404494382022506</v>
          </cell>
          <cell r="S2">
            <v>23.595505617977501</v>
          </cell>
          <cell r="T2">
            <v>100</v>
          </cell>
          <cell r="U2" t="str">
            <v>m</v>
          </cell>
          <cell r="V2">
            <v>81.324946931551494</v>
          </cell>
          <cell r="W2" t="str">
            <v>xr:G12</v>
          </cell>
          <cell r="X2">
            <v>19.060787255937498</v>
          </cell>
          <cell r="Y2">
            <v>98.159333081906894</v>
          </cell>
          <cell r="Z2" t="str">
            <v>.</v>
          </cell>
          <cell r="AA2">
            <v>1.8406669180931401</v>
          </cell>
          <cell r="AB2" t="str">
            <v>.</v>
          </cell>
          <cell r="AC2">
            <v>0</v>
          </cell>
          <cell r="AD2" t="str">
            <v>n</v>
          </cell>
          <cell r="AE2">
            <v>1.8406669180931401</v>
          </cell>
          <cell r="AF2" t="str">
            <v>.</v>
          </cell>
          <cell r="AG2">
            <v>76.404494382022506</v>
          </cell>
          <cell r="AH2" t="str">
            <v>.</v>
          </cell>
          <cell r="AI2">
            <v>23.595505617977501</v>
          </cell>
          <cell r="AJ2" t="str">
            <v>.</v>
          </cell>
          <cell r="AK2">
            <v>100</v>
          </cell>
          <cell r="AL2" t="str">
            <v>.</v>
          </cell>
          <cell r="AM2">
            <v>0</v>
          </cell>
          <cell r="AN2" t="str">
            <v>m</v>
          </cell>
          <cell r="AO2">
            <v>81.324946931551494</v>
          </cell>
          <cell r="AP2" t="str">
            <v>.</v>
          </cell>
          <cell r="AQ2">
            <v>0</v>
          </cell>
          <cell r="AR2" t="str">
            <v>xr:G12</v>
          </cell>
          <cell r="AS2">
            <v>19.060787255937498</v>
          </cell>
          <cell r="AT2" t="str">
            <v>""</v>
          </cell>
        </row>
        <row r="3">
          <cell r="A3" t="str">
            <v>Australia</v>
          </cell>
          <cell r="B3">
            <v>905070</v>
          </cell>
          <cell r="C3">
            <v>75.686984893747706</v>
          </cell>
          <cell r="D3">
            <v>77.572186375914995</v>
          </cell>
          <cell r="E3" t="str">
            <v>a</v>
          </cell>
          <cell r="F3" t="str">
            <v>a</v>
          </cell>
          <cell r="G3" t="str">
            <v>n</v>
          </cell>
          <cell r="H3">
            <v>77.572186375914995</v>
          </cell>
          <cell r="I3">
            <v>12.9382619284225</v>
          </cell>
          <cell r="J3">
            <v>9.4895516956625201</v>
          </cell>
          <cell r="K3">
            <v>22.427813624085001</v>
          </cell>
          <cell r="L3" t="str">
            <v>n</v>
          </cell>
          <cell r="M3">
            <v>22.427813624085001</v>
          </cell>
          <cell r="N3">
            <v>100</v>
          </cell>
          <cell r="O3" t="str">
            <v>a</v>
          </cell>
          <cell r="P3" t="str">
            <v>a</v>
          </cell>
          <cell r="Q3" t="str">
            <v>n</v>
          </cell>
          <cell r="R3">
            <v>57.688467299051403</v>
          </cell>
          <cell r="S3">
            <v>42.311532700948597</v>
          </cell>
          <cell r="T3">
            <v>100</v>
          </cell>
          <cell r="U3" t="str">
            <v>n</v>
          </cell>
          <cell r="V3">
            <v>4.8847397371478198</v>
          </cell>
          <cell r="W3">
            <v>9.4895516956625201</v>
          </cell>
          <cell r="X3">
            <v>24.313015106252301</v>
          </cell>
          <cell r="Y3">
            <v>100</v>
          </cell>
          <cell r="Z3" t="str">
            <v>.</v>
          </cell>
          <cell r="AA3">
            <v>0</v>
          </cell>
          <cell r="AB3" t="str">
            <v>a</v>
          </cell>
          <cell r="AC3">
            <v>0</v>
          </cell>
          <cell r="AD3" t="str">
            <v>a</v>
          </cell>
          <cell r="AE3">
            <v>0</v>
          </cell>
          <cell r="AF3" t="str">
            <v>n</v>
          </cell>
          <cell r="AG3">
            <v>57.688467299051403</v>
          </cell>
          <cell r="AH3" t="str">
            <v>.</v>
          </cell>
          <cell r="AI3">
            <v>42.311532700948597</v>
          </cell>
          <cell r="AJ3" t="str">
            <v>.</v>
          </cell>
          <cell r="AK3">
            <v>100</v>
          </cell>
          <cell r="AL3" t="str">
            <v>.</v>
          </cell>
          <cell r="AM3">
            <v>0</v>
          </cell>
          <cell r="AN3" t="str">
            <v>n</v>
          </cell>
          <cell r="AO3">
            <v>4.8847397371478198</v>
          </cell>
          <cell r="AP3" t="str">
            <v>.</v>
          </cell>
          <cell r="AQ3">
            <v>9.4895516956625201</v>
          </cell>
          <cell r="AR3" t="str">
            <v>.</v>
          </cell>
          <cell r="AS3">
            <v>24.313015106252301</v>
          </cell>
          <cell r="AT3" t="str">
            <v>""</v>
          </cell>
        </row>
        <row r="4">
          <cell r="A4" t="str">
            <v>Austria</v>
          </cell>
          <cell r="B4">
            <v>905070</v>
          </cell>
          <cell r="C4" t="str">
            <v>""</v>
          </cell>
          <cell r="D4">
            <v>77.692168783482799</v>
          </cell>
          <cell r="E4">
            <v>0.32185991834884797</v>
          </cell>
          <cell r="F4" t="str">
            <v>a</v>
          </cell>
          <cell r="G4">
            <v>0.32185991834884797</v>
          </cell>
          <cell r="H4">
            <v>78.014028701831606</v>
          </cell>
          <cell r="I4">
            <v>5.6582194666827199</v>
          </cell>
          <cell r="J4" t="str">
            <v>a</v>
          </cell>
          <cell r="K4">
            <v>5.6582194666827199</v>
          </cell>
          <cell r="L4">
            <v>16.3277518314856</v>
          </cell>
          <cell r="M4">
            <v>21.985971298168302</v>
          </cell>
          <cell r="N4">
            <v>99.587433281289705</v>
          </cell>
          <cell r="O4">
            <v>0.41256671871028699</v>
          </cell>
          <cell r="P4" t="str">
            <v>a</v>
          </cell>
          <cell r="Q4">
            <v>0.41256671871028699</v>
          </cell>
          <cell r="R4">
            <v>25.735590163142401</v>
          </cell>
          <cell r="S4" t="str">
            <v>a</v>
          </cell>
          <cell r="T4">
            <v>25.735590163142401</v>
          </cell>
          <cell r="U4">
            <v>74.264409836857595</v>
          </cell>
          <cell r="V4">
            <v>8.1219172795224193</v>
          </cell>
          <cell r="W4" t="str">
            <v>xr:G12</v>
          </cell>
          <cell r="X4" t="str">
            <v>""</v>
          </cell>
          <cell r="Y4">
            <v>99.587433281289705</v>
          </cell>
          <cell r="Z4" t="str">
            <v>.</v>
          </cell>
          <cell r="AA4">
            <v>0.41256671871028699</v>
          </cell>
          <cell r="AB4" t="str">
            <v>.</v>
          </cell>
          <cell r="AC4">
            <v>0</v>
          </cell>
          <cell r="AD4" t="str">
            <v>a</v>
          </cell>
          <cell r="AE4">
            <v>0.41256671871028699</v>
          </cell>
          <cell r="AF4" t="str">
            <v>.</v>
          </cell>
          <cell r="AG4">
            <v>25.735590163142401</v>
          </cell>
          <cell r="AH4" t="str">
            <v>.</v>
          </cell>
          <cell r="AI4">
            <v>0</v>
          </cell>
          <cell r="AJ4" t="str">
            <v>a</v>
          </cell>
          <cell r="AK4">
            <v>25.735590163142401</v>
          </cell>
          <cell r="AL4" t="str">
            <v>.</v>
          </cell>
          <cell r="AM4">
            <v>74.264409836857595</v>
          </cell>
          <cell r="AN4" t="str">
            <v>.</v>
          </cell>
          <cell r="AO4">
            <v>8.1219172795224193</v>
          </cell>
          <cell r="AP4" t="str">
            <v>.</v>
          </cell>
          <cell r="AQ4">
            <v>0</v>
          </cell>
          <cell r="AR4" t="str">
            <v>xr:G12</v>
          </cell>
          <cell r="AS4">
            <v>0</v>
          </cell>
          <cell r="AT4" t="str">
            <v>""</v>
          </cell>
        </row>
        <row r="5">
          <cell r="A5" t="str">
            <v>Belgium (Fl)</v>
          </cell>
          <cell r="B5">
            <v>905070</v>
          </cell>
          <cell r="C5" t="str">
            <v>""</v>
          </cell>
          <cell r="D5">
            <v>29.327436682416501</v>
          </cell>
          <cell r="E5">
            <v>51.592076359173497</v>
          </cell>
          <cell r="F5" t="str">
            <v>n</v>
          </cell>
          <cell r="G5">
            <v>51.592076359173497</v>
          </cell>
          <cell r="H5">
            <v>80.919513041589994</v>
          </cell>
          <cell r="I5">
            <v>19.080486958409999</v>
          </cell>
          <cell r="J5" t="str">
            <v>n</v>
          </cell>
          <cell r="K5">
            <v>19.080486958409999</v>
          </cell>
          <cell r="L5" t="str">
            <v>m</v>
          </cell>
          <cell r="M5">
            <v>19.080486958409999</v>
          </cell>
          <cell r="N5">
            <v>36.242725122855298</v>
          </cell>
          <cell r="O5">
            <v>63.757274877144702</v>
          </cell>
          <cell r="P5" t="str">
            <v>n</v>
          </cell>
          <cell r="Q5">
            <v>63.757274877144702</v>
          </cell>
          <cell r="R5">
            <v>100</v>
          </cell>
          <cell r="S5" t="str">
            <v>n</v>
          </cell>
          <cell r="T5">
            <v>100</v>
          </cell>
          <cell r="U5" t="str">
            <v>m</v>
          </cell>
          <cell r="V5">
            <v>2.00553344203749</v>
          </cell>
          <cell r="W5">
            <v>16.582488808060901</v>
          </cell>
          <cell r="X5" t="str">
            <v>""</v>
          </cell>
          <cell r="Y5">
            <v>36.242725122855298</v>
          </cell>
          <cell r="Z5" t="str">
            <v>.</v>
          </cell>
          <cell r="AA5">
            <v>63.757274877144702</v>
          </cell>
          <cell r="AB5" t="str">
            <v>.</v>
          </cell>
          <cell r="AC5">
            <v>0</v>
          </cell>
          <cell r="AD5" t="str">
            <v>n</v>
          </cell>
          <cell r="AE5">
            <v>63.757274877144702</v>
          </cell>
          <cell r="AF5" t="str">
            <v>.</v>
          </cell>
          <cell r="AG5">
            <v>100</v>
          </cell>
          <cell r="AH5" t="str">
            <v>.</v>
          </cell>
          <cell r="AI5">
            <v>0</v>
          </cell>
          <cell r="AJ5" t="str">
            <v>n</v>
          </cell>
          <cell r="AK5">
            <v>100</v>
          </cell>
          <cell r="AL5" t="str">
            <v>.</v>
          </cell>
          <cell r="AM5">
            <v>0</v>
          </cell>
          <cell r="AN5" t="str">
            <v>m</v>
          </cell>
          <cell r="AO5">
            <v>2.00553344203749</v>
          </cell>
          <cell r="AP5" t="str">
            <v>.</v>
          </cell>
          <cell r="AQ5">
            <v>16.582488808060901</v>
          </cell>
          <cell r="AR5" t="str">
            <v>.</v>
          </cell>
          <cell r="AS5">
            <v>0</v>
          </cell>
          <cell r="AT5" t="str">
            <v>""</v>
          </cell>
        </row>
        <row r="6">
          <cell r="A6" t="str">
            <v>Brazil</v>
          </cell>
          <cell r="B6">
            <v>905070</v>
          </cell>
          <cell r="C6" t="str">
            <v>m</v>
          </cell>
          <cell r="D6">
            <v>89.094017961246294</v>
          </cell>
          <cell r="E6" t="str">
            <v>xr:G4</v>
          </cell>
          <cell r="F6" t="str">
            <v>xr:G4</v>
          </cell>
          <cell r="G6">
            <v>2.6229588421402799</v>
          </cell>
          <cell r="H6">
            <v>91.716976803386601</v>
          </cell>
          <cell r="I6">
            <v>6.1523980728677303</v>
          </cell>
          <cell r="J6">
            <v>2.1306251237456499</v>
          </cell>
          <cell r="K6">
            <v>8.2830231966133692</v>
          </cell>
          <cell r="L6" t="str">
            <v>m</v>
          </cell>
          <cell r="M6">
            <v>8.2830231966133692</v>
          </cell>
          <cell r="N6">
            <v>97.1401599425119</v>
          </cell>
          <cell r="O6" t="str">
            <v>xr:G4</v>
          </cell>
          <cell r="P6" t="str">
            <v>xr:G4</v>
          </cell>
          <cell r="Q6">
            <v>2.8598400574880598</v>
          </cell>
          <cell r="R6">
            <v>74.277204431628505</v>
          </cell>
          <cell r="S6">
            <v>25.722795568371499</v>
          </cell>
          <cell r="T6">
            <v>100</v>
          </cell>
          <cell r="U6" t="str">
            <v>m</v>
          </cell>
          <cell r="V6">
            <v>4.1037425174568396</v>
          </cell>
          <cell r="W6" t="str">
            <v>m</v>
          </cell>
          <cell r="X6" t="str">
            <v>m</v>
          </cell>
          <cell r="Y6">
            <v>97.1401599425119</v>
          </cell>
          <cell r="Z6" t="str">
            <v>.</v>
          </cell>
          <cell r="AA6">
            <v>0</v>
          </cell>
          <cell r="AB6" t="str">
            <v>xr:G4</v>
          </cell>
          <cell r="AC6">
            <v>0</v>
          </cell>
          <cell r="AD6" t="str">
            <v>xr:G4</v>
          </cell>
          <cell r="AE6">
            <v>2.8598400574880598</v>
          </cell>
          <cell r="AF6" t="str">
            <v>.</v>
          </cell>
          <cell r="AG6">
            <v>74.277204431628505</v>
          </cell>
          <cell r="AH6" t="str">
            <v>.</v>
          </cell>
          <cell r="AI6">
            <v>25.722795568371499</v>
          </cell>
          <cell r="AJ6" t="str">
            <v>.</v>
          </cell>
          <cell r="AK6">
            <v>100</v>
          </cell>
          <cell r="AL6" t="str">
            <v>.</v>
          </cell>
          <cell r="AM6">
            <v>0</v>
          </cell>
          <cell r="AN6" t="str">
            <v>m</v>
          </cell>
          <cell r="AO6">
            <v>4.1037425174568396</v>
          </cell>
          <cell r="AP6" t="str">
            <v>.</v>
          </cell>
          <cell r="AQ6">
            <v>0</v>
          </cell>
          <cell r="AR6" t="str">
            <v>m</v>
          </cell>
          <cell r="AS6">
            <v>0</v>
          </cell>
          <cell r="AT6" t="str">
            <v>m</v>
          </cell>
        </row>
        <row r="7">
          <cell r="A7" t="str">
            <v>Canada</v>
          </cell>
          <cell r="B7">
            <v>905070</v>
          </cell>
          <cell r="C7">
            <v>79.157094501508595</v>
          </cell>
          <cell r="D7">
            <v>64.8768531872214</v>
          </cell>
          <cell r="E7">
            <v>0.23348997757374201</v>
          </cell>
          <cell r="F7">
            <v>1.62856405963543E-2</v>
          </cell>
          <cell r="G7">
            <v>0.249775618170096</v>
          </cell>
          <cell r="H7">
            <v>65.126628805391505</v>
          </cell>
          <cell r="I7">
            <v>17.380321835602899</v>
          </cell>
          <cell r="J7">
            <v>0.63605988345886599</v>
          </cell>
          <cell r="K7">
            <v>18.016381719061801</v>
          </cell>
          <cell r="L7">
            <v>16.856989475546701</v>
          </cell>
          <cell r="M7">
            <v>34.873371194608502</v>
          </cell>
          <cell r="N7">
            <v>99.616476973011402</v>
          </cell>
          <cell r="O7">
            <v>0.35851691060418001</v>
          </cell>
          <cell r="P7">
            <v>2.5006116384464299E-2</v>
          </cell>
          <cell r="Q7">
            <v>0.38352302698864499</v>
          </cell>
          <cell r="R7">
            <v>49.838375930486301</v>
          </cell>
          <cell r="S7">
            <v>1.8239128070222299</v>
          </cell>
          <cell r="T7">
            <v>51.662288737508597</v>
          </cell>
          <cell r="U7">
            <v>48.337711262491403</v>
          </cell>
          <cell r="V7">
            <v>2.4977788952861699</v>
          </cell>
          <cell r="W7">
            <v>5.2553614566131301</v>
          </cell>
          <cell r="X7">
            <v>20.842905498491401</v>
          </cell>
          <cell r="Y7">
            <v>99.616476973011402</v>
          </cell>
          <cell r="Z7" t="str">
            <v>.</v>
          </cell>
          <cell r="AA7">
            <v>0.35851691060418001</v>
          </cell>
          <cell r="AB7" t="str">
            <v>.</v>
          </cell>
          <cell r="AC7">
            <v>2.5006116384464299E-2</v>
          </cell>
          <cell r="AD7" t="str">
            <v>.</v>
          </cell>
          <cell r="AE7">
            <v>0.38352302698864499</v>
          </cell>
          <cell r="AF7" t="str">
            <v>.</v>
          </cell>
          <cell r="AG7">
            <v>49.838375930486301</v>
          </cell>
          <cell r="AH7" t="str">
            <v>.</v>
          </cell>
          <cell r="AI7">
            <v>1.8239128070222299</v>
          </cell>
          <cell r="AJ7" t="str">
            <v>.</v>
          </cell>
          <cell r="AK7">
            <v>51.662288737508597</v>
          </cell>
          <cell r="AL7" t="str">
            <v>.</v>
          </cell>
          <cell r="AM7">
            <v>48.337711262491403</v>
          </cell>
          <cell r="AN7" t="str">
            <v>.</v>
          </cell>
          <cell r="AO7">
            <v>2.4977788952861699</v>
          </cell>
          <cell r="AP7" t="str">
            <v>.</v>
          </cell>
          <cell r="AQ7">
            <v>5.2553614566131301</v>
          </cell>
          <cell r="AR7" t="str">
            <v>.</v>
          </cell>
          <cell r="AS7">
            <v>20.842905498491401</v>
          </cell>
          <cell r="AT7" t="str">
            <v>""</v>
          </cell>
        </row>
        <row r="8">
          <cell r="A8" t="str">
            <v>Chile</v>
          </cell>
          <cell r="B8">
            <v>905070</v>
          </cell>
          <cell r="C8" t="str">
            <v>m</v>
          </cell>
          <cell r="D8">
            <v>79.569535970507403</v>
          </cell>
          <cell r="E8" t="str">
            <v>a</v>
          </cell>
          <cell r="F8">
            <v>1.5684573666311701</v>
          </cell>
          <cell r="G8">
            <v>1.5684573666311701</v>
          </cell>
          <cell r="H8">
            <v>81.137993337138596</v>
          </cell>
          <cell r="I8">
            <v>6.3059078185342798</v>
          </cell>
          <cell r="J8">
            <v>10.987641477696</v>
          </cell>
          <cell r="K8">
            <v>17.293549296230299</v>
          </cell>
          <cell r="L8">
            <v>1.5684573666311701</v>
          </cell>
          <cell r="M8">
            <v>18.8620066628614</v>
          </cell>
          <cell r="N8">
            <v>98.066926106843695</v>
          </cell>
          <cell r="O8" t="str">
            <v>a</v>
          </cell>
          <cell r="P8">
            <v>1.93307389315635</v>
          </cell>
          <cell r="Q8">
            <v>1.93307389315635</v>
          </cell>
          <cell r="R8">
            <v>33.431797216731802</v>
          </cell>
          <cell r="S8">
            <v>58.252770630869499</v>
          </cell>
          <cell r="T8">
            <v>91.684567847601301</v>
          </cell>
          <cell r="U8">
            <v>8.31543215239871</v>
          </cell>
          <cell r="V8">
            <v>8.6573936978217995E-4</v>
          </cell>
          <cell r="W8" t="str">
            <v>m</v>
          </cell>
          <cell r="X8" t="str">
            <v>m</v>
          </cell>
          <cell r="Y8">
            <v>98.066926106843695</v>
          </cell>
          <cell r="Z8" t="str">
            <v>.</v>
          </cell>
          <cell r="AA8">
            <v>0</v>
          </cell>
          <cell r="AB8" t="str">
            <v>a</v>
          </cell>
          <cell r="AC8">
            <v>1.93307389315635</v>
          </cell>
          <cell r="AD8" t="str">
            <v>.</v>
          </cell>
          <cell r="AE8">
            <v>1.93307389315635</v>
          </cell>
          <cell r="AF8" t="str">
            <v>.</v>
          </cell>
          <cell r="AG8">
            <v>33.431797216731802</v>
          </cell>
          <cell r="AH8" t="str">
            <v>.</v>
          </cell>
          <cell r="AI8">
            <v>58.252770630869499</v>
          </cell>
          <cell r="AJ8" t="str">
            <v>.</v>
          </cell>
          <cell r="AK8">
            <v>91.684567847601301</v>
          </cell>
          <cell r="AL8" t="str">
            <v>.</v>
          </cell>
          <cell r="AM8">
            <v>8.31543215239871</v>
          </cell>
          <cell r="AN8" t="str">
            <v>.</v>
          </cell>
          <cell r="AO8">
            <v>8.6573936978217995E-4</v>
          </cell>
          <cell r="AP8" t="str">
            <v>.</v>
          </cell>
          <cell r="AQ8">
            <v>0</v>
          </cell>
          <cell r="AR8" t="str">
            <v>m</v>
          </cell>
          <cell r="AS8">
            <v>0</v>
          </cell>
          <cell r="AT8" t="str">
            <v>m</v>
          </cell>
        </row>
        <row r="9">
          <cell r="A9" t="str">
            <v>China</v>
          </cell>
          <cell r="B9">
            <v>905070</v>
          </cell>
          <cell r="C9" t="str">
            <v>m.</v>
          </cell>
          <cell r="D9" t="str">
            <v>xr:G20</v>
          </cell>
          <cell r="E9" t="str">
            <v>xr:G20</v>
          </cell>
          <cell r="F9" t="str">
            <v>xr:G20</v>
          </cell>
          <cell r="G9" t="str">
            <v>xr:G20</v>
          </cell>
          <cell r="H9" t="str">
            <v>xr:G20</v>
          </cell>
          <cell r="I9" t="str">
            <v>xr:G20</v>
          </cell>
          <cell r="J9" t="str">
            <v>xr:G20</v>
          </cell>
          <cell r="K9" t="str">
            <v>xr:G20</v>
          </cell>
          <cell r="L9" t="str">
            <v>xr:G20</v>
          </cell>
          <cell r="M9" t="str">
            <v>xr:G20</v>
          </cell>
          <cell r="N9" t="str">
            <v>xr:G20</v>
          </cell>
          <cell r="O9" t="str">
            <v>xr:G20</v>
          </cell>
          <cell r="P9" t="str">
            <v>xr:G20</v>
          </cell>
          <cell r="Q9" t="str">
            <v>xr:G20</v>
          </cell>
          <cell r="R9" t="str">
            <v>xr:G20</v>
          </cell>
          <cell r="S9" t="str">
            <v>xr:G20</v>
          </cell>
          <cell r="T9" t="str">
            <v>xr:G20</v>
          </cell>
          <cell r="U9" t="str">
            <v>xr:G20</v>
          </cell>
          <cell r="V9" t="str">
            <v>xr:G20</v>
          </cell>
          <cell r="W9" t="str">
            <v>xr:G20</v>
          </cell>
          <cell r="X9" t="str">
            <v>m</v>
          </cell>
          <cell r="Y9">
            <v>0</v>
          </cell>
          <cell r="Z9" t="str">
            <v>xr:G20</v>
          </cell>
          <cell r="AA9">
            <v>0</v>
          </cell>
          <cell r="AB9" t="str">
            <v>xr:G20</v>
          </cell>
          <cell r="AC9">
            <v>0</v>
          </cell>
          <cell r="AD9" t="str">
            <v>xr:G20</v>
          </cell>
          <cell r="AE9">
            <v>0</v>
          </cell>
          <cell r="AF9" t="str">
            <v>xr:G20</v>
          </cell>
          <cell r="AG9">
            <v>0</v>
          </cell>
          <cell r="AH9" t="str">
            <v>xr:G20</v>
          </cell>
          <cell r="AI9">
            <v>0</v>
          </cell>
          <cell r="AJ9" t="str">
            <v>xr:G20</v>
          </cell>
          <cell r="AK9">
            <v>0</v>
          </cell>
          <cell r="AL9" t="str">
            <v>xr:G20</v>
          </cell>
          <cell r="AM9">
            <v>0</v>
          </cell>
          <cell r="AN9" t="str">
            <v>xr:G20</v>
          </cell>
          <cell r="AO9">
            <v>0</v>
          </cell>
          <cell r="AP9" t="str">
            <v>xr:G20</v>
          </cell>
          <cell r="AQ9">
            <v>0</v>
          </cell>
          <cell r="AR9" t="str">
            <v>xr:G20</v>
          </cell>
          <cell r="AS9">
            <v>0</v>
          </cell>
          <cell r="AT9" t="str">
            <v>m</v>
          </cell>
        </row>
        <row r="10">
          <cell r="A10" t="str">
            <v>Czech Republic</v>
          </cell>
          <cell r="B10">
            <v>905070</v>
          </cell>
          <cell r="C10" t="str">
            <v>m</v>
          </cell>
          <cell r="D10">
            <v>88.487046536003504</v>
          </cell>
          <cell r="E10">
            <v>1.00826461612667</v>
          </cell>
          <cell r="F10" t="str">
            <v>a</v>
          </cell>
          <cell r="G10">
            <v>1.00826461612667</v>
          </cell>
          <cell r="H10">
            <v>89.495311152130199</v>
          </cell>
          <cell r="I10">
            <v>10.504688847869801</v>
          </cell>
          <cell r="J10" t="str">
            <v>a</v>
          </cell>
          <cell r="K10">
            <v>10.504688847869801</v>
          </cell>
          <cell r="L10" t="str">
            <v>n</v>
          </cell>
          <cell r="M10">
            <v>10.504688847869801</v>
          </cell>
          <cell r="N10">
            <v>98.873388333817005</v>
          </cell>
          <cell r="O10">
            <v>1.1266116661829899</v>
          </cell>
          <cell r="P10" t="str">
            <v>a</v>
          </cell>
          <cell r="Q10">
            <v>1.1266116661829899</v>
          </cell>
          <cell r="R10">
            <v>100</v>
          </cell>
          <cell r="S10" t="str">
            <v>a</v>
          </cell>
          <cell r="T10">
            <v>100</v>
          </cell>
          <cell r="U10" t="str">
            <v>n</v>
          </cell>
          <cell r="V10">
            <v>13.449711990650099</v>
          </cell>
          <cell r="W10" t="str">
            <v>n</v>
          </cell>
          <cell r="X10" t="str">
            <v>m</v>
          </cell>
          <cell r="Y10">
            <v>98.873388333817005</v>
          </cell>
          <cell r="Z10" t="str">
            <v>.</v>
          </cell>
          <cell r="AA10">
            <v>1.1266116661829899</v>
          </cell>
          <cell r="AB10" t="str">
            <v>.</v>
          </cell>
          <cell r="AC10">
            <v>0</v>
          </cell>
          <cell r="AD10" t="str">
            <v>a</v>
          </cell>
          <cell r="AE10">
            <v>1.1266116661829899</v>
          </cell>
          <cell r="AF10" t="str">
            <v>.</v>
          </cell>
          <cell r="AG10">
            <v>100</v>
          </cell>
          <cell r="AH10" t="str">
            <v>.</v>
          </cell>
          <cell r="AI10">
            <v>0</v>
          </cell>
          <cell r="AJ10" t="str">
            <v>a</v>
          </cell>
          <cell r="AK10">
            <v>100</v>
          </cell>
          <cell r="AL10" t="str">
            <v>.</v>
          </cell>
          <cell r="AM10">
            <v>0</v>
          </cell>
          <cell r="AN10" t="str">
            <v>n</v>
          </cell>
          <cell r="AO10">
            <v>13.449711990650099</v>
          </cell>
          <cell r="AP10" t="str">
            <v>.</v>
          </cell>
          <cell r="AQ10">
            <v>0</v>
          </cell>
          <cell r="AR10" t="str">
            <v>n</v>
          </cell>
          <cell r="AS10">
            <v>0</v>
          </cell>
          <cell r="AT10" t="str">
            <v>m</v>
          </cell>
        </row>
        <row r="11">
          <cell r="A11" t="str">
            <v>Denmark</v>
          </cell>
          <cell r="B11">
            <v>905070</v>
          </cell>
          <cell r="C11">
            <v>99.469664505260297</v>
          </cell>
          <cell r="D11">
            <v>67.254433470032097</v>
          </cell>
          <cell r="E11" t="str">
            <v>a</v>
          </cell>
          <cell r="F11" t="str">
            <v>a</v>
          </cell>
          <cell r="G11" t="str">
            <v>n</v>
          </cell>
          <cell r="H11">
            <v>67.254433470032097</v>
          </cell>
          <cell r="I11">
            <v>27.5962360572134</v>
          </cell>
          <cell r="J11">
            <v>5.1493304727545697</v>
          </cell>
          <cell r="K11">
            <v>32.745566529967903</v>
          </cell>
          <cell r="L11" t="str">
            <v>xc:9</v>
          </cell>
          <cell r="M11">
            <v>32.745566529967903</v>
          </cell>
          <cell r="N11">
            <v>100</v>
          </cell>
          <cell r="O11" t="str">
            <v>a</v>
          </cell>
          <cell r="P11" t="str">
            <v>a</v>
          </cell>
          <cell r="Q11" t="str">
            <v>n</v>
          </cell>
          <cell r="R11">
            <v>84.274724738562597</v>
          </cell>
          <cell r="S11">
            <v>15.7252752614374</v>
          </cell>
          <cell r="T11">
            <v>100</v>
          </cell>
          <cell r="U11" t="str">
            <v>xc:9</v>
          </cell>
          <cell r="V11">
            <v>11.4766854574269</v>
          </cell>
          <cell r="W11" t="str">
            <v>n</v>
          </cell>
          <cell r="X11">
            <v>0.530335494739687</v>
          </cell>
          <cell r="Y11">
            <v>100</v>
          </cell>
          <cell r="Z11" t="str">
            <v>.</v>
          </cell>
          <cell r="AA11">
            <v>0</v>
          </cell>
          <cell r="AB11" t="str">
            <v>a</v>
          </cell>
          <cell r="AC11">
            <v>0</v>
          </cell>
          <cell r="AD11" t="str">
            <v>a</v>
          </cell>
          <cell r="AE11">
            <v>0</v>
          </cell>
          <cell r="AF11" t="str">
            <v>n</v>
          </cell>
          <cell r="AG11">
            <v>84.274724738562597</v>
          </cell>
          <cell r="AH11" t="str">
            <v>.</v>
          </cell>
          <cell r="AI11">
            <v>15.7252752614374</v>
          </cell>
          <cell r="AJ11" t="str">
            <v>.</v>
          </cell>
          <cell r="AK11">
            <v>100</v>
          </cell>
          <cell r="AL11" t="str">
            <v>.</v>
          </cell>
          <cell r="AM11">
            <v>0</v>
          </cell>
          <cell r="AN11" t="str">
            <v>xc:9</v>
          </cell>
          <cell r="AO11">
            <v>11.4766854574269</v>
          </cell>
          <cell r="AP11" t="str">
            <v>.</v>
          </cell>
          <cell r="AQ11">
            <v>0</v>
          </cell>
          <cell r="AR11" t="str">
            <v>n</v>
          </cell>
          <cell r="AS11">
            <v>0.530335494739687</v>
          </cell>
          <cell r="AT11" t="str">
            <v>""</v>
          </cell>
        </row>
        <row r="12">
          <cell r="A12" t="str">
            <v>Finland</v>
          </cell>
          <cell r="B12">
            <v>905070</v>
          </cell>
          <cell r="C12">
            <v>100</v>
          </cell>
          <cell r="D12">
            <v>75.710986049896505</v>
          </cell>
          <cell r="E12">
            <v>4.8125731121233803</v>
          </cell>
          <cell r="F12" t="str">
            <v>a</v>
          </cell>
          <cell r="G12">
            <v>4.8125731121233803</v>
          </cell>
          <cell r="H12">
            <v>80.523559162019794</v>
          </cell>
          <cell r="I12">
            <v>19.476440837980299</v>
          </cell>
          <cell r="J12" t="str">
            <v>n</v>
          </cell>
          <cell r="K12">
            <v>19.476440837980299</v>
          </cell>
          <cell r="L12" t="str">
            <v>m</v>
          </cell>
          <cell r="M12">
            <v>19.476440837980299</v>
          </cell>
          <cell r="N12">
            <v>94.023397422808799</v>
          </cell>
          <cell r="O12">
            <v>5.9766025771912297</v>
          </cell>
          <cell r="P12" t="str">
            <v>a</v>
          </cell>
          <cell r="Q12">
            <v>5.9766025771912297</v>
          </cell>
          <cell r="R12">
            <v>100</v>
          </cell>
          <cell r="S12" t="str">
            <v>n</v>
          </cell>
          <cell r="T12">
            <v>100</v>
          </cell>
          <cell r="U12" t="str">
            <v>m</v>
          </cell>
          <cell r="V12">
            <v>4.2835522047012997</v>
          </cell>
          <cell r="W12" t="str">
            <v>n</v>
          </cell>
          <cell r="X12" t="str">
            <v>""</v>
          </cell>
          <cell r="Y12">
            <v>94.023397422808799</v>
          </cell>
          <cell r="Z12" t="str">
            <v>.</v>
          </cell>
          <cell r="AA12">
            <v>5.9766025771912297</v>
          </cell>
          <cell r="AB12" t="str">
            <v>.</v>
          </cell>
          <cell r="AC12">
            <v>0</v>
          </cell>
          <cell r="AD12" t="str">
            <v>a</v>
          </cell>
          <cell r="AE12">
            <v>5.9766025771912297</v>
          </cell>
          <cell r="AF12" t="str">
            <v>.</v>
          </cell>
          <cell r="AG12">
            <v>100</v>
          </cell>
          <cell r="AH12" t="str">
            <v>.</v>
          </cell>
          <cell r="AI12">
            <v>0</v>
          </cell>
          <cell r="AJ12" t="str">
            <v>n</v>
          </cell>
          <cell r="AK12">
            <v>100</v>
          </cell>
          <cell r="AL12" t="str">
            <v>.</v>
          </cell>
          <cell r="AM12">
            <v>0</v>
          </cell>
          <cell r="AN12" t="str">
            <v>m</v>
          </cell>
          <cell r="AO12">
            <v>4.2835522047012997</v>
          </cell>
          <cell r="AP12" t="str">
            <v>.</v>
          </cell>
          <cell r="AQ12">
            <v>0</v>
          </cell>
          <cell r="AR12" t="str">
            <v>n</v>
          </cell>
          <cell r="AS12">
            <v>0</v>
          </cell>
          <cell r="AT12" t="str">
            <v>""</v>
          </cell>
        </row>
        <row r="13">
          <cell r="A13" t="str">
            <v>France</v>
          </cell>
          <cell r="B13">
            <v>905070</v>
          </cell>
          <cell r="C13">
            <v>86.001431970855194</v>
          </cell>
          <cell r="D13">
            <v>87.671249648012306</v>
          </cell>
          <cell r="E13">
            <v>3.2897072686982001</v>
          </cell>
          <cell r="F13">
            <v>1.2243049008925199E-3</v>
          </cell>
          <cell r="G13">
            <v>3.2909315735990901</v>
          </cell>
          <cell r="H13">
            <v>90.962181221611402</v>
          </cell>
          <cell r="I13">
            <v>9.0378187783885693</v>
          </cell>
          <cell r="J13" t="str">
            <v>n</v>
          </cell>
          <cell r="K13">
            <v>9.0378187783885693</v>
          </cell>
          <cell r="L13" t="str">
            <v>n</v>
          </cell>
          <cell r="M13">
            <v>9.0378187783885693</v>
          </cell>
          <cell r="N13">
            <v>96.382088105845497</v>
          </cell>
          <cell r="O13">
            <v>3.6165659447891598</v>
          </cell>
          <cell r="P13">
            <v>1.3459493653848701E-3</v>
          </cell>
          <cell r="Q13">
            <v>3.6179118941545401</v>
          </cell>
          <cell r="R13">
            <v>100</v>
          </cell>
          <cell r="S13" t="str">
            <v>n</v>
          </cell>
          <cell r="T13">
            <v>100</v>
          </cell>
          <cell r="U13" t="str">
            <v>n</v>
          </cell>
          <cell r="V13">
            <v>12.5148446969233</v>
          </cell>
          <cell r="W13" t="str">
            <v>xr:G12</v>
          </cell>
          <cell r="X13">
            <v>13.998568029144799</v>
          </cell>
          <cell r="Y13">
            <v>96.382088105845497</v>
          </cell>
          <cell r="Z13" t="str">
            <v>.</v>
          </cell>
          <cell r="AA13">
            <v>3.6165659447891598</v>
          </cell>
          <cell r="AB13" t="str">
            <v>.</v>
          </cell>
          <cell r="AC13">
            <v>1.3459493653848701E-3</v>
          </cell>
          <cell r="AD13" t="str">
            <v>.</v>
          </cell>
          <cell r="AE13">
            <v>3.6179118941545401</v>
          </cell>
          <cell r="AF13" t="str">
            <v>.</v>
          </cell>
          <cell r="AG13">
            <v>100</v>
          </cell>
          <cell r="AH13" t="str">
            <v>.</v>
          </cell>
          <cell r="AI13">
            <v>0</v>
          </cell>
          <cell r="AJ13" t="str">
            <v>n</v>
          </cell>
          <cell r="AK13">
            <v>100</v>
          </cell>
          <cell r="AL13" t="str">
            <v>.</v>
          </cell>
          <cell r="AM13">
            <v>0</v>
          </cell>
          <cell r="AN13" t="str">
            <v>n</v>
          </cell>
          <cell r="AO13">
            <v>12.5148446969233</v>
          </cell>
          <cell r="AP13" t="str">
            <v>.</v>
          </cell>
          <cell r="AQ13">
            <v>0</v>
          </cell>
          <cell r="AR13" t="str">
            <v>xr:G12</v>
          </cell>
          <cell r="AS13">
            <v>13.998568029144799</v>
          </cell>
          <cell r="AT13" t="str">
            <v>""</v>
          </cell>
        </row>
        <row r="14">
          <cell r="A14" t="str">
            <v>Germany</v>
          </cell>
          <cell r="B14">
            <v>905070</v>
          </cell>
          <cell r="C14" t="str">
            <v>""</v>
          </cell>
          <cell r="D14">
            <v>88.883776752319804</v>
          </cell>
          <cell r="E14">
            <v>1.57622616311701</v>
          </cell>
          <cell r="F14" t="str">
            <v>n</v>
          </cell>
          <cell r="G14">
            <v>1.57622616311701</v>
          </cell>
          <cell r="H14">
            <v>90.460002915436803</v>
          </cell>
          <cell r="I14">
            <v>6.0320833489294703</v>
          </cell>
          <cell r="J14">
            <v>2.8120614589836501</v>
          </cell>
          <cell r="K14">
            <v>8.8441448079131195</v>
          </cell>
          <cell r="L14">
            <v>0.69585227665012805</v>
          </cell>
          <cell r="M14">
            <v>9.5399970845632502</v>
          </cell>
          <cell r="N14">
            <v>98.257543541546795</v>
          </cell>
          <cell r="O14">
            <v>1.7424564584532301</v>
          </cell>
          <cell r="P14" t="str">
            <v>n</v>
          </cell>
          <cell r="Q14">
            <v>1.7424564584532301</v>
          </cell>
          <cell r="R14">
            <v>63.229404531894801</v>
          </cell>
          <cell r="S14">
            <v>29.476544217543601</v>
          </cell>
          <cell r="T14">
            <v>92.705948749438406</v>
          </cell>
          <cell r="U14">
            <v>7.29405125056162</v>
          </cell>
          <cell r="V14">
            <v>11.010301728999099</v>
          </cell>
          <cell r="W14" t="str">
            <v>xr:G12</v>
          </cell>
          <cell r="X14" t="str">
            <v>""</v>
          </cell>
          <cell r="Y14">
            <v>98.257543541546795</v>
          </cell>
          <cell r="Z14" t="str">
            <v>.</v>
          </cell>
          <cell r="AA14">
            <v>1.7424564584532301</v>
          </cell>
          <cell r="AB14" t="str">
            <v>.</v>
          </cell>
          <cell r="AC14">
            <v>0</v>
          </cell>
          <cell r="AD14" t="str">
            <v>n</v>
          </cell>
          <cell r="AE14">
            <v>1.7424564584532301</v>
          </cell>
          <cell r="AF14" t="str">
            <v>.</v>
          </cell>
          <cell r="AG14">
            <v>63.229404531894801</v>
          </cell>
          <cell r="AH14" t="str">
            <v>.</v>
          </cell>
          <cell r="AI14">
            <v>29.476544217543601</v>
          </cell>
          <cell r="AJ14" t="str">
            <v>.</v>
          </cell>
          <cell r="AK14">
            <v>92.705948749438406</v>
          </cell>
          <cell r="AL14" t="str">
            <v>.</v>
          </cell>
          <cell r="AM14">
            <v>7.29405125056162</v>
          </cell>
          <cell r="AN14" t="str">
            <v>.</v>
          </cell>
          <cell r="AO14">
            <v>11.010301728999099</v>
          </cell>
          <cell r="AP14" t="str">
            <v>.</v>
          </cell>
          <cell r="AQ14">
            <v>0</v>
          </cell>
          <cell r="AR14" t="str">
            <v>xr:G12</v>
          </cell>
          <cell r="AS14">
            <v>0</v>
          </cell>
          <cell r="AT14" t="str">
            <v>""</v>
          </cell>
        </row>
        <row r="15">
          <cell r="A15" t="str">
            <v>Greece</v>
          </cell>
          <cell r="B15">
            <v>905070</v>
          </cell>
          <cell r="C15" t="str">
            <v>m</v>
          </cell>
          <cell r="D15">
            <v>98.327994908755997</v>
          </cell>
          <cell r="E15" t="str">
            <v>a</v>
          </cell>
          <cell r="F15" t="str">
            <v>a</v>
          </cell>
          <cell r="G15" t="str">
            <v>a</v>
          </cell>
          <cell r="H15">
            <v>98.327994908755997</v>
          </cell>
          <cell r="I15">
            <v>1.6002501453567299</v>
          </cell>
          <cell r="J15">
            <v>7.17549458872834E-2</v>
          </cell>
          <cell r="K15">
            <v>1.6720050912440101</v>
          </cell>
          <cell r="L15" t="str">
            <v>n</v>
          </cell>
          <cell r="M15">
            <v>1.6720050912440101</v>
          </cell>
          <cell r="N15">
            <v>100</v>
          </cell>
          <cell r="O15" t="str">
            <v>a</v>
          </cell>
          <cell r="P15" t="str">
            <v>a</v>
          </cell>
          <cell r="Q15" t="str">
            <v>a</v>
          </cell>
          <cell r="R15">
            <v>95.708449318542705</v>
          </cell>
          <cell r="S15">
            <v>4.2915506814573101</v>
          </cell>
          <cell r="T15">
            <v>100</v>
          </cell>
          <cell r="U15" t="str">
            <v>n</v>
          </cell>
          <cell r="V15" t="str">
            <v>m</v>
          </cell>
          <cell r="W15" t="str">
            <v>m</v>
          </cell>
          <cell r="X15" t="str">
            <v>m</v>
          </cell>
          <cell r="Y15">
            <v>100</v>
          </cell>
          <cell r="Z15" t="str">
            <v>.</v>
          </cell>
          <cell r="AA15">
            <v>0</v>
          </cell>
          <cell r="AB15" t="str">
            <v>a</v>
          </cell>
          <cell r="AC15">
            <v>0</v>
          </cell>
          <cell r="AD15" t="str">
            <v>a</v>
          </cell>
          <cell r="AE15">
            <v>0</v>
          </cell>
          <cell r="AF15" t="str">
            <v>a</v>
          </cell>
          <cell r="AG15">
            <v>95.708449318542705</v>
          </cell>
          <cell r="AH15" t="str">
            <v>.</v>
          </cell>
          <cell r="AI15">
            <v>4.2915506814573101</v>
          </cell>
          <cell r="AJ15" t="str">
            <v>.</v>
          </cell>
          <cell r="AK15">
            <v>100</v>
          </cell>
          <cell r="AL15" t="str">
            <v>.</v>
          </cell>
          <cell r="AM15">
            <v>0</v>
          </cell>
          <cell r="AN15" t="str">
            <v>n</v>
          </cell>
          <cell r="AO15">
            <v>0</v>
          </cell>
          <cell r="AP15" t="str">
            <v>m</v>
          </cell>
          <cell r="AQ15">
            <v>0</v>
          </cell>
          <cell r="AR15" t="str">
            <v>m</v>
          </cell>
          <cell r="AS15">
            <v>0</v>
          </cell>
          <cell r="AT15" t="str">
            <v>m</v>
          </cell>
        </row>
        <row r="16">
          <cell r="A16" t="str">
            <v>Hungary</v>
          </cell>
          <cell r="B16">
            <v>905070</v>
          </cell>
          <cell r="C16" t="str">
            <v>m</v>
          </cell>
          <cell r="D16">
            <v>81.270219649242307</v>
          </cell>
          <cell r="E16">
            <v>4.6370395595663796</v>
          </cell>
          <cell r="F16" t="str">
            <v>a</v>
          </cell>
          <cell r="G16">
            <v>4.6370395595663796</v>
          </cell>
          <cell r="H16">
            <v>85.907259208808696</v>
          </cell>
          <cell r="I16">
            <v>14.0927407911913</v>
          </cell>
          <cell r="J16" t="str">
            <v>a</v>
          </cell>
          <cell r="K16">
            <v>14.0927407911913</v>
          </cell>
          <cell r="L16" t="str">
            <v>n</v>
          </cell>
          <cell r="M16">
            <v>14.0927407911913</v>
          </cell>
          <cell r="N16">
            <v>94.602272727272705</v>
          </cell>
          <cell r="O16">
            <v>5.3977272727272698</v>
          </cell>
          <cell r="P16" t="str">
            <v>a</v>
          </cell>
          <cell r="Q16">
            <v>5.3977272727272698</v>
          </cell>
          <cell r="R16">
            <v>100</v>
          </cell>
          <cell r="S16" t="str">
            <v>a</v>
          </cell>
          <cell r="T16">
            <v>100</v>
          </cell>
          <cell r="U16" t="str">
            <v>n</v>
          </cell>
          <cell r="V16">
            <v>8.8294833229278993</v>
          </cell>
          <cell r="W16" t="str">
            <v>n</v>
          </cell>
          <cell r="X16" t="str">
            <v>m</v>
          </cell>
          <cell r="Y16">
            <v>94.602272727272705</v>
          </cell>
          <cell r="Z16" t="str">
            <v>.</v>
          </cell>
          <cell r="AA16">
            <v>5.3977272727272698</v>
          </cell>
          <cell r="AB16" t="str">
            <v>.</v>
          </cell>
          <cell r="AC16">
            <v>0</v>
          </cell>
          <cell r="AD16" t="str">
            <v>a</v>
          </cell>
          <cell r="AE16">
            <v>5.3977272727272698</v>
          </cell>
          <cell r="AF16" t="str">
            <v>.</v>
          </cell>
          <cell r="AG16">
            <v>100</v>
          </cell>
          <cell r="AH16" t="str">
            <v>.</v>
          </cell>
          <cell r="AI16">
            <v>0</v>
          </cell>
          <cell r="AJ16" t="str">
            <v>a</v>
          </cell>
          <cell r="AK16">
            <v>100</v>
          </cell>
          <cell r="AL16" t="str">
            <v>.</v>
          </cell>
          <cell r="AM16">
            <v>0</v>
          </cell>
          <cell r="AN16" t="str">
            <v>n</v>
          </cell>
          <cell r="AO16">
            <v>8.8294833229278993</v>
          </cell>
          <cell r="AP16" t="str">
            <v>.</v>
          </cell>
          <cell r="AQ16">
            <v>0</v>
          </cell>
          <cell r="AR16" t="str">
            <v>n</v>
          </cell>
          <cell r="AS16">
            <v>0</v>
          </cell>
          <cell r="AT16" t="str">
            <v>m</v>
          </cell>
        </row>
        <row r="17">
          <cell r="A17" t="str">
            <v>Iceland</v>
          </cell>
          <cell r="B17">
            <v>905070</v>
          </cell>
          <cell r="C17" t="str">
            <v>""</v>
          </cell>
          <cell r="D17" t="str">
            <v>xr:G5</v>
          </cell>
          <cell r="E17" t="str">
            <v>xr:G5</v>
          </cell>
          <cell r="F17" t="str">
            <v>xr:G5</v>
          </cell>
          <cell r="G17" t="str">
            <v>xr:G5</v>
          </cell>
          <cell r="H17">
            <v>70.252456561741994</v>
          </cell>
          <cell r="I17" t="str">
            <v>m</v>
          </cell>
          <cell r="J17">
            <v>29.747543438257999</v>
          </cell>
          <cell r="K17">
            <v>29.747543438257999</v>
          </cell>
          <cell r="L17" t="str">
            <v>m</v>
          </cell>
          <cell r="M17">
            <v>29.747543438257999</v>
          </cell>
          <cell r="N17" t="str">
            <v>xr:G5</v>
          </cell>
          <cell r="O17" t="str">
            <v>xr:G5</v>
          </cell>
          <cell r="P17" t="str">
            <v>xr:G5</v>
          </cell>
          <cell r="Q17" t="str">
            <v>xr:G5</v>
          </cell>
          <cell r="R17" t="str">
            <v>m</v>
          </cell>
          <cell r="S17">
            <v>100</v>
          </cell>
          <cell r="T17">
            <v>100</v>
          </cell>
          <cell r="U17" t="str">
            <v>m</v>
          </cell>
          <cell r="V17">
            <v>3.39050761815865</v>
          </cell>
          <cell r="W17" t="str">
            <v>m</v>
          </cell>
          <cell r="X17" t="str">
            <v>""</v>
          </cell>
          <cell r="Y17">
            <v>0</v>
          </cell>
          <cell r="Z17" t="str">
            <v>xr:G5</v>
          </cell>
          <cell r="AA17">
            <v>0</v>
          </cell>
          <cell r="AB17" t="str">
            <v>xr:G5</v>
          </cell>
          <cell r="AC17">
            <v>0</v>
          </cell>
          <cell r="AD17" t="str">
            <v>xr:G5</v>
          </cell>
          <cell r="AE17">
            <v>0</v>
          </cell>
          <cell r="AF17" t="str">
            <v>xr:G5</v>
          </cell>
          <cell r="AG17">
            <v>0</v>
          </cell>
          <cell r="AH17" t="str">
            <v>m</v>
          </cell>
          <cell r="AI17">
            <v>100</v>
          </cell>
          <cell r="AJ17" t="str">
            <v>.</v>
          </cell>
          <cell r="AK17">
            <v>100</v>
          </cell>
          <cell r="AL17" t="str">
            <v>.</v>
          </cell>
          <cell r="AM17">
            <v>0</v>
          </cell>
          <cell r="AN17" t="str">
            <v>m</v>
          </cell>
          <cell r="AO17">
            <v>3.39050761815865</v>
          </cell>
          <cell r="AP17" t="str">
            <v>.</v>
          </cell>
          <cell r="AQ17">
            <v>0</v>
          </cell>
          <cell r="AR17" t="str">
            <v>m</v>
          </cell>
          <cell r="AS17">
            <v>0</v>
          </cell>
          <cell r="AT17" t="str">
            <v>""</v>
          </cell>
        </row>
        <row r="18">
          <cell r="A18" t="str">
            <v>India</v>
          </cell>
          <cell r="B18">
            <v>905070</v>
          </cell>
          <cell r="C18">
            <v>82.212783210317198</v>
          </cell>
          <cell r="D18">
            <v>79.390562418216902</v>
          </cell>
          <cell r="E18">
            <v>20.180662593988099</v>
          </cell>
          <cell r="F18" t="str">
            <v>xr:G2</v>
          </cell>
          <cell r="G18">
            <v>20.180662593988099</v>
          </cell>
          <cell r="H18">
            <v>99.571225012205005</v>
          </cell>
          <cell r="I18">
            <v>0.42877498779497097</v>
          </cell>
          <cell r="J18" t="str">
            <v>xr:G12</v>
          </cell>
          <cell r="K18">
            <v>0.42877498779497097</v>
          </cell>
          <cell r="L18" t="str">
            <v>xr:G12</v>
          </cell>
          <cell r="M18">
            <v>0.42877498779497097</v>
          </cell>
          <cell r="N18">
            <v>79.732435157331395</v>
          </cell>
          <cell r="O18">
            <v>20.267564842668602</v>
          </cell>
          <cell r="P18" t="str">
            <v>xr:G2</v>
          </cell>
          <cell r="Q18">
            <v>20.267564842668602</v>
          </cell>
          <cell r="R18">
            <v>100</v>
          </cell>
          <cell r="S18" t="str">
            <v>xr:G12</v>
          </cell>
          <cell r="T18">
            <v>100</v>
          </cell>
          <cell r="U18" t="str">
            <v>xr:G12</v>
          </cell>
          <cell r="V18">
            <v>3.3918785903603301</v>
          </cell>
          <cell r="W18" t="str">
            <v>xr:G12</v>
          </cell>
          <cell r="X18">
            <v>17.787216789682802</v>
          </cell>
          <cell r="Y18">
            <v>79.732435157331395</v>
          </cell>
          <cell r="Z18" t="str">
            <v>.</v>
          </cell>
          <cell r="AA18">
            <v>20.267564842668602</v>
          </cell>
          <cell r="AB18" t="str">
            <v>.</v>
          </cell>
          <cell r="AC18">
            <v>0</v>
          </cell>
          <cell r="AD18" t="str">
            <v>xr:G2</v>
          </cell>
          <cell r="AE18">
            <v>20.267564842668602</v>
          </cell>
          <cell r="AF18" t="str">
            <v>.</v>
          </cell>
          <cell r="AG18">
            <v>100</v>
          </cell>
          <cell r="AH18" t="str">
            <v>.</v>
          </cell>
          <cell r="AI18">
            <v>0</v>
          </cell>
          <cell r="AJ18" t="str">
            <v>xr:G12</v>
          </cell>
          <cell r="AK18">
            <v>100</v>
          </cell>
          <cell r="AL18" t="str">
            <v>.</v>
          </cell>
          <cell r="AM18">
            <v>0</v>
          </cell>
          <cell r="AN18" t="str">
            <v>xr:G12</v>
          </cell>
          <cell r="AO18">
            <v>3.3918785903603301</v>
          </cell>
          <cell r="AP18" t="str">
            <v>.</v>
          </cell>
          <cell r="AQ18">
            <v>0</v>
          </cell>
          <cell r="AR18" t="str">
            <v>xr:G12</v>
          </cell>
          <cell r="AS18">
            <v>17.787216789682802</v>
          </cell>
          <cell r="AT18" t="str">
            <v>""</v>
          </cell>
        </row>
        <row r="19">
          <cell r="A19" t="str">
            <v>Indonesia</v>
          </cell>
          <cell r="B19">
            <v>905070</v>
          </cell>
          <cell r="C19" t="str">
            <v>m</v>
          </cell>
          <cell r="D19" t="str">
            <v>m</v>
          </cell>
          <cell r="E19" t="str">
            <v>a</v>
          </cell>
          <cell r="F19" t="str">
            <v>m</v>
          </cell>
          <cell r="G19" t="str">
            <v>m</v>
          </cell>
          <cell r="H19" t="str">
            <v>m</v>
          </cell>
          <cell r="I19" t="str">
            <v>m</v>
          </cell>
          <cell r="J19" t="str">
            <v>m</v>
          </cell>
          <cell r="K19" t="str">
            <v>m</v>
          </cell>
          <cell r="L19" t="str">
            <v>m</v>
          </cell>
          <cell r="M19" t="str">
            <v>m</v>
          </cell>
          <cell r="N19" t="str">
            <v>m</v>
          </cell>
          <cell r="O19" t="str">
            <v>a</v>
          </cell>
          <cell r="P19" t="str">
            <v>m</v>
          </cell>
          <cell r="Q19" t="str">
            <v>m</v>
          </cell>
          <cell r="R19" t="str">
            <v>m</v>
          </cell>
          <cell r="S19" t="str">
            <v>m</v>
          </cell>
          <cell r="T19" t="str">
            <v>m</v>
          </cell>
          <cell r="U19" t="str">
            <v>m</v>
          </cell>
          <cell r="V19" t="str">
            <v>m</v>
          </cell>
          <cell r="W19" t="str">
            <v>m</v>
          </cell>
          <cell r="X19" t="str">
            <v>m</v>
          </cell>
          <cell r="Y19">
            <v>0</v>
          </cell>
          <cell r="Z19" t="str">
            <v>m</v>
          </cell>
          <cell r="AA19">
            <v>0</v>
          </cell>
          <cell r="AB19" t="str">
            <v>a</v>
          </cell>
          <cell r="AC19">
            <v>0</v>
          </cell>
          <cell r="AD19" t="str">
            <v>m</v>
          </cell>
          <cell r="AE19">
            <v>0</v>
          </cell>
          <cell r="AF19" t="str">
            <v>m</v>
          </cell>
          <cell r="AG19">
            <v>0</v>
          </cell>
          <cell r="AH19" t="str">
            <v>m</v>
          </cell>
          <cell r="AI19">
            <v>0</v>
          </cell>
          <cell r="AJ19" t="str">
            <v>m</v>
          </cell>
          <cell r="AK19">
            <v>0</v>
          </cell>
          <cell r="AL19" t="str">
            <v>m</v>
          </cell>
          <cell r="AM19">
            <v>0</v>
          </cell>
          <cell r="AN19" t="str">
            <v>m</v>
          </cell>
          <cell r="AO19">
            <v>0</v>
          </cell>
          <cell r="AP19" t="str">
            <v>m</v>
          </cell>
          <cell r="AQ19">
            <v>0</v>
          </cell>
          <cell r="AR19" t="str">
            <v>m</v>
          </cell>
          <cell r="AS19">
            <v>0</v>
          </cell>
          <cell r="AT19" t="str">
            <v>m</v>
          </cell>
        </row>
        <row r="20">
          <cell r="A20" t="str">
            <v>Ireland</v>
          </cell>
          <cell r="B20">
            <v>905070</v>
          </cell>
          <cell r="C20" t="str">
            <v>m</v>
          </cell>
          <cell r="D20">
            <v>75.841205086303006</v>
          </cell>
          <cell r="E20" t="str">
            <v>a</v>
          </cell>
          <cell r="F20" t="str">
            <v>n</v>
          </cell>
          <cell r="G20" t="str">
            <v>n</v>
          </cell>
          <cell r="H20">
            <v>75.841205086303006</v>
          </cell>
          <cell r="I20">
            <v>24.158794913697001</v>
          </cell>
          <cell r="J20" t="str">
            <v>n</v>
          </cell>
          <cell r="K20">
            <v>24.158794913697001</v>
          </cell>
          <cell r="L20" t="str">
            <v>n</v>
          </cell>
          <cell r="M20">
            <v>24.158794913697001</v>
          </cell>
          <cell r="N20">
            <v>100</v>
          </cell>
          <cell r="O20" t="str">
            <v>a</v>
          </cell>
          <cell r="P20" t="str">
            <v>n</v>
          </cell>
          <cell r="Q20" t="str">
            <v>n</v>
          </cell>
          <cell r="R20">
            <v>100</v>
          </cell>
          <cell r="S20" t="str">
            <v>n</v>
          </cell>
          <cell r="T20">
            <v>100</v>
          </cell>
          <cell r="U20" t="str">
            <v>n</v>
          </cell>
          <cell r="V20">
            <v>7.7962662270215697</v>
          </cell>
          <cell r="W20">
            <v>10.1466938637528</v>
          </cell>
          <cell r="X20" t="str">
            <v>m</v>
          </cell>
          <cell r="Y20">
            <v>100</v>
          </cell>
          <cell r="Z20" t="str">
            <v>.</v>
          </cell>
          <cell r="AA20">
            <v>0</v>
          </cell>
          <cell r="AB20" t="str">
            <v>a</v>
          </cell>
          <cell r="AC20">
            <v>0</v>
          </cell>
          <cell r="AD20" t="str">
            <v>n</v>
          </cell>
          <cell r="AE20">
            <v>0</v>
          </cell>
          <cell r="AF20" t="str">
            <v>n</v>
          </cell>
          <cell r="AG20">
            <v>100</v>
          </cell>
          <cell r="AH20" t="str">
            <v>.</v>
          </cell>
          <cell r="AI20">
            <v>0</v>
          </cell>
          <cell r="AJ20" t="str">
            <v>n</v>
          </cell>
          <cell r="AK20">
            <v>100</v>
          </cell>
          <cell r="AL20" t="str">
            <v>.</v>
          </cell>
          <cell r="AM20">
            <v>0</v>
          </cell>
          <cell r="AN20" t="str">
            <v>n</v>
          </cell>
          <cell r="AO20">
            <v>7.7962662270215697</v>
          </cell>
          <cell r="AP20" t="str">
            <v>.</v>
          </cell>
          <cell r="AQ20">
            <v>10.1466938637528</v>
          </cell>
          <cell r="AR20" t="str">
            <v>.</v>
          </cell>
          <cell r="AS20">
            <v>0</v>
          </cell>
          <cell r="AT20" t="str">
            <v>m</v>
          </cell>
        </row>
        <row r="21">
          <cell r="A21" t="str">
            <v>Italy</v>
          </cell>
          <cell r="B21">
            <v>905070</v>
          </cell>
          <cell r="C21">
            <v>85.210993201899399</v>
          </cell>
          <cell r="D21">
            <v>90.655424186912398</v>
          </cell>
          <cell r="E21" t="str">
            <v>a</v>
          </cell>
          <cell r="F21">
            <v>0.96099645953528401</v>
          </cell>
          <cell r="G21">
            <v>0.96099645953528401</v>
          </cell>
          <cell r="H21">
            <v>91.616420646447693</v>
          </cell>
          <cell r="I21">
            <v>6.49150033227414</v>
          </cell>
          <cell r="J21" t="str">
            <v>n</v>
          </cell>
          <cell r="K21">
            <v>6.49150033227414</v>
          </cell>
          <cell r="L21">
            <v>1.8843910496018701</v>
          </cell>
          <cell r="M21">
            <v>8.3835793535522907</v>
          </cell>
          <cell r="N21">
            <v>98.951065264551403</v>
          </cell>
          <cell r="O21" t="str">
            <v>a</v>
          </cell>
          <cell r="P21">
            <v>1.0489347354485901</v>
          </cell>
          <cell r="Q21">
            <v>1.0489347354485901</v>
          </cell>
          <cell r="R21">
            <v>77.431131244956305</v>
          </cell>
          <cell r="S21" t="str">
            <v>n</v>
          </cell>
          <cell r="T21">
            <v>77.431131244956305</v>
          </cell>
          <cell r="U21">
            <v>22.477166018634001</v>
          </cell>
          <cell r="V21">
            <v>8.7047059304706007</v>
          </cell>
          <cell r="W21">
            <v>6.4271443213719799</v>
          </cell>
          <cell r="X21">
            <v>14.789006798100599</v>
          </cell>
          <cell r="Y21">
            <v>98.951065264551403</v>
          </cell>
          <cell r="Z21" t="str">
            <v>.</v>
          </cell>
          <cell r="AA21">
            <v>0</v>
          </cell>
          <cell r="AB21" t="str">
            <v>a</v>
          </cell>
          <cell r="AC21">
            <v>1.0489347354485901</v>
          </cell>
          <cell r="AD21" t="str">
            <v>.</v>
          </cell>
          <cell r="AE21">
            <v>1.0489347354485901</v>
          </cell>
          <cell r="AF21" t="str">
            <v>.</v>
          </cell>
          <cell r="AG21">
            <v>77.431131244956305</v>
          </cell>
          <cell r="AH21" t="str">
            <v>.</v>
          </cell>
          <cell r="AI21">
            <v>0</v>
          </cell>
          <cell r="AJ21" t="str">
            <v>n</v>
          </cell>
          <cell r="AK21">
            <v>77.431131244956305</v>
          </cell>
          <cell r="AL21" t="str">
            <v>.</v>
          </cell>
          <cell r="AM21">
            <v>22.477166018634001</v>
          </cell>
          <cell r="AN21" t="str">
            <v>.</v>
          </cell>
          <cell r="AO21">
            <v>8.7047059304706007</v>
          </cell>
          <cell r="AP21" t="str">
            <v>.</v>
          </cell>
          <cell r="AQ21">
            <v>6.4271443213719799</v>
          </cell>
          <cell r="AR21" t="str">
            <v>.</v>
          </cell>
          <cell r="AS21">
            <v>14.789006798100599</v>
          </cell>
          <cell r="AT21" t="str">
            <v>""</v>
          </cell>
        </row>
        <row r="22">
          <cell r="A22" t="str">
            <v>Japan</v>
          </cell>
          <cell r="B22">
            <v>905070</v>
          </cell>
          <cell r="C22" t="str">
            <v>m.</v>
          </cell>
          <cell r="D22">
            <v>82.519781173461297</v>
          </cell>
          <cell r="E22" t="str">
            <v>a</v>
          </cell>
          <cell r="F22">
            <v>17.4802188265387</v>
          </cell>
          <cell r="G22">
            <v>17.4802188265387</v>
          </cell>
          <cell r="H22">
            <v>100</v>
          </cell>
          <cell r="I22" t="str">
            <v>m</v>
          </cell>
          <cell r="J22" t="str">
            <v>m</v>
          </cell>
          <cell r="K22" t="str">
            <v>m</v>
          </cell>
          <cell r="L22" t="str">
            <v>n</v>
          </cell>
          <cell r="M22" t="str">
            <v>m</v>
          </cell>
          <cell r="N22">
            <v>82.519781173461297</v>
          </cell>
          <cell r="O22" t="str">
            <v>a</v>
          </cell>
          <cell r="P22">
            <v>17.4802188265387</v>
          </cell>
          <cell r="Q22">
            <v>17.4802188265387</v>
          </cell>
          <cell r="R22" t="str">
            <v>m</v>
          </cell>
          <cell r="S22" t="str">
            <v>m</v>
          </cell>
          <cell r="T22" t="str">
            <v>m</v>
          </cell>
          <cell r="U22" t="str">
            <v>n</v>
          </cell>
          <cell r="V22" t="str">
            <v>xr:G5</v>
          </cell>
          <cell r="W22" t="str">
            <v>m</v>
          </cell>
          <cell r="X22" t="str">
            <v>m</v>
          </cell>
          <cell r="Y22">
            <v>82.519781173461297</v>
          </cell>
          <cell r="Z22" t="str">
            <v>.</v>
          </cell>
          <cell r="AA22">
            <v>0</v>
          </cell>
          <cell r="AB22" t="str">
            <v>a</v>
          </cell>
          <cell r="AC22">
            <v>17.4802188265387</v>
          </cell>
          <cell r="AD22" t="str">
            <v>.</v>
          </cell>
          <cell r="AE22">
            <v>17.4802188265387</v>
          </cell>
          <cell r="AF22" t="str">
            <v>.</v>
          </cell>
          <cell r="AG22">
            <v>0</v>
          </cell>
          <cell r="AH22" t="str">
            <v>m</v>
          </cell>
          <cell r="AI22">
            <v>0</v>
          </cell>
          <cell r="AJ22" t="str">
            <v>m</v>
          </cell>
          <cell r="AK22">
            <v>0</v>
          </cell>
          <cell r="AL22" t="str">
            <v>m</v>
          </cell>
          <cell r="AM22">
            <v>0</v>
          </cell>
          <cell r="AN22" t="str">
            <v>n</v>
          </cell>
          <cell r="AO22">
            <v>0</v>
          </cell>
          <cell r="AP22" t="str">
            <v>xr:G5</v>
          </cell>
          <cell r="AQ22">
            <v>0</v>
          </cell>
          <cell r="AR22" t="str">
            <v>m</v>
          </cell>
          <cell r="AS22">
            <v>0</v>
          </cell>
          <cell r="AT22" t="str">
            <v>m</v>
          </cell>
        </row>
        <row r="23">
          <cell r="A23" t="str">
            <v>Jordan</v>
          </cell>
          <cell r="B23">
            <v>905070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905070</v>
          </cell>
          <cell r="C24" t="str">
            <v>m.</v>
          </cell>
          <cell r="D24">
            <v>84.048387081088904</v>
          </cell>
          <cell r="E24" t="str">
            <v>a</v>
          </cell>
          <cell r="F24">
            <v>15.951612918911099</v>
          </cell>
          <cell r="G24">
            <v>15.951612918911099</v>
          </cell>
          <cell r="H24">
            <v>100</v>
          </cell>
          <cell r="I24" t="str">
            <v>n</v>
          </cell>
          <cell r="J24" t="str">
            <v>n</v>
          </cell>
          <cell r="K24" t="str">
            <v>n</v>
          </cell>
          <cell r="L24" t="str">
            <v>n</v>
          </cell>
          <cell r="M24" t="str">
            <v>n</v>
          </cell>
          <cell r="N24">
            <v>84.048387081088904</v>
          </cell>
          <cell r="O24" t="str">
            <v>a</v>
          </cell>
          <cell r="P24">
            <v>15.951612918911099</v>
          </cell>
          <cell r="Q24">
            <v>15.951612918911099</v>
          </cell>
          <cell r="R24" t="str">
            <v>n</v>
          </cell>
          <cell r="S24" t="str">
            <v>n</v>
          </cell>
          <cell r="T24" t="str">
            <v>n</v>
          </cell>
          <cell r="U24" t="str">
            <v>n</v>
          </cell>
          <cell r="V24" t="str">
            <v>m</v>
          </cell>
          <cell r="W24" t="str">
            <v>m</v>
          </cell>
          <cell r="X24" t="str">
            <v>m</v>
          </cell>
          <cell r="Y24">
            <v>84.048387081088904</v>
          </cell>
          <cell r="Z24" t="str">
            <v>.</v>
          </cell>
          <cell r="AA24">
            <v>0</v>
          </cell>
          <cell r="AB24" t="str">
            <v>a</v>
          </cell>
          <cell r="AC24">
            <v>15.951612918911099</v>
          </cell>
          <cell r="AD24" t="str">
            <v>.</v>
          </cell>
          <cell r="AE24">
            <v>15.951612918911099</v>
          </cell>
          <cell r="AF24" t="str">
            <v>.</v>
          </cell>
          <cell r="AG24">
            <v>0</v>
          </cell>
          <cell r="AH24" t="str">
            <v>n</v>
          </cell>
          <cell r="AI24">
            <v>0</v>
          </cell>
          <cell r="AJ24" t="str">
            <v>n</v>
          </cell>
          <cell r="AK24">
            <v>0</v>
          </cell>
          <cell r="AL24" t="str">
            <v>n</v>
          </cell>
          <cell r="AM24">
            <v>0</v>
          </cell>
          <cell r="AN24" t="str">
            <v>n</v>
          </cell>
          <cell r="AO24">
            <v>0</v>
          </cell>
          <cell r="AP24" t="str">
            <v>m</v>
          </cell>
          <cell r="AQ24">
            <v>0</v>
          </cell>
          <cell r="AR24" t="str">
            <v>m</v>
          </cell>
          <cell r="AS24">
            <v>0</v>
          </cell>
          <cell r="AT24" t="str">
            <v>m</v>
          </cell>
        </row>
        <row r="25">
          <cell r="A25" t="str">
            <v>Luxembourg</v>
          </cell>
          <cell r="B25">
            <v>905070</v>
          </cell>
          <cell r="C25" t="str">
            <v>m</v>
          </cell>
          <cell r="D25">
            <v>43.584610311360102</v>
          </cell>
          <cell r="E25">
            <v>1.23487574908807</v>
          </cell>
          <cell r="F25" t="str">
            <v>a</v>
          </cell>
          <cell r="G25">
            <v>1.23487574908807</v>
          </cell>
          <cell r="H25">
            <v>44.819486060448099</v>
          </cell>
          <cell r="I25">
            <v>55.180513939551901</v>
          </cell>
          <cell r="J25" t="str">
            <v>a</v>
          </cell>
          <cell r="K25">
            <v>55.180513939551901</v>
          </cell>
          <cell r="L25" t="str">
            <v>xc:10</v>
          </cell>
          <cell r="M25">
            <v>55.180513939551901</v>
          </cell>
          <cell r="N25">
            <v>97.244779318927101</v>
          </cell>
          <cell r="O25">
            <v>2.7552206810729301</v>
          </cell>
          <cell r="P25" t="str">
            <v>a</v>
          </cell>
          <cell r="Q25">
            <v>2.7552206810729301</v>
          </cell>
          <cell r="R25">
            <v>100</v>
          </cell>
          <cell r="S25" t="str">
            <v>a</v>
          </cell>
          <cell r="T25">
            <v>100</v>
          </cell>
          <cell r="U25" t="str">
            <v>xc:10</v>
          </cell>
          <cell r="V25">
            <v>1.3883573801459099</v>
          </cell>
          <cell r="W25" t="str">
            <v>a</v>
          </cell>
          <cell r="X25" t="str">
            <v>m</v>
          </cell>
          <cell r="Y25">
            <v>97.244779318927101</v>
          </cell>
          <cell r="Z25" t="str">
            <v>.</v>
          </cell>
          <cell r="AA25">
            <v>2.7552206810729301</v>
          </cell>
          <cell r="AB25" t="str">
            <v>.</v>
          </cell>
          <cell r="AC25">
            <v>0</v>
          </cell>
          <cell r="AD25" t="str">
            <v>a</v>
          </cell>
          <cell r="AE25">
            <v>2.7552206810729301</v>
          </cell>
          <cell r="AF25" t="str">
            <v>.</v>
          </cell>
          <cell r="AG25">
            <v>100</v>
          </cell>
          <cell r="AH25" t="str">
            <v>.</v>
          </cell>
          <cell r="AI25">
            <v>0</v>
          </cell>
          <cell r="AJ25" t="str">
            <v>a</v>
          </cell>
          <cell r="AK25">
            <v>100</v>
          </cell>
          <cell r="AL25" t="str">
            <v>.</v>
          </cell>
          <cell r="AM25">
            <v>0</v>
          </cell>
          <cell r="AN25" t="str">
            <v>xc:10</v>
          </cell>
          <cell r="AO25">
            <v>1.3883573801459099</v>
          </cell>
          <cell r="AP25" t="str">
            <v>.</v>
          </cell>
          <cell r="AQ25">
            <v>0</v>
          </cell>
          <cell r="AR25" t="str">
            <v>a</v>
          </cell>
          <cell r="AS25">
            <v>0</v>
          </cell>
          <cell r="AT25" t="str">
            <v>m</v>
          </cell>
        </row>
        <row r="26">
          <cell r="A26" t="str">
            <v>Mexico</v>
          </cell>
          <cell r="B26">
            <v>905070</v>
          </cell>
          <cell r="C26">
            <v>78.544399906454998</v>
          </cell>
          <cell r="D26">
            <v>96.188357622486294</v>
          </cell>
          <cell r="E26" t="str">
            <v>a</v>
          </cell>
          <cell r="F26" t="str">
            <v>a</v>
          </cell>
          <cell r="G26" t="str">
            <v>a</v>
          </cell>
          <cell r="H26">
            <v>96.188357622486294</v>
          </cell>
          <cell r="I26">
            <v>1.09934410529513</v>
          </cell>
          <cell r="J26">
            <v>2.7122982722189799</v>
          </cell>
          <cell r="K26">
            <v>3.8116423775141199</v>
          </cell>
          <cell r="L26" t="str">
            <v>a</v>
          </cell>
          <cell r="M26">
            <v>3.8116423775141199</v>
          </cell>
          <cell r="N26">
            <v>100</v>
          </cell>
          <cell r="O26" t="str">
            <v>a</v>
          </cell>
          <cell r="P26" t="str">
            <v>a</v>
          </cell>
          <cell r="Q26" t="str">
            <v>a</v>
          </cell>
          <cell r="R26">
            <v>28.841743175604702</v>
          </cell>
          <cell r="S26">
            <v>71.158256824395295</v>
          </cell>
          <cell r="T26">
            <v>100</v>
          </cell>
          <cell r="U26" t="str">
            <v>a</v>
          </cell>
          <cell r="V26">
            <v>11.888722884913699</v>
          </cell>
          <cell r="W26" t="str">
            <v>m</v>
          </cell>
          <cell r="X26">
            <v>21.455600093545002</v>
          </cell>
          <cell r="Y26">
            <v>100</v>
          </cell>
          <cell r="Z26" t="str">
            <v>.</v>
          </cell>
          <cell r="AA26">
            <v>0</v>
          </cell>
          <cell r="AB26" t="str">
            <v>a</v>
          </cell>
          <cell r="AC26">
            <v>0</v>
          </cell>
          <cell r="AD26" t="str">
            <v>a</v>
          </cell>
          <cell r="AE26">
            <v>0</v>
          </cell>
          <cell r="AF26" t="str">
            <v>a</v>
          </cell>
          <cell r="AG26">
            <v>28.841743175604702</v>
          </cell>
          <cell r="AH26" t="str">
            <v>.</v>
          </cell>
          <cell r="AI26">
            <v>71.158256824395295</v>
          </cell>
          <cell r="AJ26" t="str">
            <v>.</v>
          </cell>
          <cell r="AK26">
            <v>100</v>
          </cell>
          <cell r="AL26" t="str">
            <v>.</v>
          </cell>
          <cell r="AM26">
            <v>0</v>
          </cell>
          <cell r="AN26" t="str">
            <v>a</v>
          </cell>
          <cell r="AO26">
            <v>11.888722884913699</v>
          </cell>
          <cell r="AP26" t="str">
            <v>.</v>
          </cell>
          <cell r="AQ26">
            <v>0</v>
          </cell>
          <cell r="AR26" t="str">
            <v>m</v>
          </cell>
          <cell r="AS26">
            <v>21.455600093545002</v>
          </cell>
          <cell r="AT26" t="str">
            <v>""</v>
          </cell>
        </row>
        <row r="27">
          <cell r="A27" t="str">
            <v>Netherlands</v>
          </cell>
          <cell r="B27">
            <v>905070</v>
          </cell>
          <cell r="C27">
            <v>95.320357621893805</v>
          </cell>
          <cell r="D27">
            <v>39.328904422828501</v>
          </cell>
          <cell r="E27">
            <v>34.157895949822397</v>
          </cell>
          <cell r="F27" t="str">
            <v>n...</v>
          </cell>
          <cell r="G27">
            <v>34.157895949822397</v>
          </cell>
          <cell r="H27">
            <v>73.486800372650805</v>
          </cell>
          <cell r="I27">
            <v>22.134371082262501</v>
          </cell>
          <cell r="J27">
            <v>3.8401916835096599</v>
          </cell>
          <cell r="K27">
            <v>25.974562765772099</v>
          </cell>
          <cell r="L27">
            <v>0.53863686157703905</v>
          </cell>
          <cell r="M27">
            <v>26.513199627349199</v>
          </cell>
          <cell r="N27">
            <v>53.518324683333603</v>
          </cell>
          <cell r="O27">
            <v>46.481675316666397</v>
          </cell>
          <cell r="P27" t="str">
            <v>n...</v>
          </cell>
          <cell r="Q27">
            <v>46.481675316666397</v>
          </cell>
          <cell r="R27">
            <v>83.484345131359404</v>
          </cell>
          <cell r="S27">
            <v>14.4840748664238</v>
          </cell>
          <cell r="T27">
            <v>97.968419997783201</v>
          </cell>
          <cell r="U27">
            <v>2.03158000221678</v>
          </cell>
          <cell r="V27">
            <v>3.8739866907250602</v>
          </cell>
          <cell r="W27">
            <v>7.9294479407438097</v>
          </cell>
          <cell r="X27">
            <v>4.67964237810616</v>
          </cell>
          <cell r="Y27">
            <v>53.518324683333603</v>
          </cell>
          <cell r="Z27" t="str">
            <v>.</v>
          </cell>
          <cell r="AA27">
            <v>46.481675316666397</v>
          </cell>
          <cell r="AB27" t="str">
            <v>.</v>
          </cell>
          <cell r="AC27">
            <v>0</v>
          </cell>
          <cell r="AD27" t="str">
            <v>n...</v>
          </cell>
          <cell r="AE27">
            <v>46.481675316666397</v>
          </cell>
          <cell r="AF27" t="str">
            <v>.</v>
          </cell>
          <cell r="AG27">
            <v>83.484345131359404</v>
          </cell>
          <cell r="AH27" t="str">
            <v>.</v>
          </cell>
          <cell r="AI27">
            <v>14.4840748664238</v>
          </cell>
          <cell r="AJ27" t="str">
            <v>.</v>
          </cell>
          <cell r="AK27">
            <v>97.968419997783201</v>
          </cell>
          <cell r="AL27" t="str">
            <v>.</v>
          </cell>
          <cell r="AM27">
            <v>2.03158000221678</v>
          </cell>
          <cell r="AN27" t="str">
            <v>.</v>
          </cell>
          <cell r="AO27">
            <v>3.8739866907250602</v>
          </cell>
          <cell r="AP27" t="str">
            <v>.</v>
          </cell>
          <cell r="AQ27">
            <v>7.9294479407438097</v>
          </cell>
          <cell r="AR27" t="str">
            <v>.</v>
          </cell>
          <cell r="AS27">
            <v>4.67964237810616</v>
          </cell>
          <cell r="AT27" t="str">
            <v>""</v>
          </cell>
        </row>
        <row r="28">
          <cell r="A28" t="str">
            <v>New Zealand</v>
          </cell>
          <cell r="B28">
            <v>905070</v>
          </cell>
          <cell r="C28" t="str">
            <v>m</v>
          </cell>
          <cell r="D28">
            <v>64.261557116347902</v>
          </cell>
          <cell r="E28" t="str">
            <v>a</v>
          </cell>
          <cell r="F28" t="str">
            <v>a</v>
          </cell>
          <cell r="G28" t="str">
            <v>a</v>
          </cell>
          <cell r="H28">
            <v>64.261557116347902</v>
          </cell>
          <cell r="I28">
            <v>13.777629704814</v>
          </cell>
          <cell r="J28">
            <v>21.960813178838102</v>
          </cell>
          <cell r="K28">
            <v>35.738442883652098</v>
          </cell>
          <cell r="L28" t="str">
            <v>a</v>
          </cell>
          <cell r="M28">
            <v>35.738442883652098</v>
          </cell>
          <cell r="N28">
            <v>100</v>
          </cell>
          <cell r="O28" t="str">
            <v>a</v>
          </cell>
          <cell r="P28" t="str">
            <v>a</v>
          </cell>
          <cell r="Q28" t="str">
            <v>a</v>
          </cell>
          <cell r="R28">
            <v>38.551287054300502</v>
          </cell>
          <cell r="S28">
            <v>61.448712945699498</v>
          </cell>
          <cell r="T28">
            <v>100</v>
          </cell>
          <cell r="U28" t="str">
            <v>a</v>
          </cell>
          <cell r="V28">
            <v>2.8990448002499999E-2</v>
          </cell>
          <cell r="W28">
            <v>13.223223866951299</v>
          </cell>
          <cell r="X28" t="str">
            <v>m</v>
          </cell>
          <cell r="Y28">
            <v>100</v>
          </cell>
          <cell r="Z28" t="str">
            <v>.</v>
          </cell>
          <cell r="AA28">
            <v>0</v>
          </cell>
          <cell r="AB28" t="str">
            <v>a</v>
          </cell>
          <cell r="AC28">
            <v>0</v>
          </cell>
          <cell r="AD28" t="str">
            <v>a</v>
          </cell>
          <cell r="AE28">
            <v>0</v>
          </cell>
          <cell r="AF28" t="str">
            <v>a</v>
          </cell>
          <cell r="AG28">
            <v>38.551287054300502</v>
          </cell>
          <cell r="AH28" t="str">
            <v>.</v>
          </cell>
          <cell r="AI28">
            <v>61.448712945699498</v>
          </cell>
          <cell r="AJ28" t="str">
            <v>.</v>
          </cell>
          <cell r="AK28">
            <v>100</v>
          </cell>
          <cell r="AL28" t="str">
            <v>.</v>
          </cell>
          <cell r="AM28">
            <v>0</v>
          </cell>
          <cell r="AN28" t="str">
            <v>a</v>
          </cell>
          <cell r="AO28">
            <v>2.8990448002499999E-2</v>
          </cell>
          <cell r="AP28" t="str">
            <v>.</v>
          </cell>
          <cell r="AQ28">
            <v>13.223223866951299</v>
          </cell>
          <cell r="AR28" t="str">
            <v>.</v>
          </cell>
          <cell r="AS28">
            <v>0</v>
          </cell>
          <cell r="AT28" t="str">
            <v>m</v>
          </cell>
        </row>
        <row r="29">
          <cell r="A29" t="str">
            <v>Norway</v>
          </cell>
          <cell r="B29">
            <v>905070</v>
          </cell>
          <cell r="C29" t="str">
            <v>m</v>
          </cell>
          <cell r="D29">
            <v>64.119699277676801</v>
          </cell>
          <cell r="E29" t="str">
            <v>xr:G5</v>
          </cell>
          <cell r="F29" t="str">
            <v>xr:G5</v>
          </cell>
          <cell r="G29">
            <v>2.5502432312908501</v>
          </cell>
          <cell r="H29">
            <v>66.669942508967594</v>
          </cell>
          <cell r="I29">
            <v>8.8152916318608394</v>
          </cell>
          <cell r="J29">
            <v>24.514765859171501</v>
          </cell>
          <cell r="K29">
            <v>33.330057491032399</v>
          </cell>
          <cell r="L29" t="str">
            <v>n</v>
          </cell>
          <cell r="M29">
            <v>33.330057491032399</v>
          </cell>
          <cell r="N29">
            <v>96.174823113207594</v>
          </cell>
          <cell r="O29" t="str">
            <v>xr:G5</v>
          </cell>
          <cell r="P29" t="str">
            <v>xr:G5</v>
          </cell>
          <cell r="Q29">
            <v>3.82517688679245</v>
          </cell>
          <cell r="R29">
            <v>26.448474126492702</v>
          </cell>
          <cell r="S29">
            <v>73.551525873507302</v>
          </cell>
          <cell r="T29">
            <v>100</v>
          </cell>
          <cell r="U29" t="str">
            <v>n</v>
          </cell>
          <cell r="V29">
            <v>10.431919807380501</v>
          </cell>
          <cell r="W29" t="str">
            <v>xr:G12</v>
          </cell>
          <cell r="X29" t="str">
            <v>m</v>
          </cell>
          <cell r="Y29">
            <v>96.174823113207594</v>
          </cell>
          <cell r="Z29" t="str">
            <v>.</v>
          </cell>
          <cell r="AA29">
            <v>0</v>
          </cell>
          <cell r="AB29" t="str">
            <v>xr:G5</v>
          </cell>
          <cell r="AC29">
            <v>0</v>
          </cell>
          <cell r="AD29" t="str">
            <v>xr:G5</v>
          </cell>
          <cell r="AE29">
            <v>3.82517688679245</v>
          </cell>
          <cell r="AF29" t="str">
            <v>.</v>
          </cell>
          <cell r="AG29">
            <v>26.448474126492702</v>
          </cell>
          <cell r="AH29" t="str">
            <v>.</v>
          </cell>
          <cell r="AI29">
            <v>73.551525873507302</v>
          </cell>
          <cell r="AJ29" t="str">
            <v>.</v>
          </cell>
          <cell r="AK29">
            <v>100</v>
          </cell>
          <cell r="AL29" t="str">
            <v>.</v>
          </cell>
          <cell r="AM29">
            <v>0</v>
          </cell>
          <cell r="AN29" t="str">
            <v>n</v>
          </cell>
          <cell r="AO29">
            <v>10.431919807380501</v>
          </cell>
          <cell r="AP29" t="str">
            <v>.</v>
          </cell>
          <cell r="AQ29">
            <v>0</v>
          </cell>
          <cell r="AR29" t="str">
            <v>xr:G12</v>
          </cell>
          <cell r="AS29">
            <v>0</v>
          </cell>
          <cell r="AT29" t="str">
            <v>m</v>
          </cell>
        </row>
        <row r="30">
          <cell r="A30" t="str">
            <v>Paraguay</v>
          </cell>
          <cell r="B30">
            <v>905070</v>
          </cell>
          <cell r="C30" t="str">
            <v>m.</v>
          </cell>
          <cell r="D30">
            <v>100</v>
          </cell>
          <cell r="E30" t="str">
            <v>xr:C1</v>
          </cell>
          <cell r="F30" t="str">
            <v>n</v>
          </cell>
          <cell r="G30" t="str">
            <v>xr:C1</v>
          </cell>
          <cell r="H30">
            <v>100</v>
          </cell>
          <cell r="I30" t="str">
            <v>m</v>
          </cell>
          <cell r="J30" t="str">
            <v>m</v>
          </cell>
          <cell r="K30" t="str">
            <v>m</v>
          </cell>
          <cell r="L30" t="str">
            <v>m</v>
          </cell>
          <cell r="M30" t="str">
            <v>m</v>
          </cell>
          <cell r="N30">
            <v>100</v>
          </cell>
          <cell r="O30" t="str">
            <v>xr:C1</v>
          </cell>
          <cell r="P30" t="str">
            <v>n</v>
          </cell>
          <cell r="Q30" t="str">
            <v>xr:C1</v>
          </cell>
          <cell r="R30" t="str">
            <v>m</v>
          </cell>
          <cell r="S30" t="str">
            <v>m</v>
          </cell>
          <cell r="T30" t="str">
            <v>m</v>
          </cell>
          <cell r="U30" t="str">
            <v>m</v>
          </cell>
          <cell r="V30">
            <v>20.022460988808898</v>
          </cell>
          <cell r="W30" t="str">
            <v>m</v>
          </cell>
          <cell r="X30" t="str">
            <v>m</v>
          </cell>
          <cell r="Y30">
            <v>100</v>
          </cell>
          <cell r="Z30" t="str">
            <v>.</v>
          </cell>
          <cell r="AA30">
            <v>0</v>
          </cell>
          <cell r="AB30" t="str">
            <v>xr:C1</v>
          </cell>
          <cell r="AC30">
            <v>0</v>
          </cell>
          <cell r="AD30" t="str">
            <v>n</v>
          </cell>
          <cell r="AE30">
            <v>0</v>
          </cell>
          <cell r="AF30" t="str">
            <v>xr:C1</v>
          </cell>
          <cell r="AG30">
            <v>0</v>
          </cell>
          <cell r="AH30" t="str">
            <v>m</v>
          </cell>
          <cell r="AI30">
            <v>0</v>
          </cell>
          <cell r="AJ30" t="str">
            <v>m</v>
          </cell>
          <cell r="AK30">
            <v>0</v>
          </cell>
          <cell r="AL30" t="str">
            <v>m</v>
          </cell>
          <cell r="AM30">
            <v>0</v>
          </cell>
          <cell r="AN30" t="str">
            <v>m</v>
          </cell>
          <cell r="AO30">
            <v>20.022460988808898</v>
          </cell>
          <cell r="AP30" t="str">
            <v>.</v>
          </cell>
          <cell r="AQ30">
            <v>0</v>
          </cell>
          <cell r="AR30" t="str">
            <v>m</v>
          </cell>
          <cell r="AS30">
            <v>0</v>
          </cell>
          <cell r="AT30" t="str">
            <v>m</v>
          </cell>
        </row>
        <row r="31">
          <cell r="A31" t="str">
            <v>Philippines</v>
          </cell>
          <cell r="B31">
            <v>905070</v>
          </cell>
          <cell r="C31" t="str">
            <v>m.</v>
          </cell>
          <cell r="D31">
            <v>100</v>
          </cell>
          <cell r="E31" t="str">
            <v>a</v>
          </cell>
          <cell r="F31" t="str">
            <v>m</v>
          </cell>
          <cell r="G31" t="str">
            <v>m</v>
          </cell>
          <cell r="H31">
            <v>100</v>
          </cell>
          <cell r="I31" t="str">
            <v>m</v>
          </cell>
          <cell r="J31" t="str">
            <v>m</v>
          </cell>
          <cell r="K31" t="str">
            <v>m</v>
          </cell>
          <cell r="L31" t="str">
            <v>m</v>
          </cell>
          <cell r="M31" t="str">
            <v>m</v>
          </cell>
          <cell r="N31">
            <v>100</v>
          </cell>
          <cell r="O31" t="str">
            <v>a</v>
          </cell>
          <cell r="P31" t="str">
            <v>m</v>
          </cell>
          <cell r="Q31" t="str">
            <v>m</v>
          </cell>
          <cell r="R31" t="str">
            <v>m</v>
          </cell>
          <cell r="S31" t="str">
            <v>m</v>
          </cell>
          <cell r="T31" t="str">
            <v>m</v>
          </cell>
          <cell r="U31" t="str">
            <v>m</v>
          </cell>
          <cell r="V31" t="str">
            <v>m</v>
          </cell>
          <cell r="W31" t="str">
            <v>m</v>
          </cell>
          <cell r="X31" t="str">
            <v>m</v>
          </cell>
          <cell r="Y31">
            <v>100</v>
          </cell>
          <cell r="Z31" t="str">
            <v>.</v>
          </cell>
          <cell r="AA31">
            <v>0</v>
          </cell>
          <cell r="AB31" t="str">
            <v>a</v>
          </cell>
          <cell r="AC31">
            <v>0</v>
          </cell>
          <cell r="AD31" t="str">
            <v>m</v>
          </cell>
          <cell r="AE31">
            <v>0</v>
          </cell>
          <cell r="AF31" t="str">
            <v>m</v>
          </cell>
          <cell r="AG31">
            <v>0</v>
          </cell>
          <cell r="AH31" t="str">
            <v>m</v>
          </cell>
          <cell r="AI31">
            <v>0</v>
          </cell>
          <cell r="AJ31" t="str">
            <v>m</v>
          </cell>
          <cell r="AK31">
            <v>0</v>
          </cell>
          <cell r="AL31" t="str">
            <v>m</v>
          </cell>
          <cell r="AM31">
            <v>0</v>
          </cell>
          <cell r="AN31" t="str">
            <v>m</v>
          </cell>
          <cell r="AO31">
            <v>0</v>
          </cell>
          <cell r="AP31" t="str">
            <v>m</v>
          </cell>
          <cell r="AQ31">
            <v>0</v>
          </cell>
          <cell r="AR31" t="str">
            <v>m</v>
          </cell>
          <cell r="AS31">
            <v>0</v>
          </cell>
          <cell r="AT31" t="str">
            <v>m</v>
          </cell>
        </row>
        <row r="32">
          <cell r="A32" t="str">
            <v>Poland</v>
          </cell>
          <cell r="B32">
            <v>905070</v>
          </cell>
          <cell r="C32" t="str">
            <v>m</v>
          </cell>
          <cell r="D32">
            <v>99.477221450632101</v>
          </cell>
          <cell r="E32" t="str">
            <v>m</v>
          </cell>
          <cell r="F32" t="str">
            <v>m</v>
          </cell>
          <cell r="G32" t="str">
            <v>m</v>
          </cell>
          <cell r="H32">
            <v>99.477221450632101</v>
          </cell>
          <cell r="I32">
            <v>0.52277854936793999</v>
          </cell>
          <cell r="J32" t="str">
            <v>a</v>
          </cell>
          <cell r="K32">
            <v>0.52277854936793999</v>
          </cell>
          <cell r="L32" t="str">
            <v>m</v>
          </cell>
          <cell r="M32">
            <v>0.52277854936793999</v>
          </cell>
          <cell r="N32">
            <v>100</v>
          </cell>
          <cell r="O32" t="str">
            <v>m</v>
          </cell>
          <cell r="P32" t="str">
            <v>m</v>
          </cell>
          <cell r="Q32" t="str">
            <v>m</v>
          </cell>
          <cell r="R32">
            <v>100</v>
          </cell>
          <cell r="S32" t="str">
            <v>a</v>
          </cell>
          <cell r="T32">
            <v>100</v>
          </cell>
          <cell r="U32" t="str">
            <v>m</v>
          </cell>
          <cell r="V32" t="str">
            <v>m</v>
          </cell>
          <cell r="W32" t="str">
            <v>m</v>
          </cell>
          <cell r="X32" t="str">
            <v>m</v>
          </cell>
          <cell r="Y32">
            <v>100</v>
          </cell>
          <cell r="Z32" t="str">
            <v>.</v>
          </cell>
          <cell r="AA32">
            <v>0</v>
          </cell>
          <cell r="AB32" t="str">
            <v>m</v>
          </cell>
          <cell r="AC32">
            <v>0</v>
          </cell>
          <cell r="AD32" t="str">
            <v>m</v>
          </cell>
          <cell r="AE32">
            <v>0</v>
          </cell>
          <cell r="AF32" t="str">
            <v>m</v>
          </cell>
          <cell r="AG32">
            <v>100</v>
          </cell>
          <cell r="AH32" t="str">
            <v>.</v>
          </cell>
          <cell r="AI32">
            <v>0</v>
          </cell>
          <cell r="AJ32" t="str">
            <v>a</v>
          </cell>
          <cell r="AK32">
            <v>100</v>
          </cell>
          <cell r="AL32" t="str">
            <v>.</v>
          </cell>
          <cell r="AM32">
            <v>0</v>
          </cell>
          <cell r="AN32" t="str">
            <v>m</v>
          </cell>
          <cell r="AO32">
            <v>0</v>
          </cell>
          <cell r="AP32" t="str">
            <v>m</v>
          </cell>
          <cell r="AQ32">
            <v>0</v>
          </cell>
          <cell r="AR32" t="str">
            <v>m</v>
          </cell>
          <cell r="AS32">
            <v>0</v>
          </cell>
          <cell r="AT32" t="str">
            <v>m</v>
          </cell>
        </row>
        <row r="33">
          <cell r="A33" t="str">
            <v>Portugal</v>
          </cell>
          <cell r="B33">
            <v>905070</v>
          </cell>
          <cell r="C33" t="str">
            <v>m</v>
          </cell>
          <cell r="D33">
            <v>96.067593613940403</v>
          </cell>
          <cell r="E33" t="str">
            <v>a</v>
          </cell>
          <cell r="F33">
            <v>0.36758701561139301</v>
          </cell>
          <cell r="G33">
            <v>0.36758701561139301</v>
          </cell>
          <cell r="H33">
            <v>96.435180629551695</v>
          </cell>
          <cell r="I33">
            <v>3.5648193704482498</v>
          </cell>
          <cell r="J33" t="str">
            <v>a</v>
          </cell>
          <cell r="K33">
            <v>3.5648193704482498</v>
          </cell>
          <cell r="L33" t="str">
            <v>a</v>
          </cell>
          <cell r="M33">
            <v>3.5648193704482498</v>
          </cell>
          <cell r="N33">
            <v>99.618824776174307</v>
          </cell>
          <cell r="O33" t="str">
            <v>a</v>
          </cell>
          <cell r="P33">
            <v>0.38117522382568098</v>
          </cell>
          <cell r="Q33">
            <v>0.38117522382568098</v>
          </cell>
          <cell r="R33">
            <v>100</v>
          </cell>
          <cell r="S33" t="str">
            <v>a</v>
          </cell>
          <cell r="T33">
            <v>100</v>
          </cell>
          <cell r="U33" t="str">
            <v>a</v>
          </cell>
          <cell r="V33">
            <v>18.529828789111502</v>
          </cell>
          <cell r="W33" t="str">
            <v>a</v>
          </cell>
          <cell r="X33" t="str">
            <v>m</v>
          </cell>
          <cell r="Y33">
            <v>99.618824776174307</v>
          </cell>
          <cell r="Z33" t="str">
            <v>.</v>
          </cell>
          <cell r="AA33">
            <v>0</v>
          </cell>
          <cell r="AB33" t="str">
            <v>a</v>
          </cell>
          <cell r="AC33">
            <v>0.38117522382568098</v>
          </cell>
          <cell r="AD33" t="str">
            <v>.</v>
          </cell>
          <cell r="AE33">
            <v>0.38117522382568098</v>
          </cell>
          <cell r="AF33" t="str">
            <v>.</v>
          </cell>
          <cell r="AG33">
            <v>100</v>
          </cell>
          <cell r="AH33" t="str">
            <v>.</v>
          </cell>
          <cell r="AI33">
            <v>0</v>
          </cell>
          <cell r="AJ33" t="str">
            <v>a</v>
          </cell>
          <cell r="AK33">
            <v>100</v>
          </cell>
          <cell r="AL33" t="str">
            <v>.</v>
          </cell>
          <cell r="AM33">
            <v>0</v>
          </cell>
          <cell r="AN33" t="str">
            <v>a</v>
          </cell>
          <cell r="AO33">
            <v>18.529828789111502</v>
          </cell>
          <cell r="AP33" t="str">
            <v>.</v>
          </cell>
          <cell r="AQ33">
            <v>0</v>
          </cell>
          <cell r="AR33" t="str">
            <v>a</v>
          </cell>
          <cell r="AS33">
            <v>0</v>
          </cell>
          <cell r="AT33" t="str">
            <v>m</v>
          </cell>
        </row>
        <row r="34">
          <cell r="A34" t="str">
            <v>Russian Federation</v>
          </cell>
          <cell r="B34">
            <v>905070</v>
          </cell>
          <cell r="C34" t="str">
            <v>m.</v>
          </cell>
          <cell r="D34">
            <v>100</v>
          </cell>
          <cell r="E34" t="str">
            <v>a</v>
          </cell>
          <cell r="F34" t="str">
            <v>a</v>
          </cell>
          <cell r="G34" t="str">
            <v>a</v>
          </cell>
          <cell r="H34">
            <v>100</v>
          </cell>
          <cell r="I34" t="str">
            <v>a</v>
          </cell>
          <cell r="J34" t="str">
            <v>a</v>
          </cell>
          <cell r="K34" t="str">
            <v>a</v>
          </cell>
          <cell r="L34" t="str">
            <v>a</v>
          </cell>
          <cell r="M34" t="str">
            <v>a</v>
          </cell>
          <cell r="N34">
            <v>100</v>
          </cell>
          <cell r="O34" t="str">
            <v>a</v>
          </cell>
          <cell r="P34" t="str">
            <v>a</v>
          </cell>
          <cell r="Q34" t="str">
            <v>a</v>
          </cell>
          <cell r="R34" t="str">
            <v>a</v>
          </cell>
          <cell r="S34" t="str">
            <v>a</v>
          </cell>
          <cell r="T34" t="str">
            <v>a</v>
          </cell>
          <cell r="U34" t="str">
            <v>a</v>
          </cell>
          <cell r="V34" t="str">
            <v>a</v>
          </cell>
          <cell r="W34" t="str">
            <v>a</v>
          </cell>
          <cell r="X34" t="str">
            <v>m</v>
          </cell>
          <cell r="Y34">
            <v>100</v>
          </cell>
          <cell r="Z34" t="str">
            <v>.</v>
          </cell>
          <cell r="AA34">
            <v>0</v>
          </cell>
          <cell r="AB34" t="str">
            <v>a</v>
          </cell>
          <cell r="AC34">
            <v>0</v>
          </cell>
          <cell r="AD34" t="str">
            <v>a</v>
          </cell>
          <cell r="AE34">
            <v>0</v>
          </cell>
          <cell r="AF34" t="str">
            <v>a</v>
          </cell>
          <cell r="AG34">
            <v>0</v>
          </cell>
          <cell r="AH34" t="str">
            <v>a</v>
          </cell>
          <cell r="AI34">
            <v>0</v>
          </cell>
          <cell r="AJ34" t="str">
            <v>a</v>
          </cell>
          <cell r="AK34">
            <v>0</v>
          </cell>
          <cell r="AL34" t="str">
            <v>a</v>
          </cell>
          <cell r="AM34">
            <v>0</v>
          </cell>
          <cell r="AN34" t="str">
            <v>a</v>
          </cell>
          <cell r="AO34">
            <v>0</v>
          </cell>
          <cell r="AP34" t="str">
            <v>a</v>
          </cell>
          <cell r="AQ34">
            <v>0</v>
          </cell>
          <cell r="AR34" t="str">
            <v>a</v>
          </cell>
          <cell r="AS34">
            <v>0</v>
          </cell>
          <cell r="AT34" t="str">
            <v>m</v>
          </cell>
        </row>
        <row r="35">
          <cell r="A35" t="str">
            <v>Spain</v>
          </cell>
          <cell r="B35">
            <v>905070</v>
          </cell>
          <cell r="C35">
            <v>75.659245155544596</v>
          </cell>
          <cell r="D35">
            <v>93.097189096688993</v>
          </cell>
          <cell r="E35">
            <v>0.10942926307346899</v>
          </cell>
          <cell r="F35" t="str">
            <v>n</v>
          </cell>
          <cell r="G35">
            <v>0.10942926307346899</v>
          </cell>
          <cell r="H35">
            <v>93.206618359762501</v>
          </cell>
          <cell r="I35">
            <v>6.7933816402374996</v>
          </cell>
          <cell r="J35" t="str">
            <v>n</v>
          </cell>
          <cell r="K35">
            <v>6.7933816402374996</v>
          </cell>
          <cell r="L35" t="str">
            <v>n</v>
          </cell>
          <cell r="M35">
            <v>6.7933816402374996</v>
          </cell>
          <cell r="N35">
            <v>99.882594964822005</v>
          </cell>
          <cell r="O35">
            <v>0.117405035177963</v>
          </cell>
          <cell r="P35" t="str">
            <v>n</v>
          </cell>
          <cell r="Q35">
            <v>0.117405035177963</v>
          </cell>
          <cell r="R35">
            <v>100</v>
          </cell>
          <cell r="S35" t="str">
            <v>n</v>
          </cell>
          <cell r="T35">
            <v>100</v>
          </cell>
          <cell r="U35" t="str">
            <v>n</v>
          </cell>
          <cell r="V35">
            <v>23.405847808898201</v>
          </cell>
          <cell r="W35" t="str">
            <v>n</v>
          </cell>
          <cell r="X35">
            <v>24.3407548444554</v>
          </cell>
          <cell r="Y35">
            <v>99.882594964822005</v>
          </cell>
          <cell r="Z35" t="str">
            <v>.</v>
          </cell>
          <cell r="AA35">
            <v>0.117405035177963</v>
          </cell>
          <cell r="AB35" t="str">
            <v>.</v>
          </cell>
          <cell r="AC35">
            <v>0</v>
          </cell>
          <cell r="AD35" t="str">
            <v>n</v>
          </cell>
          <cell r="AE35">
            <v>0.117405035177963</v>
          </cell>
          <cell r="AF35" t="str">
            <v>.</v>
          </cell>
          <cell r="AG35">
            <v>100</v>
          </cell>
          <cell r="AH35" t="str">
            <v>.</v>
          </cell>
          <cell r="AI35">
            <v>0</v>
          </cell>
          <cell r="AJ35" t="str">
            <v>n</v>
          </cell>
          <cell r="AK35">
            <v>100</v>
          </cell>
          <cell r="AL35" t="str">
            <v>.</v>
          </cell>
          <cell r="AM35">
            <v>0</v>
          </cell>
          <cell r="AN35" t="str">
            <v>n</v>
          </cell>
          <cell r="AO35">
            <v>23.405847808898201</v>
          </cell>
          <cell r="AP35" t="str">
            <v>.</v>
          </cell>
          <cell r="AQ35">
            <v>0</v>
          </cell>
          <cell r="AR35" t="str">
            <v>n</v>
          </cell>
          <cell r="AS35">
            <v>24.3407548444554</v>
          </cell>
          <cell r="AT35" t="str">
            <v>""</v>
          </cell>
        </row>
        <row r="36">
          <cell r="A36" t="str">
            <v>Sweden</v>
          </cell>
          <cell r="B36">
            <v>905070</v>
          </cell>
          <cell r="C36">
            <v>95.242702789872595</v>
          </cell>
          <cell r="D36">
            <v>69.454791737216397</v>
          </cell>
          <cell r="E36" t="str">
            <v>n</v>
          </cell>
          <cell r="F36">
            <v>3.12958573202393</v>
          </cell>
          <cell r="G36">
            <v>3.12958573202393</v>
          </cell>
          <cell r="H36">
            <v>72.584377469240295</v>
          </cell>
          <cell r="I36">
            <v>9.1799300146743406</v>
          </cell>
          <cell r="J36">
            <v>18.235692516085301</v>
          </cell>
          <cell r="K36">
            <v>27.415622530759698</v>
          </cell>
          <cell r="L36" t="str">
            <v>a</v>
          </cell>
          <cell r="M36">
            <v>27.415622530759698</v>
          </cell>
          <cell r="N36">
            <v>95.688348042455601</v>
          </cell>
          <cell r="O36" t="str">
            <v>n</v>
          </cell>
          <cell r="P36">
            <v>4.3116519575444201</v>
          </cell>
          <cell r="Q36">
            <v>4.3116519575444201</v>
          </cell>
          <cell r="R36">
            <v>33.484302624807</v>
          </cell>
          <cell r="S36">
            <v>66.515697375193</v>
          </cell>
          <cell r="T36">
            <v>100</v>
          </cell>
          <cell r="U36" t="str">
            <v>a</v>
          </cell>
          <cell r="V36" t="str">
            <v>xr:G5</v>
          </cell>
          <cell r="W36" t="str">
            <v>n</v>
          </cell>
          <cell r="X36">
            <v>4.7572972101274003</v>
          </cell>
          <cell r="Y36">
            <v>95.688348042455601</v>
          </cell>
          <cell r="Z36" t="str">
            <v>.</v>
          </cell>
          <cell r="AA36">
            <v>0</v>
          </cell>
          <cell r="AB36" t="str">
            <v>n</v>
          </cell>
          <cell r="AC36">
            <v>4.3116519575444201</v>
          </cell>
          <cell r="AD36" t="str">
            <v>.</v>
          </cell>
          <cell r="AE36">
            <v>4.3116519575444201</v>
          </cell>
          <cell r="AF36" t="str">
            <v>.</v>
          </cell>
          <cell r="AG36">
            <v>33.484302624807</v>
          </cell>
          <cell r="AH36" t="str">
            <v>.</v>
          </cell>
          <cell r="AI36">
            <v>66.515697375193</v>
          </cell>
          <cell r="AJ36" t="str">
            <v>.</v>
          </cell>
          <cell r="AK36">
            <v>100</v>
          </cell>
          <cell r="AL36" t="str">
            <v>.</v>
          </cell>
          <cell r="AM36">
            <v>0</v>
          </cell>
          <cell r="AN36" t="str">
            <v>a</v>
          </cell>
          <cell r="AO36">
            <v>0</v>
          </cell>
          <cell r="AP36" t="str">
            <v>xr:G5</v>
          </cell>
          <cell r="AQ36">
            <v>0</v>
          </cell>
          <cell r="AR36" t="str">
            <v>n</v>
          </cell>
          <cell r="AS36">
            <v>4.7572972101274003</v>
          </cell>
          <cell r="AT36" t="str">
            <v>""</v>
          </cell>
        </row>
        <row r="37">
          <cell r="A37" t="str">
            <v>Switzerland</v>
          </cell>
          <cell r="B37">
            <v>905070</v>
          </cell>
          <cell r="C37" t="str">
            <v>m</v>
          </cell>
          <cell r="D37">
            <v>92.542494917557093</v>
          </cell>
          <cell r="E37" t="str">
            <v>xr:G4</v>
          </cell>
          <cell r="F37" t="str">
            <v>xr:G4</v>
          </cell>
          <cell r="G37">
            <v>3.1113046835386302</v>
          </cell>
          <cell r="H37">
            <v>95.653799601095699</v>
          </cell>
          <cell r="I37">
            <v>3.4664429655523699</v>
          </cell>
          <cell r="J37">
            <v>0.164498617140238</v>
          </cell>
          <cell r="K37">
            <v>3.6309415826926101</v>
          </cell>
          <cell r="L37">
            <v>0.71525881621166298</v>
          </cell>
          <cell r="M37">
            <v>4.3462003989042701</v>
          </cell>
          <cell r="N37">
            <v>96.747327658165503</v>
          </cell>
          <cell r="O37" t="str">
            <v>xr:G4</v>
          </cell>
          <cell r="P37" t="str">
            <v>xr:G4</v>
          </cell>
          <cell r="Q37">
            <v>3.2526723418344901</v>
          </cell>
          <cell r="R37">
            <v>79.758010385952304</v>
          </cell>
          <cell r="S37">
            <v>3.7848833933591801</v>
          </cell>
          <cell r="T37">
            <v>83.542893779311498</v>
          </cell>
          <cell r="U37">
            <v>16.457106220688502</v>
          </cell>
          <cell r="V37">
            <v>11.2902819195444</v>
          </cell>
          <cell r="W37" t="str">
            <v>n</v>
          </cell>
          <cell r="X37" t="str">
            <v>m</v>
          </cell>
          <cell r="Y37">
            <v>96.747327658165503</v>
          </cell>
          <cell r="Z37" t="str">
            <v>.</v>
          </cell>
          <cell r="AA37">
            <v>0</v>
          </cell>
          <cell r="AB37" t="str">
            <v>xr:G4</v>
          </cell>
          <cell r="AC37">
            <v>0</v>
          </cell>
          <cell r="AD37" t="str">
            <v>xr:G4</v>
          </cell>
          <cell r="AE37">
            <v>3.2526723418344901</v>
          </cell>
          <cell r="AF37" t="str">
            <v>.</v>
          </cell>
          <cell r="AG37">
            <v>79.758010385952304</v>
          </cell>
          <cell r="AH37" t="str">
            <v>.</v>
          </cell>
          <cell r="AI37">
            <v>3.7848833933591801</v>
          </cell>
          <cell r="AJ37" t="str">
            <v>.</v>
          </cell>
          <cell r="AK37">
            <v>83.542893779311498</v>
          </cell>
          <cell r="AL37" t="str">
            <v>.</v>
          </cell>
          <cell r="AM37">
            <v>16.457106220688502</v>
          </cell>
          <cell r="AN37" t="str">
            <v>.</v>
          </cell>
          <cell r="AO37">
            <v>11.2902819195444</v>
          </cell>
          <cell r="AP37" t="str">
            <v>.</v>
          </cell>
          <cell r="AQ37">
            <v>0</v>
          </cell>
          <cell r="AR37" t="str">
            <v>n</v>
          </cell>
          <cell r="AS37">
            <v>0</v>
          </cell>
          <cell r="AT37" t="str">
            <v>m</v>
          </cell>
        </row>
        <row r="38">
          <cell r="A38" t="str">
            <v>Turkey</v>
          </cell>
          <cell r="B38">
            <v>905070</v>
          </cell>
          <cell r="C38" t="str">
            <v>m</v>
          </cell>
          <cell r="D38">
            <v>97.551023921845697</v>
          </cell>
          <cell r="E38" t="str">
            <v>a</v>
          </cell>
          <cell r="F38" t="str">
            <v>a</v>
          </cell>
          <cell r="G38" t="str">
            <v>a</v>
          </cell>
          <cell r="H38">
            <v>97.551023921845697</v>
          </cell>
          <cell r="I38">
            <v>2.4489760781543</v>
          </cell>
          <cell r="J38" t="str">
            <v>n</v>
          </cell>
          <cell r="K38">
            <v>2.4489760781543</v>
          </cell>
          <cell r="L38" t="str">
            <v>m</v>
          </cell>
          <cell r="M38">
            <v>2.4489760781543</v>
          </cell>
          <cell r="N38">
            <v>100</v>
          </cell>
          <cell r="O38" t="str">
            <v>a</v>
          </cell>
          <cell r="P38" t="str">
            <v>a</v>
          </cell>
          <cell r="Q38" t="str">
            <v>a</v>
          </cell>
          <cell r="R38">
            <v>100</v>
          </cell>
          <cell r="S38" t="str">
            <v>n</v>
          </cell>
          <cell r="T38">
            <v>100</v>
          </cell>
          <cell r="U38" t="str">
            <v>m</v>
          </cell>
          <cell r="V38" t="str">
            <v>m</v>
          </cell>
          <cell r="W38" t="str">
            <v>m</v>
          </cell>
          <cell r="X38" t="str">
            <v>m</v>
          </cell>
          <cell r="Y38">
            <v>100</v>
          </cell>
          <cell r="Z38" t="str">
            <v>.</v>
          </cell>
          <cell r="AA38">
            <v>0</v>
          </cell>
          <cell r="AB38" t="str">
            <v>a</v>
          </cell>
          <cell r="AC38">
            <v>0</v>
          </cell>
          <cell r="AD38" t="str">
            <v>a</v>
          </cell>
          <cell r="AE38">
            <v>0</v>
          </cell>
          <cell r="AF38" t="str">
            <v>a</v>
          </cell>
          <cell r="AG38">
            <v>100</v>
          </cell>
          <cell r="AH38" t="str">
            <v>.</v>
          </cell>
          <cell r="AI38">
            <v>0</v>
          </cell>
          <cell r="AJ38" t="str">
            <v>n</v>
          </cell>
          <cell r="AK38">
            <v>100</v>
          </cell>
          <cell r="AL38" t="str">
            <v>.</v>
          </cell>
          <cell r="AM38">
            <v>0</v>
          </cell>
          <cell r="AN38" t="str">
            <v>m</v>
          </cell>
          <cell r="AO38">
            <v>0</v>
          </cell>
          <cell r="AP38" t="str">
            <v>m</v>
          </cell>
          <cell r="AQ38">
            <v>0</v>
          </cell>
          <cell r="AR38" t="str">
            <v>m</v>
          </cell>
          <cell r="AS38">
            <v>0</v>
          </cell>
          <cell r="AT38" t="str">
            <v>m</v>
          </cell>
        </row>
        <row r="39">
          <cell r="A39" t="str">
            <v>United Kingdom</v>
          </cell>
          <cell r="B39">
            <v>905070</v>
          </cell>
          <cell r="C39">
            <v>91.830153416353895</v>
          </cell>
          <cell r="D39" t="str">
            <v>a</v>
          </cell>
          <cell r="E39">
            <v>61.504785200034704</v>
          </cell>
          <cell r="F39" t="str">
            <v>n</v>
          </cell>
          <cell r="G39">
            <v>61.504785200034704</v>
          </cell>
          <cell r="H39">
            <v>61.504785200034704</v>
          </cell>
          <cell r="I39">
            <v>32.016356769115603</v>
          </cell>
          <cell r="J39">
            <v>6.4788580308496897</v>
          </cell>
          <cell r="K39">
            <v>38.495214799965296</v>
          </cell>
          <cell r="L39" t="str">
            <v>n</v>
          </cell>
          <cell r="M39">
            <v>38.495214799965296</v>
          </cell>
          <cell r="N39" t="str">
            <v>a</v>
          </cell>
          <cell r="O39">
            <v>100</v>
          </cell>
          <cell r="P39" t="str">
            <v>n</v>
          </cell>
          <cell r="Q39">
            <v>100</v>
          </cell>
          <cell r="R39">
            <v>83.169705469845695</v>
          </cell>
          <cell r="S39">
            <v>16.830294530154301</v>
          </cell>
          <cell r="T39">
            <v>100</v>
          </cell>
          <cell r="U39" t="str">
            <v>n</v>
          </cell>
          <cell r="V39" t="str">
            <v>m</v>
          </cell>
          <cell r="W39">
            <v>15.440104600693401</v>
          </cell>
          <cell r="X39">
            <v>8.1698465836460805</v>
          </cell>
          <cell r="Y39">
            <v>0</v>
          </cell>
          <cell r="Z39" t="str">
            <v>a</v>
          </cell>
          <cell r="AA39">
            <v>100</v>
          </cell>
          <cell r="AB39" t="str">
            <v>.</v>
          </cell>
          <cell r="AC39">
            <v>0</v>
          </cell>
          <cell r="AD39" t="str">
            <v>n</v>
          </cell>
          <cell r="AE39">
            <v>100</v>
          </cell>
          <cell r="AF39" t="str">
            <v>.</v>
          </cell>
          <cell r="AG39">
            <v>83.169705469845695</v>
          </cell>
          <cell r="AH39" t="str">
            <v>.</v>
          </cell>
          <cell r="AI39">
            <v>16.830294530154301</v>
          </cell>
          <cell r="AJ39" t="str">
            <v>.</v>
          </cell>
          <cell r="AK39">
            <v>100</v>
          </cell>
          <cell r="AL39" t="str">
            <v>.</v>
          </cell>
          <cell r="AM39">
            <v>0</v>
          </cell>
          <cell r="AN39" t="str">
            <v>n</v>
          </cell>
          <cell r="AO39">
            <v>0</v>
          </cell>
          <cell r="AP39" t="str">
            <v>m</v>
          </cell>
          <cell r="AQ39">
            <v>15.440104600693401</v>
          </cell>
          <cell r="AR39" t="str">
            <v>.</v>
          </cell>
          <cell r="AS39">
            <v>8.1698465836460805</v>
          </cell>
          <cell r="AT39" t="str">
            <v>""</v>
          </cell>
        </row>
        <row r="40">
          <cell r="A40" t="str">
            <v>United States</v>
          </cell>
          <cell r="B40">
            <v>905070</v>
          </cell>
          <cell r="C40">
            <v>51.958088814980599</v>
          </cell>
          <cell r="D40">
            <v>73.872254486899394</v>
          </cell>
          <cell r="E40" t="str">
            <v>a</v>
          </cell>
          <cell r="F40">
            <v>14.238508564598201</v>
          </cell>
          <cell r="G40">
            <v>14.238508564598201</v>
          </cell>
          <cell r="H40">
            <v>88.110763051497599</v>
          </cell>
          <cell r="I40" t="str">
            <v>xr:  g14</v>
          </cell>
          <cell r="J40" t="str">
            <v>xr:  g14</v>
          </cell>
          <cell r="K40" t="str">
            <v>xr:  g14</v>
          </cell>
          <cell r="L40" t="str">
            <v>xr:  g14</v>
          </cell>
          <cell r="M40">
            <v>11.889236948502299</v>
          </cell>
          <cell r="N40">
            <v>83.840216482660196</v>
          </cell>
          <cell r="O40" t="str">
            <v>a</v>
          </cell>
          <cell r="P40">
            <v>16.1597835173398</v>
          </cell>
          <cell r="Q40">
            <v>16.1597835173398</v>
          </cell>
          <cell r="R40" t="str">
            <v>xr:  g14</v>
          </cell>
          <cell r="S40" t="str">
            <v>xr:  g14</v>
          </cell>
          <cell r="T40" t="str">
            <v>xr:  g14</v>
          </cell>
          <cell r="U40" t="str">
            <v>xr:  g14</v>
          </cell>
          <cell r="V40" t="str">
            <v>xr:  g5</v>
          </cell>
          <cell r="W40" t="str">
            <v>xr:  g14</v>
          </cell>
          <cell r="X40">
            <v>48.041911185019401</v>
          </cell>
          <cell r="Y40">
            <v>83.840216482660196</v>
          </cell>
          <cell r="Z40" t="str">
            <v>.</v>
          </cell>
          <cell r="AA40">
            <v>0</v>
          </cell>
          <cell r="AB40" t="str">
            <v>a</v>
          </cell>
          <cell r="AC40">
            <v>16.1597835173398</v>
          </cell>
          <cell r="AD40" t="str">
            <v>.</v>
          </cell>
          <cell r="AE40">
            <v>16.1597835173398</v>
          </cell>
          <cell r="AF40" t="str">
            <v>.</v>
          </cell>
          <cell r="AG40">
            <v>0</v>
          </cell>
          <cell r="AH40" t="str">
            <v>xr:  g14</v>
          </cell>
          <cell r="AI40">
            <v>0</v>
          </cell>
          <cell r="AJ40" t="str">
            <v>xr:  g14</v>
          </cell>
          <cell r="AK40">
            <v>0</v>
          </cell>
          <cell r="AL40" t="str">
            <v>xr:  g14</v>
          </cell>
          <cell r="AM40">
            <v>0</v>
          </cell>
          <cell r="AN40" t="str">
            <v>xr:  g14</v>
          </cell>
          <cell r="AO40">
            <v>0</v>
          </cell>
          <cell r="AP40" t="str">
            <v>xr:  g5</v>
          </cell>
          <cell r="AQ40">
            <v>0</v>
          </cell>
          <cell r="AR40" t="str">
            <v>xr:  g14</v>
          </cell>
          <cell r="AS40">
            <v>48.041911185019401</v>
          </cell>
          <cell r="AT40" t="str">
            <v>""</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G_123"/>
    </sheetNames>
    <sheetDataSet>
      <sheetData sheetId="0" refreshError="1">
        <row r="1">
          <cell r="A1" t="str">
            <v>LCNTRY</v>
          </cell>
          <cell r="B1" t="str">
            <v>DLVLEDUC</v>
          </cell>
          <cell r="C1" t="str">
            <v>G20_GP</v>
          </cell>
          <cell r="D1" t="str">
            <v>G1_20</v>
          </cell>
          <cell r="E1" t="str">
            <v>G2_20</v>
          </cell>
          <cell r="F1" t="str">
            <v>G3_20</v>
          </cell>
          <cell r="G1" t="str">
            <v>G4_20</v>
          </cell>
          <cell r="H1" t="str">
            <v>G5_20</v>
          </cell>
          <cell r="I1" t="str">
            <v>G10_20</v>
          </cell>
          <cell r="J1" t="str">
            <v>G11_20</v>
          </cell>
          <cell r="K1" t="str">
            <v>G12_20</v>
          </cell>
          <cell r="L1" t="str">
            <v>G13_20</v>
          </cell>
          <cell r="M1" t="str">
            <v>G14_20</v>
          </cell>
          <cell r="N1" t="str">
            <v>G1_5</v>
          </cell>
          <cell r="O1" t="str">
            <v>G2_5</v>
          </cell>
          <cell r="P1" t="str">
            <v>G3_5</v>
          </cell>
          <cell r="Q1" t="str">
            <v>G4_5</v>
          </cell>
          <cell r="R1" t="str">
            <v>G10_14</v>
          </cell>
          <cell r="S1" t="str">
            <v>G11_14</v>
          </cell>
          <cell r="T1" t="str">
            <v>G12_14</v>
          </cell>
          <cell r="U1" t="str">
            <v>G13_14</v>
          </cell>
          <cell r="V1" t="str">
            <v>G5a_20</v>
          </cell>
          <cell r="W1" t="str">
            <v>G12a_20</v>
          </cell>
          <cell r="X1" t="str">
            <v>P20_GP</v>
          </cell>
          <cell r="Y1" t="str">
            <v>G1_5</v>
          </cell>
          <cell r="Z1" t="str">
            <v>missG1_5</v>
          </cell>
          <cell r="AA1" t="str">
            <v>G2_5</v>
          </cell>
          <cell r="AB1" t="str">
            <v>missG2_5</v>
          </cell>
          <cell r="AC1" t="str">
            <v>G3_5</v>
          </cell>
          <cell r="AD1" t="str">
            <v>missG3_5</v>
          </cell>
          <cell r="AE1" t="str">
            <v>G4_5</v>
          </cell>
          <cell r="AF1" t="str">
            <v>missG4_5</v>
          </cell>
          <cell r="AG1" t="str">
            <v>G10_14</v>
          </cell>
          <cell r="AH1" t="str">
            <v>missG10_14</v>
          </cell>
          <cell r="AI1" t="str">
            <v>G11_14</v>
          </cell>
          <cell r="AJ1" t="str">
            <v>missG11_14</v>
          </cell>
          <cell r="AK1" t="str">
            <v>G12_14</v>
          </cell>
          <cell r="AL1" t="str">
            <v>missG12_14</v>
          </cell>
          <cell r="AM1" t="str">
            <v>G13_14</v>
          </cell>
          <cell r="AN1" t="str">
            <v>missG13_14</v>
          </cell>
          <cell r="AO1" t="str">
            <v>G5a_20</v>
          </cell>
          <cell r="AP1" t="str">
            <v>missG5a_20</v>
          </cell>
          <cell r="AQ1" t="str">
            <v>G12a_20</v>
          </cell>
          <cell r="AR1" t="str">
            <v>missG12a_20</v>
          </cell>
          <cell r="AS1" t="str">
            <v>P20_GP</v>
          </cell>
          <cell r="AT1" t="str">
            <v>missP20_GP</v>
          </cell>
        </row>
        <row r="2">
          <cell r="A2" t="str">
            <v>Argentina</v>
          </cell>
          <cell r="B2">
            <v>901030</v>
          </cell>
          <cell r="C2">
            <v>84.3907060189552</v>
          </cell>
          <cell r="D2">
            <v>88.156960139078606</v>
          </cell>
          <cell r="E2">
            <v>11.843039860921399</v>
          </cell>
          <cell r="F2" t="str">
            <v>n</v>
          </cell>
          <cell r="G2" t="str">
            <v/>
          </cell>
          <cell r="H2">
            <v>100</v>
          </cell>
          <cell r="I2" t="str">
            <v>n</v>
          </cell>
          <cell r="J2" t="str">
            <v>n</v>
          </cell>
          <cell r="K2" t="str">
            <v>n</v>
          </cell>
          <cell r="L2" t="str">
            <v>n</v>
          </cell>
          <cell r="M2" t="str">
            <v>n</v>
          </cell>
          <cell r="N2">
            <v>88.156960139078606</v>
          </cell>
          <cell r="O2">
            <v>11.843039860921399</v>
          </cell>
          <cell r="P2" t="str">
            <v>n</v>
          </cell>
          <cell r="Q2" t="str">
            <v/>
          </cell>
          <cell r="R2" t="str">
            <v>n</v>
          </cell>
          <cell r="S2" t="str">
            <v>n</v>
          </cell>
          <cell r="T2" t="str">
            <v>n</v>
          </cell>
          <cell r="U2" t="str">
            <v>n</v>
          </cell>
          <cell r="V2" t="str">
            <v/>
          </cell>
          <cell r="W2" t="str">
            <v/>
          </cell>
          <cell r="X2">
            <v>15.6092939810448</v>
          </cell>
          <cell r="Y2">
            <v>88.156960139078606</v>
          </cell>
          <cell r="Z2" t="str">
            <v/>
          </cell>
          <cell r="AA2">
            <v>11.843039860921399</v>
          </cell>
          <cell r="AB2" t="str">
            <v/>
          </cell>
          <cell r="AC2">
            <v>0</v>
          </cell>
          <cell r="AD2" t="str">
            <v>n</v>
          </cell>
          <cell r="AE2" t="str">
            <v/>
          </cell>
          <cell r="AF2" t="str">
            <v/>
          </cell>
          <cell r="AG2">
            <v>0</v>
          </cell>
          <cell r="AH2" t="str">
            <v>n</v>
          </cell>
          <cell r="AI2">
            <v>0</v>
          </cell>
          <cell r="AJ2" t="str">
            <v>n</v>
          </cell>
          <cell r="AK2">
            <v>0</v>
          </cell>
          <cell r="AL2" t="str">
            <v>n</v>
          </cell>
          <cell r="AM2">
            <v>0</v>
          </cell>
          <cell r="AN2" t="str">
            <v>n</v>
          </cell>
          <cell r="AO2" t="str">
            <v/>
          </cell>
          <cell r="AP2" t="str">
            <v/>
          </cell>
          <cell r="AQ2" t="str">
            <v/>
          </cell>
          <cell r="AR2" t="str">
            <v/>
          </cell>
          <cell r="AS2">
            <v>15.6092939810448</v>
          </cell>
          <cell r="AT2" t="str">
            <v>""</v>
          </cell>
        </row>
        <row r="3">
          <cell r="A3" t="str">
            <v>Australia</v>
          </cell>
          <cell r="B3">
            <v>901030</v>
          </cell>
          <cell r="C3">
            <v>88.379863261162697</v>
          </cell>
          <cell r="D3">
            <v>75.751728961537793</v>
          </cell>
          <cell r="E3">
            <v>15.2902303875165</v>
          </cell>
          <cell r="F3" t="str">
            <v>n</v>
          </cell>
          <cell r="G3" t="str">
            <v/>
          </cell>
          <cell r="H3">
            <v>91.041959349054295</v>
          </cell>
          <cell r="I3">
            <v>8.0475848804047008</v>
          </cell>
          <cell r="J3" t="str">
            <v>n</v>
          </cell>
          <cell r="K3">
            <v>8.0475848804047008</v>
          </cell>
          <cell r="L3">
            <v>0.910455770541028</v>
          </cell>
          <cell r="M3">
            <v>8.9580406509457298</v>
          </cell>
          <cell r="N3">
            <v>83.205292925546701</v>
          </cell>
          <cell r="O3">
            <v>16.794707074453299</v>
          </cell>
          <cell r="P3" t="str">
            <v>n</v>
          </cell>
          <cell r="Q3" t="str">
            <v/>
          </cell>
          <cell r="R3">
            <v>89.836440735007102</v>
          </cell>
          <cell r="S3" t="str">
            <v>n</v>
          </cell>
          <cell r="T3">
            <v>89.836440735007102</v>
          </cell>
          <cell r="U3">
            <v>10.1635592649929</v>
          </cell>
          <cell r="V3" t="str">
            <v/>
          </cell>
          <cell r="W3" t="str">
            <v/>
          </cell>
          <cell r="X3">
            <v>11.620136738837299</v>
          </cell>
          <cell r="Y3">
            <v>83.205292925546701</v>
          </cell>
          <cell r="Z3" t="str">
            <v/>
          </cell>
          <cell r="AA3">
            <v>16.794707074453299</v>
          </cell>
          <cell r="AB3" t="str">
            <v/>
          </cell>
          <cell r="AC3">
            <v>0</v>
          </cell>
          <cell r="AD3" t="str">
            <v>n</v>
          </cell>
          <cell r="AE3" t="str">
            <v/>
          </cell>
          <cell r="AF3" t="str">
            <v/>
          </cell>
          <cell r="AG3">
            <v>89.836440735007102</v>
          </cell>
          <cell r="AH3" t="str">
            <v/>
          </cell>
          <cell r="AI3">
            <v>0</v>
          </cell>
          <cell r="AJ3" t="str">
            <v>n</v>
          </cell>
          <cell r="AK3">
            <v>89.836440735007102</v>
          </cell>
          <cell r="AL3" t="str">
            <v/>
          </cell>
          <cell r="AM3">
            <v>10.1635592649929</v>
          </cell>
          <cell r="AN3" t="str">
            <v/>
          </cell>
          <cell r="AO3" t="str">
            <v/>
          </cell>
          <cell r="AP3" t="str">
            <v/>
          </cell>
          <cell r="AQ3" t="str">
            <v/>
          </cell>
          <cell r="AR3" t="str">
            <v/>
          </cell>
          <cell r="AS3">
            <v>11.620136738837299</v>
          </cell>
          <cell r="AT3" t="str">
            <v>""</v>
          </cell>
        </row>
        <row r="4">
          <cell r="A4" t="str">
            <v>Austria</v>
          </cell>
          <cell r="B4">
            <v>901030</v>
          </cell>
          <cell r="C4">
            <v>99.015368143706198</v>
          </cell>
          <cell r="D4">
            <v>98.916135376838497</v>
          </cell>
          <cell r="E4">
            <v>0.31382347346183698</v>
          </cell>
          <cell r="F4" t="str">
            <v>a</v>
          </cell>
          <cell r="G4" t="str">
            <v/>
          </cell>
          <cell r="H4">
            <v>99.229958850300306</v>
          </cell>
          <cell r="I4">
            <v>0.613296281175153</v>
          </cell>
          <cell r="J4" t="str">
            <v>a</v>
          </cell>
          <cell r="K4">
            <v>0.613296281175153</v>
          </cell>
          <cell r="L4">
            <v>0.15674486852454</v>
          </cell>
          <cell r="M4">
            <v>0.77004114969969295</v>
          </cell>
          <cell r="N4">
            <v>99.683741203666798</v>
          </cell>
          <cell r="O4">
            <v>0.31625879633314702</v>
          </cell>
          <cell r="P4" t="str">
            <v>a</v>
          </cell>
          <cell r="Q4" t="str">
            <v/>
          </cell>
          <cell r="R4">
            <v>79.644611383993094</v>
          </cell>
          <cell r="S4" t="str">
            <v>a</v>
          </cell>
          <cell r="T4">
            <v>79.644611383993094</v>
          </cell>
          <cell r="U4">
            <v>20.355388616006898</v>
          </cell>
          <cell r="V4" t="str">
            <v/>
          </cell>
          <cell r="W4" t="str">
            <v/>
          </cell>
          <cell r="X4">
            <v>0.98463185629375705</v>
          </cell>
          <cell r="Y4">
            <v>99.683741203666798</v>
          </cell>
          <cell r="Z4" t="str">
            <v/>
          </cell>
          <cell r="AA4">
            <v>0.31625879633314702</v>
          </cell>
          <cell r="AB4" t="str">
            <v/>
          </cell>
          <cell r="AC4">
            <v>0</v>
          </cell>
          <cell r="AD4" t="str">
            <v>a</v>
          </cell>
          <cell r="AE4" t="str">
            <v/>
          </cell>
          <cell r="AF4" t="str">
            <v/>
          </cell>
          <cell r="AG4">
            <v>79.644611383993094</v>
          </cell>
          <cell r="AH4" t="str">
            <v/>
          </cell>
          <cell r="AI4">
            <v>0</v>
          </cell>
          <cell r="AJ4" t="str">
            <v>a</v>
          </cell>
          <cell r="AK4">
            <v>79.644611383993094</v>
          </cell>
          <cell r="AL4" t="str">
            <v/>
          </cell>
          <cell r="AM4">
            <v>20.355388616006898</v>
          </cell>
          <cell r="AN4" t="str">
            <v/>
          </cell>
          <cell r="AO4" t="str">
            <v/>
          </cell>
          <cell r="AP4" t="str">
            <v/>
          </cell>
          <cell r="AQ4" t="str">
            <v/>
          </cell>
          <cell r="AR4" t="str">
            <v/>
          </cell>
          <cell r="AS4">
            <v>0.98463185629375705</v>
          </cell>
          <cell r="AT4" t="str">
            <v>""</v>
          </cell>
        </row>
        <row r="5">
          <cell r="A5" t="str">
            <v>Belgium (Fl)</v>
          </cell>
          <cell r="B5">
            <v>901030</v>
          </cell>
          <cell r="C5" t="str">
            <v>m.</v>
          </cell>
          <cell r="D5">
            <v>37.319868458468299</v>
          </cell>
          <cell r="E5">
            <v>62.403017703287802</v>
          </cell>
          <cell r="F5" t="str">
            <v>n</v>
          </cell>
          <cell r="G5" t="str">
            <v/>
          </cell>
          <cell r="H5">
            <v>99.722886161755994</v>
          </cell>
          <cell r="I5">
            <v>0.27711383824400398</v>
          </cell>
          <cell r="J5" t="str">
            <v/>
          </cell>
          <cell r="K5">
            <v>0.27711383824400398</v>
          </cell>
          <cell r="L5" t="str">
            <v/>
          </cell>
          <cell r="M5">
            <v>0.27711383824400398</v>
          </cell>
          <cell r="N5">
            <v>37.423574361790301</v>
          </cell>
          <cell r="O5">
            <v>62.576425638209699</v>
          </cell>
          <cell r="P5" t="str">
            <v>n</v>
          </cell>
          <cell r="Q5" t="str">
            <v/>
          </cell>
          <cell r="R5">
            <v>100</v>
          </cell>
          <cell r="S5" t="str">
            <v/>
          </cell>
          <cell r="T5">
            <v>100</v>
          </cell>
          <cell r="U5" t="str">
            <v/>
          </cell>
          <cell r="V5" t="str">
            <v/>
          </cell>
          <cell r="W5" t="str">
            <v/>
          </cell>
          <cell r="X5" t="str">
            <v>m</v>
          </cell>
          <cell r="Y5">
            <v>37.423574361790301</v>
          </cell>
          <cell r="Z5" t="str">
            <v/>
          </cell>
          <cell r="AA5">
            <v>62.576425638209699</v>
          </cell>
          <cell r="AB5" t="str">
            <v/>
          </cell>
          <cell r="AC5">
            <v>0</v>
          </cell>
          <cell r="AD5" t="str">
            <v>n</v>
          </cell>
          <cell r="AE5" t="str">
            <v/>
          </cell>
          <cell r="AF5" t="str">
            <v/>
          </cell>
          <cell r="AG5">
            <v>100</v>
          </cell>
          <cell r="AH5" t="str">
            <v/>
          </cell>
          <cell r="AI5">
            <v>0</v>
          </cell>
          <cell r="AJ5" t="str">
            <v/>
          </cell>
          <cell r="AK5">
            <v>100</v>
          </cell>
          <cell r="AL5" t="str">
            <v/>
          </cell>
          <cell r="AM5">
            <v>0</v>
          </cell>
          <cell r="AN5" t="str">
            <v/>
          </cell>
          <cell r="AO5" t="str">
            <v/>
          </cell>
          <cell r="AP5" t="str">
            <v/>
          </cell>
          <cell r="AQ5" t="str">
            <v/>
          </cell>
          <cell r="AR5" t="str">
            <v/>
          </cell>
          <cell r="AS5">
            <v>0</v>
          </cell>
          <cell r="AT5" t="str">
            <v>m</v>
          </cell>
        </row>
        <row r="6">
          <cell r="A6" t="str">
            <v>Brazil</v>
          </cell>
          <cell r="B6">
            <v>901030</v>
          </cell>
          <cell r="C6" t="str">
            <v>m</v>
          </cell>
          <cell r="D6">
            <v>97.765587233097307</v>
          </cell>
          <cell r="E6" t="str">
            <v>xr</v>
          </cell>
          <cell r="F6" t="str">
            <v>xr</v>
          </cell>
          <cell r="G6" t="str">
            <v/>
          </cell>
          <cell r="H6">
            <v>99.9981988468179</v>
          </cell>
          <cell r="I6">
            <v>1.8011531821565401E-3</v>
          </cell>
          <cell r="J6" t="str">
            <v>m</v>
          </cell>
          <cell r="K6">
            <v>1.8011531821565401E-3</v>
          </cell>
          <cell r="L6" t="str">
            <v>m</v>
          </cell>
          <cell r="M6">
            <v>1.8011531821565401E-3</v>
          </cell>
          <cell r="N6">
            <v>97.767348172799998</v>
          </cell>
          <cell r="O6" t="str">
            <v>xr</v>
          </cell>
          <cell r="P6" t="str">
            <v>xr</v>
          </cell>
          <cell r="Q6" t="str">
            <v/>
          </cell>
          <cell r="R6" t="str">
            <v>m.</v>
          </cell>
          <cell r="S6" t="str">
            <v>m</v>
          </cell>
          <cell r="T6" t="str">
            <v>m.</v>
          </cell>
          <cell r="U6" t="str">
            <v>m</v>
          </cell>
          <cell r="V6" t="str">
            <v/>
          </cell>
          <cell r="W6" t="str">
            <v/>
          </cell>
          <cell r="X6" t="str">
            <v>m</v>
          </cell>
          <cell r="Y6">
            <v>97.767348172799998</v>
          </cell>
          <cell r="Z6" t="str">
            <v/>
          </cell>
          <cell r="AA6">
            <v>0</v>
          </cell>
          <cell r="AB6" t="str">
            <v>xr</v>
          </cell>
          <cell r="AC6">
            <v>0</v>
          </cell>
          <cell r="AD6" t="str">
            <v>xr</v>
          </cell>
          <cell r="AE6" t="str">
            <v/>
          </cell>
          <cell r="AF6" t="str">
            <v/>
          </cell>
          <cell r="AG6">
            <v>100</v>
          </cell>
          <cell r="AH6" t="str">
            <v>m</v>
          </cell>
          <cell r="AI6">
            <v>0</v>
          </cell>
          <cell r="AJ6" t="str">
            <v>m</v>
          </cell>
          <cell r="AK6">
            <v>100</v>
          </cell>
          <cell r="AL6" t="str">
            <v>m</v>
          </cell>
          <cell r="AM6">
            <v>0</v>
          </cell>
          <cell r="AN6" t="str">
            <v>m</v>
          </cell>
          <cell r="AO6" t="str">
            <v/>
          </cell>
          <cell r="AP6" t="str">
            <v/>
          </cell>
          <cell r="AQ6" t="str">
            <v/>
          </cell>
          <cell r="AR6" t="str">
            <v/>
          </cell>
          <cell r="AS6">
            <v>0</v>
          </cell>
          <cell r="AT6" t="str">
            <v>m</v>
          </cell>
        </row>
        <row r="7">
          <cell r="A7" t="str">
            <v>Canada</v>
          </cell>
          <cell r="B7">
            <v>901030</v>
          </cell>
          <cell r="C7" t="str">
            <v>m.</v>
          </cell>
          <cell r="D7">
            <v>98.271987448268305</v>
          </cell>
          <cell r="E7">
            <v>1.01688084934704</v>
          </cell>
          <cell r="F7">
            <v>0.71113170238462298</v>
          </cell>
          <cell r="G7" t="str">
            <v/>
          </cell>
          <cell r="H7">
            <v>100</v>
          </cell>
          <cell r="I7" t="str">
            <v>xr</v>
          </cell>
          <cell r="J7" t="str">
            <v>a</v>
          </cell>
          <cell r="K7" t="str">
            <v>xr</v>
          </cell>
          <cell r="L7" t="str">
            <v>xr</v>
          </cell>
          <cell r="M7" t="str">
            <v>xr</v>
          </cell>
          <cell r="N7">
            <v>98.271987448268305</v>
          </cell>
          <cell r="O7">
            <v>1.01688084934704</v>
          </cell>
          <cell r="P7">
            <v>0.71113170238462298</v>
          </cell>
          <cell r="Q7" t="str">
            <v/>
          </cell>
          <cell r="R7" t="str">
            <v>xr</v>
          </cell>
          <cell r="S7" t="str">
            <v>a</v>
          </cell>
          <cell r="T7" t="str">
            <v>xr</v>
          </cell>
          <cell r="U7" t="str">
            <v>xr</v>
          </cell>
          <cell r="V7" t="str">
            <v/>
          </cell>
          <cell r="W7" t="str">
            <v/>
          </cell>
          <cell r="X7" t="str">
            <v>m</v>
          </cell>
          <cell r="Y7">
            <v>98.271987448268305</v>
          </cell>
          <cell r="Z7" t="str">
            <v/>
          </cell>
          <cell r="AA7">
            <v>1.01688084934704</v>
          </cell>
          <cell r="AB7" t="str">
            <v/>
          </cell>
          <cell r="AC7">
            <v>0.71113170238462298</v>
          </cell>
          <cell r="AD7" t="str">
            <v/>
          </cell>
          <cell r="AE7" t="str">
            <v/>
          </cell>
          <cell r="AF7" t="str">
            <v/>
          </cell>
          <cell r="AG7">
            <v>0</v>
          </cell>
          <cell r="AH7" t="str">
            <v>xr</v>
          </cell>
          <cell r="AI7">
            <v>0</v>
          </cell>
          <cell r="AJ7" t="str">
            <v>a</v>
          </cell>
          <cell r="AK7">
            <v>0</v>
          </cell>
          <cell r="AL7" t="str">
            <v>xr</v>
          </cell>
          <cell r="AM7">
            <v>0</v>
          </cell>
          <cell r="AN7" t="str">
            <v>xr</v>
          </cell>
          <cell r="AO7" t="str">
            <v/>
          </cell>
          <cell r="AP7" t="str">
            <v/>
          </cell>
          <cell r="AQ7" t="str">
            <v/>
          </cell>
          <cell r="AR7" t="str">
            <v/>
          </cell>
          <cell r="AS7">
            <v>0</v>
          </cell>
          <cell r="AT7" t="str">
            <v>m</v>
          </cell>
        </row>
        <row r="8">
          <cell r="A8" t="str">
            <v>Chile</v>
          </cell>
          <cell r="B8">
            <v>901030</v>
          </cell>
          <cell r="C8" t="str">
            <v>m</v>
          </cell>
          <cell r="D8" t="str">
            <v>m</v>
          </cell>
          <cell r="E8" t="str">
            <v>m</v>
          </cell>
          <cell r="F8" t="str">
            <v>m</v>
          </cell>
          <cell r="G8" t="str">
            <v>m</v>
          </cell>
          <cell r="H8" t="str">
            <v>m</v>
          </cell>
          <cell r="I8" t="str">
            <v>m</v>
          </cell>
          <cell r="J8" t="str">
            <v>m</v>
          </cell>
          <cell r="K8" t="str">
            <v>m</v>
          </cell>
          <cell r="L8" t="str">
            <v>m</v>
          </cell>
          <cell r="M8" t="str">
            <v>m</v>
          </cell>
          <cell r="N8">
            <v>91.8956136368747</v>
          </cell>
          <cell r="O8">
            <v>7.6709770908472699</v>
          </cell>
          <cell r="P8">
            <v>0.43340927227797399</v>
          </cell>
          <cell r="Q8" t="str">
            <v/>
          </cell>
          <cell r="R8" t="str">
            <v>m</v>
          </cell>
          <cell r="S8" t="str">
            <v>m</v>
          </cell>
          <cell r="T8" t="str">
            <v>m</v>
          </cell>
          <cell r="U8" t="str">
            <v>m</v>
          </cell>
          <cell r="V8" t="str">
            <v>m</v>
          </cell>
          <cell r="W8" t="str">
            <v>m</v>
          </cell>
          <cell r="X8" t="str">
            <v>m</v>
          </cell>
          <cell r="Y8">
            <v>91.8956136368747</v>
          </cell>
          <cell r="Z8" t="str">
            <v/>
          </cell>
          <cell r="AA8">
            <v>7.6709770908472699</v>
          </cell>
          <cell r="AB8" t="str">
            <v/>
          </cell>
          <cell r="AC8">
            <v>0.43340927227797399</v>
          </cell>
          <cell r="AD8" t="str">
            <v/>
          </cell>
          <cell r="AE8" t="str">
            <v/>
          </cell>
          <cell r="AF8" t="str">
            <v/>
          </cell>
          <cell r="AG8">
            <v>0</v>
          </cell>
          <cell r="AH8" t="str">
            <v>m</v>
          </cell>
          <cell r="AI8">
            <v>0</v>
          </cell>
          <cell r="AJ8" t="str">
            <v>m</v>
          </cell>
          <cell r="AK8">
            <v>0</v>
          </cell>
          <cell r="AL8" t="str">
            <v>m</v>
          </cell>
          <cell r="AM8">
            <v>0</v>
          </cell>
          <cell r="AN8" t="str">
            <v>m</v>
          </cell>
          <cell r="AO8">
            <v>0</v>
          </cell>
          <cell r="AP8" t="str">
            <v>m</v>
          </cell>
          <cell r="AQ8">
            <v>0</v>
          </cell>
          <cell r="AR8" t="str">
            <v>m</v>
          </cell>
          <cell r="AS8">
            <v>0</v>
          </cell>
          <cell r="AT8" t="str">
            <v>m</v>
          </cell>
        </row>
        <row r="9">
          <cell r="A9" t="str">
            <v>China</v>
          </cell>
          <cell r="B9">
            <v>901030</v>
          </cell>
          <cell r="C9" t="str">
            <v>m.</v>
          </cell>
          <cell r="D9" t="str">
            <v>xr</v>
          </cell>
          <cell r="E9" t="str">
            <v>xr</v>
          </cell>
          <cell r="F9" t="str">
            <v>xr</v>
          </cell>
          <cell r="G9" t="str">
            <v/>
          </cell>
          <cell r="H9" t="str">
            <v>xr</v>
          </cell>
          <cell r="I9" t="str">
            <v>xr</v>
          </cell>
          <cell r="J9" t="str">
            <v>xr</v>
          </cell>
          <cell r="K9" t="str">
            <v>xr</v>
          </cell>
          <cell r="L9" t="str">
            <v>xr</v>
          </cell>
          <cell r="M9" t="str">
            <v>xr</v>
          </cell>
          <cell r="N9" t="str">
            <v>xr</v>
          </cell>
          <cell r="O9" t="str">
            <v>xr</v>
          </cell>
          <cell r="P9" t="str">
            <v>xr</v>
          </cell>
          <cell r="Q9" t="str">
            <v>xr</v>
          </cell>
          <cell r="R9" t="str">
            <v>xr</v>
          </cell>
          <cell r="S9" t="str">
            <v>xr</v>
          </cell>
          <cell r="T9" t="str">
            <v>xr</v>
          </cell>
          <cell r="U9" t="str">
            <v>xr</v>
          </cell>
          <cell r="V9" t="str">
            <v/>
          </cell>
          <cell r="W9" t="str">
            <v/>
          </cell>
          <cell r="X9" t="str">
            <v>m</v>
          </cell>
          <cell r="Y9">
            <v>0</v>
          </cell>
          <cell r="Z9" t="str">
            <v>xr</v>
          </cell>
          <cell r="AA9">
            <v>0</v>
          </cell>
          <cell r="AB9" t="str">
            <v>xr</v>
          </cell>
          <cell r="AC9">
            <v>0</v>
          </cell>
          <cell r="AD9" t="str">
            <v>xr</v>
          </cell>
          <cell r="AE9">
            <v>0</v>
          </cell>
          <cell r="AF9" t="str">
            <v>xr</v>
          </cell>
          <cell r="AG9">
            <v>0</v>
          </cell>
          <cell r="AH9" t="str">
            <v>xr</v>
          </cell>
          <cell r="AI9">
            <v>0</v>
          </cell>
          <cell r="AJ9" t="str">
            <v>xr</v>
          </cell>
          <cell r="AK9">
            <v>0</v>
          </cell>
          <cell r="AL9" t="str">
            <v>xr</v>
          </cell>
          <cell r="AM9">
            <v>0</v>
          </cell>
          <cell r="AN9" t="str">
            <v>xr</v>
          </cell>
          <cell r="AO9" t="str">
            <v/>
          </cell>
          <cell r="AP9" t="str">
            <v>xc</v>
          </cell>
          <cell r="AQ9" t="str">
            <v/>
          </cell>
          <cell r="AR9" t="str">
            <v>xc</v>
          </cell>
          <cell r="AS9">
            <v>0</v>
          </cell>
          <cell r="AT9" t="str">
            <v>m</v>
          </cell>
        </row>
        <row r="10">
          <cell r="A10" t="str">
            <v>Czech Republic</v>
          </cell>
          <cell r="B10">
            <v>901030</v>
          </cell>
          <cell r="C10" t="str">
            <v>m</v>
          </cell>
          <cell r="D10">
            <v>89.705290370607102</v>
          </cell>
          <cell r="E10">
            <v>3.2905769382483299</v>
          </cell>
          <cell r="F10" t="str">
            <v>a</v>
          </cell>
          <cell r="G10" t="str">
            <v/>
          </cell>
          <cell r="H10">
            <v>92.995867308855495</v>
          </cell>
          <cell r="I10">
            <v>7.0041326911445498</v>
          </cell>
          <cell r="J10" t="str">
            <v>a</v>
          </cell>
          <cell r="K10">
            <v>7.0041326911445498</v>
          </cell>
          <cell r="L10" t="str">
            <v>n</v>
          </cell>
          <cell r="M10">
            <v>7.0041326911445498</v>
          </cell>
          <cell r="N10">
            <v>96.461587989367601</v>
          </cell>
          <cell r="O10">
            <v>3.5384120106324199</v>
          </cell>
          <cell r="P10" t="str">
            <v>a</v>
          </cell>
          <cell r="Q10" t="str">
            <v/>
          </cell>
          <cell r="R10">
            <v>100</v>
          </cell>
          <cell r="S10" t="str">
            <v>a</v>
          </cell>
          <cell r="T10">
            <v>100</v>
          </cell>
          <cell r="U10" t="str">
            <v>n</v>
          </cell>
          <cell r="V10" t="str">
            <v/>
          </cell>
          <cell r="W10" t="str">
            <v/>
          </cell>
          <cell r="X10" t="str">
            <v>m</v>
          </cell>
          <cell r="Y10">
            <v>96.461587989367601</v>
          </cell>
          <cell r="Z10" t="str">
            <v/>
          </cell>
          <cell r="AA10">
            <v>3.5384120106324199</v>
          </cell>
          <cell r="AB10" t="str">
            <v/>
          </cell>
          <cell r="AC10">
            <v>0</v>
          </cell>
          <cell r="AD10" t="str">
            <v>a</v>
          </cell>
          <cell r="AE10" t="str">
            <v/>
          </cell>
          <cell r="AF10" t="str">
            <v/>
          </cell>
          <cell r="AG10">
            <v>100</v>
          </cell>
          <cell r="AH10" t="str">
            <v/>
          </cell>
          <cell r="AI10">
            <v>0</v>
          </cell>
          <cell r="AJ10" t="str">
            <v>a</v>
          </cell>
          <cell r="AK10">
            <v>100</v>
          </cell>
          <cell r="AL10" t="str">
            <v/>
          </cell>
          <cell r="AM10">
            <v>0</v>
          </cell>
          <cell r="AN10" t="str">
            <v>n</v>
          </cell>
          <cell r="AO10" t="str">
            <v/>
          </cell>
          <cell r="AP10" t="str">
            <v/>
          </cell>
          <cell r="AQ10" t="str">
            <v/>
          </cell>
          <cell r="AR10" t="str">
            <v/>
          </cell>
          <cell r="AS10">
            <v>0</v>
          </cell>
          <cell r="AT10" t="str">
            <v>m</v>
          </cell>
        </row>
        <row r="11">
          <cell r="A11" t="str">
            <v>Denmark</v>
          </cell>
          <cell r="B11">
            <v>901030</v>
          </cell>
          <cell r="C11">
            <v>98.105456409034801</v>
          </cell>
          <cell r="D11">
            <v>81.248694726778794</v>
          </cell>
          <cell r="E11">
            <v>6.2306160085299096</v>
          </cell>
          <cell r="F11" t="str">
            <v>a</v>
          </cell>
          <cell r="G11" t="str">
            <v/>
          </cell>
          <cell r="H11">
            <v>87.4793107353088</v>
          </cell>
          <cell r="I11">
            <v>12.255498202902601</v>
          </cell>
          <cell r="J11">
            <v>0.26519106178870699</v>
          </cell>
          <cell r="K11">
            <v>12.520689264691301</v>
          </cell>
          <cell r="L11" t="str">
            <v>xc</v>
          </cell>
          <cell r="M11">
            <v>12.520689264691301</v>
          </cell>
          <cell r="N11">
            <v>92.877611910566699</v>
          </cell>
          <cell r="O11">
            <v>7.1223880894332297</v>
          </cell>
          <cell r="P11" t="str">
            <v>a</v>
          </cell>
          <cell r="Q11" t="str">
            <v/>
          </cell>
          <cell r="R11">
            <v>97.881977132548499</v>
          </cell>
          <cell r="S11">
            <v>2.1180228674514998</v>
          </cell>
          <cell r="T11">
            <v>100</v>
          </cell>
          <cell r="U11" t="str">
            <v>xc</v>
          </cell>
          <cell r="V11" t="str">
            <v/>
          </cell>
          <cell r="W11" t="str">
            <v/>
          </cell>
          <cell r="X11">
            <v>1.89454359096517</v>
          </cell>
          <cell r="Y11">
            <v>92.877611910566699</v>
          </cell>
          <cell r="Z11" t="str">
            <v/>
          </cell>
          <cell r="AA11">
            <v>7.1223880894332297</v>
          </cell>
          <cell r="AB11" t="str">
            <v/>
          </cell>
          <cell r="AC11">
            <v>0</v>
          </cell>
          <cell r="AD11" t="str">
            <v>a</v>
          </cell>
          <cell r="AE11" t="str">
            <v/>
          </cell>
          <cell r="AF11" t="str">
            <v/>
          </cell>
          <cell r="AG11">
            <v>97.881977132548499</v>
          </cell>
          <cell r="AH11" t="str">
            <v/>
          </cell>
          <cell r="AI11">
            <v>2.1180228674514998</v>
          </cell>
          <cell r="AJ11" t="str">
            <v/>
          </cell>
          <cell r="AK11">
            <v>100</v>
          </cell>
          <cell r="AL11" t="str">
            <v/>
          </cell>
          <cell r="AM11">
            <v>0</v>
          </cell>
          <cell r="AN11" t="str">
            <v>xc</v>
          </cell>
          <cell r="AO11" t="str">
            <v/>
          </cell>
          <cell r="AP11" t="str">
            <v/>
          </cell>
          <cell r="AQ11" t="str">
            <v/>
          </cell>
          <cell r="AR11" t="str">
            <v/>
          </cell>
          <cell r="AS11">
            <v>1.89454359096517</v>
          </cell>
          <cell r="AT11" t="str">
            <v>""</v>
          </cell>
        </row>
        <row r="12">
          <cell r="A12" t="str">
            <v>Finland</v>
          </cell>
          <cell r="B12">
            <v>901030</v>
          </cell>
          <cell r="C12">
            <v>100</v>
          </cell>
          <cell r="D12">
            <v>89.906000272139806</v>
          </cell>
          <cell r="E12">
            <v>4.9768419741157999</v>
          </cell>
          <cell r="F12" t="str">
            <v>a</v>
          </cell>
          <cell r="G12" t="str">
            <v/>
          </cell>
          <cell r="H12">
            <v>94.882842246255507</v>
          </cell>
          <cell r="I12">
            <v>5.1171577537444399</v>
          </cell>
          <cell r="J12" t="str">
            <v>n</v>
          </cell>
          <cell r="K12">
            <v>5.1171577537444399</v>
          </cell>
          <cell r="L12" t="str">
            <v>m</v>
          </cell>
          <cell r="M12">
            <v>5.1171577537444399</v>
          </cell>
          <cell r="N12">
            <v>94.754750325460193</v>
          </cell>
          <cell r="O12">
            <v>5.2452496745397701</v>
          </cell>
          <cell r="P12" t="str">
            <v>a</v>
          </cell>
          <cell r="Q12" t="str">
            <v/>
          </cell>
          <cell r="R12">
            <v>100</v>
          </cell>
          <cell r="S12" t="str">
            <v>n</v>
          </cell>
          <cell r="T12">
            <v>100</v>
          </cell>
          <cell r="U12" t="str">
            <v>m</v>
          </cell>
          <cell r="V12" t="str">
            <v/>
          </cell>
          <cell r="W12" t="str">
            <v/>
          </cell>
          <cell r="X12" t="str">
            <v>""</v>
          </cell>
          <cell r="Y12">
            <v>94.754750325460193</v>
          </cell>
          <cell r="Z12" t="str">
            <v/>
          </cell>
          <cell r="AA12">
            <v>5.2452496745397701</v>
          </cell>
          <cell r="AB12" t="str">
            <v/>
          </cell>
          <cell r="AC12">
            <v>0</v>
          </cell>
          <cell r="AD12" t="str">
            <v>a</v>
          </cell>
          <cell r="AE12" t="str">
            <v/>
          </cell>
          <cell r="AF12" t="str">
            <v/>
          </cell>
          <cell r="AG12">
            <v>100</v>
          </cell>
          <cell r="AH12" t="str">
            <v/>
          </cell>
          <cell r="AI12">
            <v>0</v>
          </cell>
          <cell r="AJ12" t="str">
            <v>n</v>
          </cell>
          <cell r="AK12">
            <v>100</v>
          </cell>
          <cell r="AL12" t="str">
            <v/>
          </cell>
          <cell r="AM12">
            <v>0</v>
          </cell>
          <cell r="AN12" t="str">
            <v>m</v>
          </cell>
          <cell r="AO12" t="str">
            <v/>
          </cell>
          <cell r="AP12" t="str">
            <v/>
          </cell>
          <cell r="AQ12" t="str">
            <v/>
          </cell>
          <cell r="AR12" t="str">
            <v/>
          </cell>
          <cell r="AS12">
            <v>0</v>
          </cell>
          <cell r="AT12" t="str">
            <v>""</v>
          </cell>
        </row>
        <row r="13">
          <cell r="A13" t="str">
            <v>France</v>
          </cell>
          <cell r="B13">
            <v>901030</v>
          </cell>
          <cell r="C13">
            <v>93.0240041371583</v>
          </cell>
          <cell r="D13">
            <v>83.152348479233098</v>
          </cell>
          <cell r="E13">
            <v>12.949682504385599</v>
          </cell>
          <cell r="F13">
            <v>1.8530872433474199E-3</v>
          </cell>
          <cell r="G13" t="str">
            <v/>
          </cell>
          <cell r="H13">
            <v>96.103884070862094</v>
          </cell>
          <cell r="I13">
            <v>3.8961159291379399</v>
          </cell>
          <cell r="J13" t="str">
            <v>n</v>
          </cell>
          <cell r="K13">
            <v>3.8961159291379399</v>
          </cell>
          <cell r="L13" t="str">
            <v>n</v>
          </cell>
          <cell r="M13">
            <v>3.8961159291379399</v>
          </cell>
          <cell r="N13">
            <v>86.523400467270207</v>
          </cell>
          <cell r="O13">
            <v>13.4746713200865</v>
          </cell>
          <cell r="P13">
            <v>1.9282126432903E-3</v>
          </cell>
          <cell r="Q13" t="str">
            <v/>
          </cell>
          <cell r="R13">
            <v>100</v>
          </cell>
          <cell r="S13" t="str">
            <v>n</v>
          </cell>
          <cell r="T13">
            <v>100</v>
          </cell>
          <cell r="U13" t="str">
            <v>n</v>
          </cell>
          <cell r="V13" t="str">
            <v/>
          </cell>
          <cell r="W13" t="str">
            <v/>
          </cell>
          <cell r="X13">
            <v>6.9759958628417102</v>
          </cell>
          <cell r="Y13">
            <v>86.523400467270207</v>
          </cell>
          <cell r="Z13" t="str">
            <v/>
          </cell>
          <cell r="AA13">
            <v>13.4746713200865</v>
          </cell>
          <cell r="AB13" t="str">
            <v/>
          </cell>
          <cell r="AC13">
            <v>1.9282126432903E-3</v>
          </cell>
          <cell r="AD13" t="str">
            <v/>
          </cell>
          <cell r="AE13" t="str">
            <v/>
          </cell>
          <cell r="AF13" t="str">
            <v/>
          </cell>
          <cell r="AG13">
            <v>100</v>
          </cell>
          <cell r="AH13" t="str">
            <v/>
          </cell>
          <cell r="AI13">
            <v>0</v>
          </cell>
          <cell r="AJ13" t="str">
            <v>n</v>
          </cell>
          <cell r="AK13">
            <v>100</v>
          </cell>
          <cell r="AL13" t="str">
            <v/>
          </cell>
          <cell r="AM13">
            <v>0</v>
          </cell>
          <cell r="AN13" t="str">
            <v>n</v>
          </cell>
          <cell r="AO13" t="str">
            <v/>
          </cell>
          <cell r="AP13" t="str">
            <v/>
          </cell>
          <cell r="AQ13" t="str">
            <v/>
          </cell>
          <cell r="AR13" t="str">
            <v/>
          </cell>
          <cell r="AS13">
            <v>6.9759958628417102</v>
          </cell>
          <cell r="AT13" t="str">
            <v>""</v>
          </cell>
        </row>
        <row r="14">
          <cell r="A14" t="str">
            <v>Germany</v>
          </cell>
          <cell r="B14">
            <v>901030</v>
          </cell>
          <cell r="C14" t="str">
            <v>x</v>
          </cell>
          <cell r="D14" t="str">
            <v>xc</v>
          </cell>
          <cell r="E14" t="str">
            <v>xc</v>
          </cell>
          <cell r="F14" t="str">
            <v>xc</v>
          </cell>
          <cell r="G14" t="str">
            <v>xc</v>
          </cell>
          <cell r="H14" t="str">
            <v>xc</v>
          </cell>
          <cell r="I14" t="str">
            <v>xc</v>
          </cell>
          <cell r="J14" t="str">
            <v>xc</v>
          </cell>
          <cell r="K14" t="str">
            <v>xc</v>
          </cell>
          <cell r="L14" t="str">
            <v>n</v>
          </cell>
          <cell r="M14" t="str">
            <v>xc</v>
          </cell>
          <cell r="N14">
            <v>93.233892803492907</v>
          </cell>
          <cell r="O14">
            <v>4.4171234315341303</v>
          </cell>
          <cell r="P14">
            <v>2.34898376497308</v>
          </cell>
          <cell r="Q14" t="str">
            <v/>
          </cell>
          <cell r="R14" t="str">
            <v>xc</v>
          </cell>
          <cell r="S14" t="str">
            <v>xc</v>
          </cell>
          <cell r="T14" t="str">
            <v>xc</v>
          </cell>
          <cell r="U14" t="str">
            <v>n</v>
          </cell>
          <cell r="V14" t="str">
            <v>xc</v>
          </cell>
          <cell r="W14" t="str">
            <v>xc</v>
          </cell>
          <cell r="X14" t="str">
            <v>100.00(x)</v>
          </cell>
          <cell r="Y14">
            <v>93.233892803492907</v>
          </cell>
          <cell r="Z14" t="str">
            <v/>
          </cell>
          <cell r="AA14">
            <v>4.4171234315341303</v>
          </cell>
          <cell r="AB14" t="str">
            <v/>
          </cell>
          <cell r="AC14">
            <v>2.34898376497308</v>
          </cell>
          <cell r="AD14" t="str">
            <v/>
          </cell>
          <cell r="AE14" t="str">
            <v/>
          </cell>
          <cell r="AF14" t="str">
            <v/>
          </cell>
          <cell r="AG14">
            <v>0</v>
          </cell>
          <cell r="AH14" t="str">
            <v>xc</v>
          </cell>
          <cell r="AI14">
            <v>0</v>
          </cell>
          <cell r="AJ14" t="str">
            <v>xc</v>
          </cell>
          <cell r="AK14">
            <v>0</v>
          </cell>
          <cell r="AL14" t="str">
            <v>xc</v>
          </cell>
          <cell r="AM14">
            <v>0</v>
          </cell>
          <cell r="AN14" t="str">
            <v>n</v>
          </cell>
          <cell r="AO14">
            <v>0</v>
          </cell>
          <cell r="AP14" t="str">
            <v>xc</v>
          </cell>
          <cell r="AQ14">
            <v>0</v>
          </cell>
          <cell r="AR14" t="str">
            <v>xc</v>
          </cell>
          <cell r="AS14">
            <v>100</v>
          </cell>
          <cell r="AT14" t="str">
            <v>x</v>
          </cell>
        </row>
        <row r="15">
          <cell r="A15" t="str">
            <v>Greece</v>
          </cell>
          <cell r="B15">
            <v>901030</v>
          </cell>
          <cell r="C15" t="str">
            <v>m</v>
          </cell>
          <cell r="D15">
            <v>99.973054127512995</v>
          </cell>
          <cell r="E15" t="str">
            <v>a</v>
          </cell>
          <cell r="F15" t="str">
            <v>a</v>
          </cell>
          <cell r="G15" t="str">
            <v/>
          </cell>
          <cell r="H15">
            <v>99.973054127512995</v>
          </cell>
          <cell r="I15">
            <v>2.6945872487049601E-2</v>
          </cell>
          <cell r="J15" t="str">
            <v>n</v>
          </cell>
          <cell r="K15">
            <v>2.6945872487049601E-2</v>
          </cell>
          <cell r="L15" t="str">
            <v>n</v>
          </cell>
          <cell r="M15">
            <v>2.6945872487049601E-2</v>
          </cell>
          <cell r="N15">
            <v>100</v>
          </cell>
          <cell r="O15" t="str">
            <v>a</v>
          </cell>
          <cell r="P15" t="str">
            <v>a</v>
          </cell>
          <cell r="Q15" t="str">
            <v/>
          </cell>
          <cell r="R15">
            <v>100</v>
          </cell>
          <cell r="S15" t="str">
            <v>n</v>
          </cell>
          <cell r="T15">
            <v>100</v>
          </cell>
          <cell r="U15" t="str">
            <v>n</v>
          </cell>
          <cell r="V15" t="str">
            <v/>
          </cell>
          <cell r="W15" t="str">
            <v/>
          </cell>
          <cell r="X15" t="str">
            <v>m</v>
          </cell>
          <cell r="Y15">
            <v>100</v>
          </cell>
          <cell r="Z15" t="str">
            <v/>
          </cell>
          <cell r="AA15">
            <v>0</v>
          </cell>
          <cell r="AB15" t="str">
            <v>a</v>
          </cell>
          <cell r="AC15">
            <v>0</v>
          </cell>
          <cell r="AD15" t="str">
            <v>a</v>
          </cell>
          <cell r="AE15" t="str">
            <v/>
          </cell>
          <cell r="AF15" t="str">
            <v/>
          </cell>
          <cell r="AG15">
            <v>100</v>
          </cell>
          <cell r="AH15" t="str">
            <v/>
          </cell>
          <cell r="AI15">
            <v>0</v>
          </cell>
          <cell r="AJ15" t="str">
            <v>n</v>
          </cell>
          <cell r="AK15">
            <v>100</v>
          </cell>
          <cell r="AL15" t="str">
            <v/>
          </cell>
          <cell r="AM15">
            <v>0</v>
          </cell>
          <cell r="AN15" t="str">
            <v>n</v>
          </cell>
          <cell r="AO15" t="str">
            <v/>
          </cell>
          <cell r="AP15" t="str">
            <v/>
          </cell>
          <cell r="AQ15" t="str">
            <v/>
          </cell>
          <cell r="AR15" t="str">
            <v/>
          </cell>
          <cell r="AS15">
            <v>0</v>
          </cell>
          <cell r="AT15" t="str">
            <v>m</v>
          </cell>
        </row>
        <row r="16">
          <cell r="A16" t="str">
            <v>Hungary</v>
          </cell>
          <cell r="B16">
            <v>901030</v>
          </cell>
          <cell r="C16" t="str">
            <v>m</v>
          </cell>
          <cell r="D16">
            <v>95.517003639628697</v>
          </cell>
          <cell r="E16">
            <v>3.83523866023185</v>
          </cell>
          <cell r="F16" t="str">
            <v>a</v>
          </cell>
          <cell r="G16" t="str">
            <v/>
          </cell>
          <cell r="H16">
            <v>99.352242299860507</v>
          </cell>
          <cell r="I16">
            <v>0.64775770013949197</v>
          </cell>
          <cell r="J16" t="str">
            <v>a</v>
          </cell>
          <cell r="K16">
            <v>0.64775770013949197</v>
          </cell>
          <cell r="L16" t="str">
            <v>n</v>
          </cell>
          <cell r="M16">
            <v>0.64775770013949197</v>
          </cell>
          <cell r="N16">
            <v>96.139756314048299</v>
          </cell>
          <cell r="O16">
            <v>3.8602436859517502</v>
          </cell>
          <cell r="P16" t="str">
            <v>a</v>
          </cell>
          <cell r="Q16" t="str">
            <v/>
          </cell>
          <cell r="R16">
            <v>100</v>
          </cell>
          <cell r="S16" t="str">
            <v>a</v>
          </cell>
          <cell r="T16">
            <v>100</v>
          </cell>
          <cell r="U16" t="str">
            <v>n</v>
          </cell>
          <cell r="V16" t="str">
            <v/>
          </cell>
          <cell r="W16" t="str">
            <v/>
          </cell>
          <cell r="X16" t="str">
            <v>m</v>
          </cell>
          <cell r="Y16">
            <v>96.139756314048299</v>
          </cell>
          <cell r="Z16" t="str">
            <v/>
          </cell>
          <cell r="AA16">
            <v>3.8602436859517502</v>
          </cell>
          <cell r="AB16" t="str">
            <v/>
          </cell>
          <cell r="AC16">
            <v>0</v>
          </cell>
          <cell r="AD16" t="str">
            <v>a</v>
          </cell>
          <cell r="AE16" t="str">
            <v/>
          </cell>
          <cell r="AF16" t="str">
            <v/>
          </cell>
          <cell r="AG16">
            <v>100</v>
          </cell>
          <cell r="AH16" t="str">
            <v/>
          </cell>
          <cell r="AI16">
            <v>0</v>
          </cell>
          <cell r="AJ16" t="str">
            <v>a</v>
          </cell>
          <cell r="AK16">
            <v>100</v>
          </cell>
          <cell r="AL16" t="str">
            <v/>
          </cell>
          <cell r="AM16">
            <v>0</v>
          </cell>
          <cell r="AN16" t="str">
            <v>n</v>
          </cell>
          <cell r="AO16" t="str">
            <v/>
          </cell>
          <cell r="AP16" t="str">
            <v/>
          </cell>
          <cell r="AQ16" t="str">
            <v/>
          </cell>
          <cell r="AR16" t="str">
            <v/>
          </cell>
          <cell r="AS16">
            <v>0</v>
          </cell>
          <cell r="AT16" t="str">
            <v>m</v>
          </cell>
        </row>
        <row r="17">
          <cell r="A17" t="str">
            <v>Iceland</v>
          </cell>
          <cell r="B17">
            <v>901030</v>
          </cell>
          <cell r="C17" t="str">
            <v>x</v>
          </cell>
          <cell r="D17" t="str">
            <v>xr</v>
          </cell>
          <cell r="E17" t="str">
            <v>xr</v>
          </cell>
          <cell r="F17" t="str">
            <v>xr</v>
          </cell>
          <cell r="G17" t="str">
            <v>xc</v>
          </cell>
          <cell r="H17" t="str">
            <v>xc</v>
          </cell>
          <cell r="I17" t="str">
            <v>m</v>
          </cell>
          <cell r="J17" t="str">
            <v>xc</v>
          </cell>
          <cell r="K17" t="str">
            <v>xc</v>
          </cell>
          <cell r="L17" t="str">
            <v>m</v>
          </cell>
          <cell r="M17" t="str">
            <v>xc</v>
          </cell>
          <cell r="N17" t="str">
            <v>xr</v>
          </cell>
          <cell r="O17" t="str">
            <v>xr</v>
          </cell>
          <cell r="P17" t="str">
            <v>xr</v>
          </cell>
          <cell r="Q17" t="str">
            <v/>
          </cell>
          <cell r="R17" t="str">
            <v>m</v>
          </cell>
          <cell r="S17" t="str">
            <v>xc</v>
          </cell>
          <cell r="T17" t="str">
            <v>xc</v>
          </cell>
          <cell r="U17" t="str">
            <v>m</v>
          </cell>
          <cell r="V17" t="str">
            <v>xc</v>
          </cell>
          <cell r="W17" t="str">
            <v>xc</v>
          </cell>
          <cell r="X17" t="str">
            <v>x</v>
          </cell>
          <cell r="Y17">
            <v>0</v>
          </cell>
          <cell r="Z17" t="str">
            <v>xr</v>
          </cell>
          <cell r="AA17">
            <v>0</v>
          </cell>
          <cell r="AB17" t="str">
            <v>xr</v>
          </cell>
          <cell r="AC17">
            <v>0</v>
          </cell>
          <cell r="AD17" t="str">
            <v>xr</v>
          </cell>
          <cell r="AE17" t="str">
            <v/>
          </cell>
          <cell r="AF17" t="str">
            <v/>
          </cell>
          <cell r="AG17">
            <v>0</v>
          </cell>
          <cell r="AH17" t="str">
            <v>m</v>
          </cell>
          <cell r="AI17">
            <v>0</v>
          </cell>
          <cell r="AJ17" t="str">
            <v>xc</v>
          </cell>
          <cell r="AK17">
            <v>0</v>
          </cell>
          <cell r="AL17" t="str">
            <v>xc</v>
          </cell>
          <cell r="AM17">
            <v>0</v>
          </cell>
          <cell r="AN17" t="str">
            <v>m</v>
          </cell>
          <cell r="AO17">
            <v>0</v>
          </cell>
          <cell r="AP17" t="str">
            <v>xc</v>
          </cell>
          <cell r="AQ17">
            <v>0</v>
          </cell>
          <cell r="AR17" t="str">
            <v>xc</v>
          </cell>
          <cell r="AS17">
            <v>0</v>
          </cell>
          <cell r="AT17" t="str">
            <v>x</v>
          </cell>
        </row>
        <row r="18">
          <cell r="A18" t="str">
            <v>India</v>
          </cell>
          <cell r="B18">
            <v>901030</v>
          </cell>
          <cell r="C18">
            <v>95.812638550483896</v>
          </cell>
          <cell r="D18">
            <v>66.151217127078894</v>
          </cell>
          <cell r="E18">
            <v>32.528221647589803</v>
          </cell>
          <cell r="F18" t="str">
            <v>xr</v>
          </cell>
          <cell r="G18" t="str">
            <v/>
          </cell>
          <cell r="H18">
            <v>98.679438774668697</v>
          </cell>
          <cell r="I18">
            <v>1.32056122533128</v>
          </cell>
          <cell r="J18" t="str">
            <v>n</v>
          </cell>
          <cell r="K18">
            <v>1.32056122533128</v>
          </cell>
          <cell r="L18" t="str">
            <v>xr</v>
          </cell>
          <cell r="M18">
            <v>1.32056122533128</v>
          </cell>
          <cell r="N18">
            <v>67.036474820385905</v>
          </cell>
          <cell r="O18">
            <v>32.963525179614102</v>
          </cell>
          <cell r="P18" t="str">
            <v>xr</v>
          </cell>
          <cell r="Q18" t="str">
            <v/>
          </cell>
          <cell r="R18">
            <v>100</v>
          </cell>
          <cell r="S18" t="str">
            <v>n</v>
          </cell>
          <cell r="T18">
            <v>100</v>
          </cell>
          <cell r="U18" t="str">
            <v>xr</v>
          </cell>
          <cell r="V18" t="str">
            <v/>
          </cell>
          <cell r="W18" t="str">
            <v/>
          </cell>
          <cell r="X18">
            <v>4.1873614495161302</v>
          </cell>
          <cell r="Y18">
            <v>67.036474820385905</v>
          </cell>
          <cell r="Z18" t="str">
            <v/>
          </cell>
          <cell r="AA18">
            <v>32.963525179614102</v>
          </cell>
          <cell r="AB18" t="str">
            <v/>
          </cell>
          <cell r="AC18">
            <v>0</v>
          </cell>
          <cell r="AD18" t="str">
            <v>xr</v>
          </cell>
          <cell r="AE18" t="str">
            <v/>
          </cell>
          <cell r="AF18" t="str">
            <v/>
          </cell>
          <cell r="AG18">
            <v>100</v>
          </cell>
          <cell r="AH18" t="str">
            <v/>
          </cell>
          <cell r="AI18">
            <v>0</v>
          </cell>
          <cell r="AJ18" t="str">
            <v>n</v>
          </cell>
          <cell r="AK18">
            <v>100</v>
          </cell>
          <cell r="AL18" t="str">
            <v/>
          </cell>
          <cell r="AM18">
            <v>0</v>
          </cell>
          <cell r="AN18" t="str">
            <v>xr</v>
          </cell>
          <cell r="AO18" t="str">
            <v/>
          </cell>
          <cell r="AP18" t="str">
            <v/>
          </cell>
          <cell r="AQ18" t="str">
            <v/>
          </cell>
          <cell r="AR18" t="str">
            <v/>
          </cell>
          <cell r="AS18">
            <v>4.1873614495161302</v>
          </cell>
          <cell r="AT18" t="str">
            <v>""</v>
          </cell>
        </row>
        <row r="19">
          <cell r="A19" t="str">
            <v>Indonesia</v>
          </cell>
          <cell r="B19">
            <v>901030</v>
          </cell>
          <cell r="C19" t="str">
            <v>m.</v>
          </cell>
          <cell r="D19" t="str">
            <v>m.</v>
          </cell>
          <cell r="E19" t="str">
            <v>a</v>
          </cell>
          <cell r="F19" t="str">
            <v>m.</v>
          </cell>
          <cell r="G19" t="str">
            <v/>
          </cell>
          <cell r="H19" t="str">
            <v>m.</v>
          </cell>
          <cell r="I19" t="str">
            <v>m</v>
          </cell>
          <cell r="J19" t="str">
            <v>m</v>
          </cell>
          <cell r="K19" t="str">
            <v>m</v>
          </cell>
          <cell r="L19" t="str">
            <v>m</v>
          </cell>
          <cell r="M19" t="str">
            <v>m</v>
          </cell>
          <cell r="N19" t="str">
            <v>m.</v>
          </cell>
          <cell r="O19" t="str">
            <v>a</v>
          </cell>
          <cell r="P19" t="str">
            <v>m.</v>
          </cell>
          <cell r="Q19" t="str">
            <v/>
          </cell>
          <cell r="R19" t="str">
            <v>m</v>
          </cell>
          <cell r="S19" t="str">
            <v>m</v>
          </cell>
          <cell r="T19" t="str">
            <v>m</v>
          </cell>
          <cell r="U19" t="str">
            <v>m</v>
          </cell>
          <cell r="V19" t="str">
            <v/>
          </cell>
          <cell r="W19" t="str">
            <v/>
          </cell>
          <cell r="X19" t="str">
            <v>m.</v>
          </cell>
          <cell r="Y19">
            <v>91.367578336956598</v>
          </cell>
          <cell r="Z19" t="str">
            <v>m</v>
          </cell>
          <cell r="AA19">
            <v>0</v>
          </cell>
          <cell r="AB19" t="str">
            <v>a</v>
          </cell>
          <cell r="AC19">
            <v>8.6324216630434201</v>
          </cell>
          <cell r="AD19" t="str">
            <v>m</v>
          </cell>
          <cell r="AE19" t="str">
            <v/>
          </cell>
          <cell r="AF19" t="str">
            <v>m</v>
          </cell>
          <cell r="AG19">
            <v>0</v>
          </cell>
          <cell r="AH19" t="str">
            <v>m</v>
          </cell>
          <cell r="AI19">
            <v>0</v>
          </cell>
          <cell r="AJ19" t="str">
            <v>m</v>
          </cell>
          <cell r="AK19">
            <v>0</v>
          </cell>
          <cell r="AL19" t="str">
            <v>m</v>
          </cell>
          <cell r="AM19">
            <v>0</v>
          </cell>
          <cell r="AN19" t="str">
            <v>m</v>
          </cell>
          <cell r="AO19" t="str">
            <v/>
          </cell>
          <cell r="AP19" t="str">
            <v>m</v>
          </cell>
          <cell r="AQ19" t="str">
            <v/>
          </cell>
          <cell r="AR19" t="str">
            <v>m</v>
          </cell>
          <cell r="AS19">
            <v>56.975644732851002</v>
          </cell>
          <cell r="AT19" t="str">
            <v>m</v>
          </cell>
        </row>
        <row r="20">
          <cell r="A20" t="str">
            <v>Ireland</v>
          </cell>
          <cell r="B20">
            <v>901030</v>
          </cell>
          <cell r="C20" t="str">
            <v>m</v>
          </cell>
          <cell r="D20">
            <v>94.862183142136402</v>
          </cell>
          <cell r="E20" t="str">
            <v>a</v>
          </cell>
          <cell r="F20" t="str">
            <v>n</v>
          </cell>
          <cell r="G20" t="str">
            <v/>
          </cell>
          <cell r="H20">
            <v>94.862183142136402</v>
          </cell>
          <cell r="I20">
            <v>5.1378168578635703</v>
          </cell>
          <cell r="J20" t="str">
            <v>n</v>
          </cell>
          <cell r="K20">
            <v>5.1378168578635703</v>
          </cell>
          <cell r="L20" t="str">
            <v>n</v>
          </cell>
          <cell r="M20">
            <v>5.1378168578635703</v>
          </cell>
          <cell r="N20">
            <v>100</v>
          </cell>
          <cell r="O20" t="str">
            <v>a</v>
          </cell>
          <cell r="P20" t="str">
            <v>n</v>
          </cell>
          <cell r="Q20" t="str">
            <v/>
          </cell>
          <cell r="R20">
            <v>100</v>
          </cell>
          <cell r="S20" t="str">
            <v>n</v>
          </cell>
          <cell r="T20">
            <v>100</v>
          </cell>
          <cell r="U20" t="str">
            <v>n</v>
          </cell>
          <cell r="V20" t="str">
            <v/>
          </cell>
          <cell r="W20" t="str">
            <v/>
          </cell>
          <cell r="X20" t="str">
            <v>m</v>
          </cell>
          <cell r="Y20">
            <v>100</v>
          </cell>
          <cell r="Z20" t="str">
            <v/>
          </cell>
          <cell r="AA20">
            <v>0</v>
          </cell>
          <cell r="AB20" t="str">
            <v>a</v>
          </cell>
          <cell r="AC20">
            <v>0</v>
          </cell>
          <cell r="AD20" t="str">
            <v>n</v>
          </cell>
          <cell r="AE20" t="str">
            <v/>
          </cell>
          <cell r="AF20" t="str">
            <v/>
          </cell>
          <cell r="AG20">
            <v>100</v>
          </cell>
          <cell r="AH20" t="str">
            <v/>
          </cell>
          <cell r="AI20">
            <v>0</v>
          </cell>
          <cell r="AJ20" t="str">
            <v>n</v>
          </cell>
          <cell r="AK20">
            <v>100</v>
          </cell>
          <cell r="AL20" t="str">
            <v/>
          </cell>
          <cell r="AM20">
            <v>0</v>
          </cell>
          <cell r="AN20" t="str">
            <v>n</v>
          </cell>
          <cell r="AO20" t="str">
            <v/>
          </cell>
          <cell r="AP20" t="str">
            <v/>
          </cell>
          <cell r="AQ20" t="str">
            <v/>
          </cell>
          <cell r="AR20" t="str">
            <v/>
          </cell>
          <cell r="AS20">
            <v>0</v>
          </cell>
          <cell r="AT20" t="str">
            <v>m</v>
          </cell>
        </row>
        <row r="21">
          <cell r="A21" t="str">
            <v>Italy</v>
          </cell>
          <cell r="B21">
            <v>901030</v>
          </cell>
          <cell r="C21" t="str">
            <v>m</v>
          </cell>
          <cell r="D21">
            <v>98.648332368074094</v>
          </cell>
          <cell r="E21" t="str">
            <v>a</v>
          </cell>
          <cell r="F21">
            <v>0.124758278576361</v>
          </cell>
          <cell r="G21" t="str">
            <v/>
          </cell>
          <cell r="H21">
            <v>98.773090646650402</v>
          </cell>
          <cell r="I21">
            <v>4.3976652101465903E-2</v>
          </cell>
          <cell r="J21" t="str">
            <v>n</v>
          </cell>
          <cell r="K21">
            <v>4.3976652101465903E-2</v>
          </cell>
          <cell r="L21">
            <v>1.1829327012481301</v>
          </cell>
          <cell r="M21">
            <v>1.2269093533495901</v>
          </cell>
          <cell r="N21">
            <v>99.873692037214198</v>
          </cell>
          <cell r="O21" t="str">
            <v>a</v>
          </cell>
          <cell r="P21">
            <v>0.126307962785805</v>
          </cell>
          <cell r="Q21" t="str">
            <v/>
          </cell>
          <cell r="R21" t="str">
            <v>3.58(x)</v>
          </cell>
          <cell r="S21" t="str">
            <v>n</v>
          </cell>
          <cell r="T21" t="str">
            <v>3.58(x)</v>
          </cell>
          <cell r="U21" t="str">
            <v>96.42(x)</v>
          </cell>
          <cell r="V21" t="str">
            <v/>
          </cell>
          <cell r="W21" t="str">
            <v/>
          </cell>
          <cell r="X21" t="str">
            <v>m</v>
          </cell>
          <cell r="Y21">
            <v>99.873692037214198</v>
          </cell>
          <cell r="Z21" t="str">
            <v/>
          </cell>
          <cell r="AA21">
            <v>0</v>
          </cell>
          <cell r="AB21" t="str">
            <v>a</v>
          </cell>
          <cell r="AC21">
            <v>0.126307962785805</v>
          </cell>
          <cell r="AD21" t="str">
            <v/>
          </cell>
          <cell r="AE21" t="str">
            <v/>
          </cell>
          <cell r="AF21" t="str">
            <v/>
          </cell>
          <cell r="AG21">
            <v>3.5843440252048699</v>
          </cell>
          <cell r="AH21" t="str">
            <v>xc</v>
          </cell>
          <cell r="AI21">
            <v>0</v>
          </cell>
          <cell r="AJ21" t="str">
            <v>n</v>
          </cell>
          <cell r="AK21">
            <v>3.5843440252048699</v>
          </cell>
          <cell r="AL21" t="str">
            <v>xc</v>
          </cell>
          <cell r="AM21">
            <v>96.415655974795101</v>
          </cell>
          <cell r="AN21" t="str">
            <v>xc</v>
          </cell>
          <cell r="AO21" t="str">
            <v/>
          </cell>
          <cell r="AP21" t="str">
            <v/>
          </cell>
          <cell r="AQ21" t="str">
            <v/>
          </cell>
          <cell r="AR21" t="str">
            <v/>
          </cell>
          <cell r="AS21">
            <v>0</v>
          </cell>
          <cell r="AT21" t="str">
            <v>m</v>
          </cell>
        </row>
        <row r="22">
          <cell r="A22" t="str">
            <v>Japan</v>
          </cell>
          <cell r="B22">
            <v>901030</v>
          </cell>
          <cell r="C22" t="str">
            <v>m.</v>
          </cell>
          <cell r="D22">
            <v>96.493775360676096</v>
          </cell>
          <cell r="E22" t="str">
            <v>a</v>
          </cell>
          <cell r="F22">
            <v>3.5062246393239098</v>
          </cell>
          <cell r="G22" t="str">
            <v/>
          </cell>
          <cell r="H22">
            <v>100</v>
          </cell>
          <cell r="I22" t="str">
            <v>m</v>
          </cell>
          <cell r="J22" t="str">
            <v>m</v>
          </cell>
          <cell r="K22" t="str">
            <v>m</v>
          </cell>
          <cell r="L22" t="str">
            <v>n</v>
          </cell>
          <cell r="M22" t="str">
            <v>m</v>
          </cell>
          <cell r="N22">
            <v>96.493775360676096</v>
          </cell>
          <cell r="O22" t="str">
            <v>a</v>
          </cell>
          <cell r="P22">
            <v>3.5062246393239098</v>
          </cell>
          <cell r="Q22" t="str">
            <v/>
          </cell>
          <cell r="R22" t="str">
            <v>m</v>
          </cell>
          <cell r="S22" t="str">
            <v>m</v>
          </cell>
          <cell r="T22" t="str">
            <v>m</v>
          </cell>
          <cell r="U22" t="str">
            <v>n</v>
          </cell>
          <cell r="V22" t="str">
            <v/>
          </cell>
          <cell r="W22" t="str">
            <v/>
          </cell>
          <cell r="X22" t="str">
            <v>m.</v>
          </cell>
          <cell r="Y22">
            <v>96.493775360676096</v>
          </cell>
          <cell r="Z22" t="str">
            <v/>
          </cell>
          <cell r="AA22">
            <v>0</v>
          </cell>
          <cell r="AB22" t="str">
            <v>a</v>
          </cell>
          <cell r="AC22">
            <v>3.5062246393239098</v>
          </cell>
          <cell r="AD22" t="str">
            <v/>
          </cell>
          <cell r="AE22" t="str">
            <v/>
          </cell>
          <cell r="AF22" t="str">
            <v/>
          </cell>
          <cell r="AG22">
            <v>0</v>
          </cell>
          <cell r="AH22" t="str">
            <v>m</v>
          </cell>
          <cell r="AI22">
            <v>0</v>
          </cell>
          <cell r="AJ22" t="str">
            <v>m</v>
          </cell>
          <cell r="AK22">
            <v>0</v>
          </cell>
          <cell r="AL22" t="str">
            <v>m</v>
          </cell>
          <cell r="AM22">
            <v>0</v>
          </cell>
          <cell r="AN22" t="str">
            <v>n</v>
          </cell>
          <cell r="AO22" t="str">
            <v/>
          </cell>
          <cell r="AP22" t="str">
            <v/>
          </cell>
          <cell r="AQ22" t="str">
            <v/>
          </cell>
          <cell r="AR22" t="str">
            <v/>
          </cell>
          <cell r="AS22">
            <v>8.2927063607721205</v>
          </cell>
          <cell r="AT22" t="str">
            <v>m</v>
          </cell>
        </row>
        <row r="23">
          <cell r="A23" t="str">
            <v>Jordan</v>
          </cell>
          <cell r="B23">
            <v>901030</v>
          </cell>
          <cell r="C23" t="str">
            <v>m</v>
          </cell>
          <cell r="D23" t="str">
            <v>m</v>
          </cell>
          <cell r="E23" t="str">
            <v>a</v>
          </cell>
          <cell r="F23" t="str">
            <v>m</v>
          </cell>
          <cell r="G23" t="str">
            <v>m</v>
          </cell>
          <cell r="H23" t="str">
            <v>m</v>
          </cell>
          <cell r="I23" t="str">
            <v>m</v>
          </cell>
          <cell r="J23" t="str">
            <v>m</v>
          </cell>
          <cell r="K23" t="str">
            <v>m</v>
          </cell>
          <cell r="L23" t="str">
            <v>m</v>
          </cell>
          <cell r="M23" t="str">
            <v>m</v>
          </cell>
          <cell r="N23" t="str">
            <v>m</v>
          </cell>
          <cell r="O23" t="str">
            <v>a</v>
          </cell>
          <cell r="P23" t="str">
            <v>m</v>
          </cell>
          <cell r="Q23" t="str">
            <v>m</v>
          </cell>
          <cell r="R23" t="str">
            <v>m</v>
          </cell>
          <cell r="S23" t="str">
            <v>m</v>
          </cell>
          <cell r="T23" t="str">
            <v>m</v>
          </cell>
          <cell r="U23" t="str">
            <v>m</v>
          </cell>
          <cell r="V23" t="str">
            <v>m</v>
          </cell>
          <cell r="W23" t="str">
            <v>m</v>
          </cell>
          <cell r="X23" t="str">
            <v>m</v>
          </cell>
          <cell r="Y23">
            <v>0</v>
          </cell>
          <cell r="Z23" t="str">
            <v>m</v>
          </cell>
          <cell r="AA23">
            <v>0</v>
          </cell>
          <cell r="AB23" t="str">
            <v>a</v>
          </cell>
          <cell r="AC23">
            <v>0</v>
          </cell>
          <cell r="AD23" t="str">
            <v>m</v>
          </cell>
          <cell r="AE23">
            <v>0</v>
          </cell>
          <cell r="AF23" t="str">
            <v>m</v>
          </cell>
          <cell r="AG23">
            <v>0</v>
          </cell>
          <cell r="AH23" t="str">
            <v>m</v>
          </cell>
          <cell r="AI23">
            <v>0</v>
          </cell>
          <cell r="AJ23" t="str">
            <v>m</v>
          </cell>
          <cell r="AK23">
            <v>0</v>
          </cell>
          <cell r="AL23" t="str">
            <v>m</v>
          </cell>
          <cell r="AM23">
            <v>0</v>
          </cell>
          <cell r="AN23" t="str">
            <v>m</v>
          </cell>
          <cell r="AO23">
            <v>0</v>
          </cell>
          <cell r="AP23" t="str">
            <v>m</v>
          </cell>
          <cell r="AQ23">
            <v>0</v>
          </cell>
          <cell r="AR23" t="str">
            <v>m</v>
          </cell>
          <cell r="AS23">
            <v>0</v>
          </cell>
          <cell r="AT23" t="str">
            <v>m</v>
          </cell>
        </row>
        <row r="24">
          <cell r="A24" t="str">
            <v>Korea</v>
          </cell>
          <cell r="B24">
            <v>901030</v>
          </cell>
          <cell r="C24" t="str">
            <v>m.</v>
          </cell>
          <cell r="D24">
            <v>88.587396589928701</v>
          </cell>
          <cell r="E24">
            <v>11.409576668376101</v>
          </cell>
          <cell r="F24">
            <v>3.0267416952693802E-3</v>
          </cell>
          <cell r="G24" t="str">
            <v/>
          </cell>
          <cell r="H24">
            <v>100</v>
          </cell>
          <cell r="I24" t="str">
            <v>n</v>
          </cell>
          <cell r="J24" t="str">
            <v>n</v>
          </cell>
          <cell r="K24" t="str">
            <v>n</v>
          </cell>
          <cell r="L24" t="str">
            <v>n</v>
          </cell>
          <cell r="M24" t="str">
            <v>n</v>
          </cell>
          <cell r="N24">
            <v>88.587396589928701</v>
          </cell>
          <cell r="O24">
            <v>11.409576668376101</v>
          </cell>
          <cell r="P24">
            <v>3.0267416952693802E-3</v>
          </cell>
          <cell r="Q24" t="str">
            <v/>
          </cell>
          <cell r="R24" t="str">
            <v>n</v>
          </cell>
          <cell r="S24" t="str">
            <v>n</v>
          </cell>
          <cell r="T24" t="str">
            <v>n</v>
          </cell>
          <cell r="U24" t="str">
            <v>n</v>
          </cell>
          <cell r="V24" t="str">
            <v/>
          </cell>
          <cell r="W24" t="str">
            <v/>
          </cell>
          <cell r="X24" t="str">
            <v>m</v>
          </cell>
          <cell r="Y24">
            <v>88.587396589928701</v>
          </cell>
          <cell r="Z24" t="str">
            <v/>
          </cell>
          <cell r="AA24">
            <v>11.409576668376101</v>
          </cell>
          <cell r="AB24" t="str">
            <v/>
          </cell>
          <cell r="AC24">
            <v>3.0267416952693802E-3</v>
          </cell>
          <cell r="AD24" t="str">
            <v/>
          </cell>
          <cell r="AE24" t="str">
            <v/>
          </cell>
          <cell r="AF24" t="str">
            <v/>
          </cell>
          <cell r="AG24">
            <v>0</v>
          </cell>
          <cell r="AH24" t="str">
            <v>n</v>
          </cell>
          <cell r="AI24">
            <v>0</v>
          </cell>
          <cell r="AJ24" t="str">
            <v>n</v>
          </cell>
          <cell r="AK24">
            <v>0</v>
          </cell>
          <cell r="AL24" t="str">
            <v>n</v>
          </cell>
          <cell r="AM24">
            <v>0</v>
          </cell>
          <cell r="AN24" t="str">
            <v>n</v>
          </cell>
          <cell r="AO24" t="str">
            <v/>
          </cell>
          <cell r="AP24" t="str">
            <v/>
          </cell>
          <cell r="AQ24" t="str">
            <v/>
          </cell>
          <cell r="AR24" t="str">
            <v/>
          </cell>
          <cell r="AS24">
            <v>0</v>
          </cell>
          <cell r="AT24" t="str">
            <v>m</v>
          </cell>
        </row>
        <row r="25">
          <cell r="A25" t="str">
            <v>Luxembourg</v>
          </cell>
          <cell r="B25">
            <v>901030</v>
          </cell>
          <cell r="C25" t="str">
            <v>m.</v>
          </cell>
          <cell r="D25">
            <v>96.968599240333006</v>
          </cell>
          <cell r="E25">
            <v>2.9872578459150199</v>
          </cell>
          <cell r="F25" t="str">
            <v>a</v>
          </cell>
          <cell r="G25" t="str">
            <v/>
          </cell>
          <cell r="H25">
            <v>99.955857086248002</v>
          </cell>
          <cell r="I25">
            <v>4.4142913751995298E-2</v>
          </cell>
          <cell r="J25" t="str">
            <v>a</v>
          </cell>
          <cell r="K25">
            <v>4.4142913751995298E-2</v>
          </cell>
          <cell r="L25" t="str">
            <v>xc</v>
          </cell>
          <cell r="M25" t="str">
            <v>xc</v>
          </cell>
          <cell r="N25">
            <v>97.011422909077297</v>
          </cell>
          <cell r="O25">
            <v>2.9885770909226799</v>
          </cell>
          <cell r="P25" t="str">
            <v>a</v>
          </cell>
          <cell r="Q25" t="str">
            <v/>
          </cell>
          <cell r="R25" t="str">
            <v>xc</v>
          </cell>
          <cell r="S25" t="str">
            <v>a</v>
          </cell>
          <cell r="T25" t="str">
            <v>xc</v>
          </cell>
          <cell r="U25" t="str">
            <v>xc</v>
          </cell>
          <cell r="V25" t="str">
            <v/>
          </cell>
          <cell r="W25" t="str">
            <v/>
          </cell>
          <cell r="X25" t="str">
            <v>m</v>
          </cell>
          <cell r="Y25">
            <v>97.011422909077297</v>
          </cell>
          <cell r="Z25" t="str">
            <v/>
          </cell>
          <cell r="AA25">
            <v>2.9885770909226799</v>
          </cell>
          <cell r="AB25" t="str">
            <v/>
          </cell>
          <cell r="AC25">
            <v>0</v>
          </cell>
          <cell r="AD25" t="str">
            <v>a</v>
          </cell>
          <cell r="AE25" t="str">
            <v/>
          </cell>
          <cell r="AF25" t="str">
            <v/>
          </cell>
          <cell r="AG25">
            <v>0</v>
          </cell>
          <cell r="AH25" t="str">
            <v>xc</v>
          </cell>
          <cell r="AI25">
            <v>0</v>
          </cell>
          <cell r="AJ25" t="str">
            <v>a</v>
          </cell>
          <cell r="AK25">
            <v>0</v>
          </cell>
          <cell r="AL25" t="str">
            <v>xc</v>
          </cell>
          <cell r="AM25">
            <v>0</v>
          </cell>
          <cell r="AN25" t="str">
            <v>xc</v>
          </cell>
          <cell r="AO25" t="str">
            <v/>
          </cell>
          <cell r="AP25" t="str">
            <v/>
          </cell>
          <cell r="AQ25" t="str">
            <v/>
          </cell>
          <cell r="AR25" t="str">
            <v/>
          </cell>
          <cell r="AS25">
            <v>0</v>
          </cell>
          <cell r="AT25" t="str">
            <v>m</v>
          </cell>
        </row>
        <row r="26">
          <cell r="A26" t="str">
            <v>Mexico</v>
          </cell>
          <cell r="B26">
            <v>901030</v>
          </cell>
          <cell r="C26">
            <v>78.844993669143193</v>
          </cell>
          <cell r="D26">
            <v>99.622049979820005</v>
          </cell>
          <cell r="E26" t="str">
            <v>a</v>
          </cell>
          <cell r="F26" t="str">
            <v>a</v>
          </cell>
          <cell r="G26" t="str">
            <v/>
          </cell>
          <cell r="H26">
            <v>99.622049979820005</v>
          </cell>
          <cell r="I26">
            <v>0.37795002018014001</v>
          </cell>
          <cell r="J26" t="str">
            <v>a</v>
          </cell>
          <cell r="K26">
            <v>0.37795002018014001</v>
          </cell>
          <cell r="L26" t="str">
            <v>a</v>
          </cell>
          <cell r="M26">
            <v>0.37795002018014001</v>
          </cell>
          <cell r="N26">
            <v>100</v>
          </cell>
          <cell r="O26" t="str">
            <v>a</v>
          </cell>
          <cell r="P26" t="str">
            <v>a</v>
          </cell>
          <cell r="Q26" t="str">
            <v/>
          </cell>
          <cell r="R26">
            <v>100</v>
          </cell>
          <cell r="S26" t="str">
            <v>a</v>
          </cell>
          <cell r="T26">
            <v>100</v>
          </cell>
          <cell r="U26" t="str">
            <v>a</v>
          </cell>
          <cell r="V26" t="str">
            <v/>
          </cell>
          <cell r="W26" t="str">
            <v/>
          </cell>
          <cell r="X26">
            <v>21.1550063308568</v>
          </cell>
          <cell r="Y26">
            <v>100</v>
          </cell>
          <cell r="Z26" t="str">
            <v/>
          </cell>
          <cell r="AA26">
            <v>0</v>
          </cell>
          <cell r="AB26" t="str">
            <v>a</v>
          </cell>
          <cell r="AC26">
            <v>0</v>
          </cell>
          <cell r="AD26" t="str">
            <v>a</v>
          </cell>
          <cell r="AE26" t="str">
            <v/>
          </cell>
          <cell r="AF26" t="str">
            <v/>
          </cell>
          <cell r="AG26">
            <v>100</v>
          </cell>
          <cell r="AH26" t="str">
            <v/>
          </cell>
          <cell r="AI26">
            <v>0</v>
          </cell>
          <cell r="AJ26" t="str">
            <v>a</v>
          </cell>
          <cell r="AK26">
            <v>100</v>
          </cell>
          <cell r="AL26" t="str">
            <v/>
          </cell>
          <cell r="AM26">
            <v>0</v>
          </cell>
          <cell r="AN26" t="str">
            <v>a</v>
          </cell>
          <cell r="AO26" t="str">
            <v/>
          </cell>
          <cell r="AP26" t="str">
            <v/>
          </cell>
          <cell r="AQ26" t="str">
            <v/>
          </cell>
          <cell r="AR26" t="str">
            <v/>
          </cell>
          <cell r="AS26">
            <v>21.1550063308568</v>
          </cell>
          <cell r="AT26" t="str">
            <v>""</v>
          </cell>
        </row>
        <row r="27">
          <cell r="A27" t="str">
            <v>Netherlands</v>
          </cell>
          <cell r="B27">
            <v>901030</v>
          </cell>
          <cell r="C27">
            <v>95.114751541118906</v>
          </cell>
          <cell r="D27">
            <v>22.516753252435901</v>
          </cell>
          <cell r="E27">
            <v>68.933074455748198</v>
          </cell>
          <cell r="F27" t="str">
            <v>n</v>
          </cell>
          <cell r="G27" t="str">
            <v/>
          </cell>
          <cell r="H27">
            <v>91.449827708184202</v>
          </cell>
          <cell r="I27">
            <v>7.3973999136557396</v>
          </cell>
          <cell r="J27">
            <v>0.40336747369775799</v>
          </cell>
          <cell r="K27">
            <v>7.8007673873534999</v>
          </cell>
          <cell r="L27">
            <v>0.74940490446235997</v>
          </cell>
          <cell r="M27">
            <v>8.5501722918158602</v>
          </cell>
          <cell r="N27">
            <v>24.6219744932563</v>
          </cell>
          <cell r="O27">
            <v>75.378025506743697</v>
          </cell>
          <cell r="P27" t="str">
            <v>n</v>
          </cell>
          <cell r="Q27" t="str">
            <v/>
          </cell>
          <cell r="R27">
            <v>86.517553812762998</v>
          </cell>
          <cell r="S27">
            <v>4.7176531645316402</v>
          </cell>
          <cell r="T27">
            <v>91.235206977294695</v>
          </cell>
          <cell r="U27">
            <v>8.7647930227053195</v>
          </cell>
          <cell r="V27" t="str">
            <v/>
          </cell>
          <cell r="W27" t="str">
            <v/>
          </cell>
          <cell r="X27">
            <v>4.8852484588810796</v>
          </cell>
          <cell r="Y27">
            <v>24.6219744932563</v>
          </cell>
          <cell r="Z27" t="str">
            <v/>
          </cell>
          <cell r="AA27">
            <v>75.378025506743697</v>
          </cell>
          <cell r="AB27" t="str">
            <v/>
          </cell>
          <cell r="AC27">
            <v>0</v>
          </cell>
          <cell r="AD27" t="str">
            <v>n</v>
          </cell>
          <cell r="AE27" t="str">
            <v/>
          </cell>
          <cell r="AF27" t="str">
            <v/>
          </cell>
          <cell r="AG27">
            <v>86.517553812762998</v>
          </cell>
          <cell r="AH27" t="str">
            <v/>
          </cell>
          <cell r="AI27">
            <v>4.7176531645316402</v>
          </cell>
          <cell r="AJ27" t="str">
            <v/>
          </cell>
          <cell r="AK27">
            <v>91.235206977294695</v>
          </cell>
          <cell r="AL27" t="str">
            <v/>
          </cell>
          <cell r="AM27">
            <v>8.7647930227053195</v>
          </cell>
          <cell r="AN27" t="str">
            <v/>
          </cell>
          <cell r="AO27" t="str">
            <v/>
          </cell>
          <cell r="AP27" t="str">
            <v/>
          </cell>
          <cell r="AQ27" t="str">
            <v/>
          </cell>
          <cell r="AR27" t="str">
            <v/>
          </cell>
          <cell r="AS27">
            <v>4.8852484588810796</v>
          </cell>
          <cell r="AT27" t="str">
            <v>""</v>
          </cell>
        </row>
        <row r="28">
          <cell r="A28" t="str">
            <v>New Zealand</v>
          </cell>
          <cell r="B28">
            <v>901030</v>
          </cell>
          <cell r="C28" t="str">
            <v>m</v>
          </cell>
          <cell r="D28">
            <v>94.150491161290702</v>
          </cell>
          <cell r="E28" t="str">
            <v>a</v>
          </cell>
          <cell r="F28">
            <v>0.444266494079189</v>
          </cell>
          <cell r="G28" t="str">
            <v/>
          </cell>
          <cell r="H28">
            <v>94.594757655369904</v>
          </cell>
          <cell r="I28">
            <v>3.75920756020908</v>
          </cell>
          <cell r="J28">
            <v>1.6460347844210499</v>
          </cell>
          <cell r="K28">
            <v>5.4052423446301301</v>
          </cell>
          <cell r="L28" t="str">
            <v>a</v>
          </cell>
          <cell r="M28">
            <v>5.4052423446301301</v>
          </cell>
          <cell r="N28">
            <v>99.530347658696101</v>
          </cell>
          <cell r="O28" t="str">
            <v>a</v>
          </cell>
          <cell r="P28">
            <v>0.46965234130389399</v>
          </cell>
          <cell r="Q28" t="str">
            <v/>
          </cell>
          <cell r="R28">
            <v>69.547437848807704</v>
          </cell>
          <cell r="S28">
            <v>30.4525621511923</v>
          </cell>
          <cell r="T28">
            <v>100</v>
          </cell>
          <cell r="U28" t="str">
            <v>a</v>
          </cell>
          <cell r="V28" t="str">
            <v/>
          </cell>
          <cell r="W28" t="str">
            <v/>
          </cell>
          <cell r="X28" t="str">
            <v>m</v>
          </cell>
          <cell r="Y28">
            <v>99.530347658696101</v>
          </cell>
          <cell r="Z28" t="str">
            <v/>
          </cell>
          <cell r="AA28">
            <v>0</v>
          </cell>
          <cell r="AB28" t="str">
            <v>a</v>
          </cell>
          <cell r="AC28">
            <v>0.46965234130389399</v>
          </cell>
          <cell r="AD28" t="str">
            <v/>
          </cell>
          <cell r="AE28" t="str">
            <v/>
          </cell>
          <cell r="AF28" t="str">
            <v/>
          </cell>
          <cell r="AG28">
            <v>69.547437848807704</v>
          </cell>
          <cell r="AH28" t="str">
            <v/>
          </cell>
          <cell r="AI28">
            <v>30.4525621511923</v>
          </cell>
          <cell r="AJ28" t="str">
            <v/>
          </cell>
          <cell r="AK28">
            <v>100</v>
          </cell>
          <cell r="AL28" t="str">
            <v/>
          </cell>
          <cell r="AM28">
            <v>0</v>
          </cell>
          <cell r="AN28" t="str">
            <v>a</v>
          </cell>
          <cell r="AO28" t="str">
            <v/>
          </cell>
          <cell r="AP28" t="str">
            <v/>
          </cell>
          <cell r="AQ28" t="str">
            <v/>
          </cell>
          <cell r="AR28" t="str">
            <v/>
          </cell>
          <cell r="AS28">
            <v>0</v>
          </cell>
          <cell r="AT28" t="str">
            <v>m</v>
          </cell>
        </row>
        <row r="29">
          <cell r="A29" t="str">
            <v>Norway</v>
          </cell>
          <cell r="B29">
            <v>901030</v>
          </cell>
          <cell r="C29" t="str">
            <v>m</v>
          </cell>
          <cell r="D29">
            <v>88.543689320388395</v>
          </cell>
          <cell r="E29" t="str">
            <v>xr</v>
          </cell>
          <cell r="F29" t="str">
            <v>xr</v>
          </cell>
          <cell r="G29" t="str">
            <v/>
          </cell>
          <cell r="H29">
            <v>92.724591372741799</v>
          </cell>
          <cell r="I29">
            <v>4.2398918520339199</v>
          </cell>
          <cell r="J29">
            <v>3.0355167752242802</v>
          </cell>
          <cell r="K29">
            <v>7.2754086272581997</v>
          </cell>
          <cell r="L29" t="str">
            <v>n</v>
          </cell>
          <cell r="M29">
            <v>7.2754086272581997</v>
          </cell>
          <cell r="N29">
            <v>95.491053677932399</v>
          </cell>
          <cell r="O29" t="str">
            <v>xr</v>
          </cell>
          <cell r="P29" t="str">
            <v>xr</v>
          </cell>
          <cell r="Q29" t="str">
            <v/>
          </cell>
          <cell r="R29">
            <v>58.277027027027003</v>
          </cell>
          <cell r="S29">
            <v>41.722972972972997</v>
          </cell>
          <cell r="T29">
            <v>100</v>
          </cell>
          <cell r="U29" t="str">
            <v>n</v>
          </cell>
          <cell r="V29" t="str">
            <v/>
          </cell>
          <cell r="W29" t="str">
            <v/>
          </cell>
          <cell r="X29" t="str">
            <v>m</v>
          </cell>
          <cell r="Y29">
            <v>95.491053677932399</v>
          </cell>
          <cell r="Z29" t="str">
            <v/>
          </cell>
          <cell r="AA29">
            <v>0</v>
          </cell>
          <cell r="AB29" t="str">
            <v>xr</v>
          </cell>
          <cell r="AC29">
            <v>0</v>
          </cell>
          <cell r="AD29" t="str">
            <v>xr</v>
          </cell>
          <cell r="AE29" t="str">
            <v/>
          </cell>
          <cell r="AF29" t="str">
            <v/>
          </cell>
          <cell r="AG29">
            <v>58.277027027027003</v>
          </cell>
          <cell r="AH29" t="str">
            <v/>
          </cell>
          <cell r="AI29">
            <v>41.722972972972997</v>
          </cell>
          <cell r="AJ29" t="str">
            <v/>
          </cell>
          <cell r="AK29">
            <v>100</v>
          </cell>
          <cell r="AL29" t="str">
            <v/>
          </cell>
          <cell r="AM29">
            <v>0</v>
          </cell>
          <cell r="AN29" t="str">
            <v>n</v>
          </cell>
          <cell r="AO29" t="str">
            <v/>
          </cell>
          <cell r="AP29" t="str">
            <v/>
          </cell>
          <cell r="AQ29" t="str">
            <v/>
          </cell>
          <cell r="AR29" t="str">
            <v/>
          </cell>
          <cell r="AS29">
            <v>0</v>
          </cell>
          <cell r="AT29" t="str">
            <v>m</v>
          </cell>
        </row>
        <row r="30">
          <cell r="A30" t="str">
            <v>Paraguay</v>
          </cell>
          <cell r="B30">
            <v>901030</v>
          </cell>
          <cell r="C30" t="str">
            <v>m.</v>
          </cell>
          <cell r="D30">
            <v>100</v>
          </cell>
          <cell r="E30" t="str">
            <v>xr</v>
          </cell>
          <cell r="F30" t="str">
            <v>n</v>
          </cell>
          <cell r="G30" t="str">
            <v/>
          </cell>
          <cell r="H30">
            <v>100</v>
          </cell>
          <cell r="I30" t="str">
            <v>m</v>
          </cell>
          <cell r="J30" t="str">
            <v>m</v>
          </cell>
          <cell r="K30" t="str">
            <v>m</v>
          </cell>
          <cell r="L30" t="str">
            <v>m</v>
          </cell>
          <cell r="M30" t="str">
            <v>m</v>
          </cell>
          <cell r="N30">
            <v>100</v>
          </cell>
          <cell r="O30" t="str">
            <v>xr</v>
          </cell>
          <cell r="P30" t="str">
            <v>n</v>
          </cell>
          <cell r="Q30" t="str">
            <v/>
          </cell>
          <cell r="R30" t="str">
            <v>m</v>
          </cell>
          <cell r="S30" t="str">
            <v>m</v>
          </cell>
          <cell r="T30" t="str">
            <v>m</v>
          </cell>
          <cell r="U30" t="str">
            <v>m</v>
          </cell>
          <cell r="V30" t="str">
            <v/>
          </cell>
          <cell r="W30" t="str">
            <v/>
          </cell>
          <cell r="X30" t="str">
            <v>m</v>
          </cell>
          <cell r="Y30">
            <v>100</v>
          </cell>
          <cell r="Z30" t="str">
            <v/>
          </cell>
          <cell r="AA30">
            <v>0</v>
          </cell>
          <cell r="AB30" t="str">
            <v>xr</v>
          </cell>
          <cell r="AC30">
            <v>0</v>
          </cell>
          <cell r="AD30" t="str">
            <v>n</v>
          </cell>
          <cell r="AE30" t="str">
            <v/>
          </cell>
          <cell r="AF30" t="str">
            <v/>
          </cell>
          <cell r="AG30">
            <v>0</v>
          </cell>
          <cell r="AH30" t="str">
            <v>m</v>
          </cell>
          <cell r="AI30">
            <v>0</v>
          </cell>
          <cell r="AJ30" t="str">
            <v>m</v>
          </cell>
          <cell r="AK30">
            <v>0</v>
          </cell>
          <cell r="AL30" t="str">
            <v>m</v>
          </cell>
          <cell r="AM30">
            <v>0</v>
          </cell>
          <cell r="AN30" t="str">
            <v>m</v>
          </cell>
          <cell r="AO30" t="str">
            <v/>
          </cell>
          <cell r="AP30" t="str">
            <v/>
          </cell>
          <cell r="AQ30" t="str">
            <v/>
          </cell>
          <cell r="AR30" t="str">
            <v/>
          </cell>
          <cell r="AS30">
            <v>0</v>
          </cell>
          <cell r="AT30" t="str">
            <v>m</v>
          </cell>
        </row>
        <row r="31">
          <cell r="A31" t="str">
            <v>Philippines</v>
          </cell>
          <cell r="B31">
            <v>901030</v>
          </cell>
          <cell r="C31" t="str">
            <v>m.</v>
          </cell>
          <cell r="D31" t="str">
            <v>m.</v>
          </cell>
          <cell r="E31" t="str">
            <v>a</v>
          </cell>
          <cell r="F31" t="str">
            <v>m.</v>
          </cell>
          <cell r="G31" t="str">
            <v/>
          </cell>
          <cell r="H31" t="str">
            <v>m.</v>
          </cell>
          <cell r="I31" t="str">
            <v>m</v>
          </cell>
          <cell r="J31" t="str">
            <v>m</v>
          </cell>
          <cell r="K31" t="str">
            <v>m</v>
          </cell>
          <cell r="L31" t="str">
            <v>m</v>
          </cell>
          <cell r="M31" t="str">
            <v>m</v>
          </cell>
          <cell r="N31">
            <v>98.234776070873394</v>
          </cell>
          <cell r="O31" t="str">
            <v>a</v>
          </cell>
          <cell r="P31">
            <v>1.7652239291266201</v>
          </cell>
          <cell r="Q31" t="str">
            <v/>
          </cell>
          <cell r="R31" t="str">
            <v>m</v>
          </cell>
          <cell r="S31" t="str">
            <v>m</v>
          </cell>
          <cell r="T31" t="str">
            <v>m</v>
          </cell>
          <cell r="U31" t="str">
            <v>m</v>
          </cell>
          <cell r="V31" t="str">
            <v/>
          </cell>
          <cell r="W31" t="str">
            <v/>
          </cell>
          <cell r="X31" t="str">
            <v>m</v>
          </cell>
          <cell r="Y31">
            <v>98.234776070873394</v>
          </cell>
          <cell r="Z31" t="str">
            <v/>
          </cell>
          <cell r="AA31">
            <v>0</v>
          </cell>
          <cell r="AB31" t="str">
            <v>a</v>
          </cell>
          <cell r="AC31">
            <v>1.7652239291266201</v>
          </cell>
          <cell r="AD31" t="str">
            <v/>
          </cell>
          <cell r="AE31" t="str">
            <v/>
          </cell>
          <cell r="AF31" t="str">
            <v/>
          </cell>
          <cell r="AG31">
            <v>0</v>
          </cell>
          <cell r="AH31" t="str">
            <v>m</v>
          </cell>
          <cell r="AI31">
            <v>0</v>
          </cell>
          <cell r="AJ31" t="str">
            <v>m</v>
          </cell>
          <cell r="AK31">
            <v>0</v>
          </cell>
          <cell r="AL31" t="str">
            <v>m</v>
          </cell>
          <cell r="AM31">
            <v>0</v>
          </cell>
          <cell r="AN31" t="str">
            <v>m</v>
          </cell>
          <cell r="AO31" t="str">
            <v/>
          </cell>
          <cell r="AP31" t="str">
            <v>m</v>
          </cell>
          <cell r="AQ31" t="str">
            <v/>
          </cell>
          <cell r="AR31" t="str">
            <v>m</v>
          </cell>
          <cell r="AS31">
            <v>0</v>
          </cell>
          <cell r="AT31" t="str">
            <v>m</v>
          </cell>
        </row>
        <row r="32">
          <cell r="A32" t="str">
            <v>Poland</v>
          </cell>
          <cell r="B32">
            <v>901030</v>
          </cell>
          <cell r="C32" t="str">
            <v>m</v>
          </cell>
          <cell r="D32">
            <v>99.932209609236594</v>
          </cell>
          <cell r="E32" t="str">
            <v>m</v>
          </cell>
          <cell r="F32" t="str">
            <v>m</v>
          </cell>
          <cell r="G32" t="str">
            <v/>
          </cell>
          <cell r="H32">
            <v>99.932209609236594</v>
          </cell>
          <cell r="I32">
            <v>6.7790390763416503E-2</v>
          </cell>
          <cell r="J32" t="str">
            <v>a</v>
          </cell>
          <cell r="K32">
            <v>6.7790390763416503E-2</v>
          </cell>
          <cell r="L32" t="str">
            <v>m</v>
          </cell>
          <cell r="M32">
            <v>6.7790390763416503E-2</v>
          </cell>
          <cell r="N32">
            <v>100</v>
          </cell>
          <cell r="O32" t="str">
            <v>m</v>
          </cell>
          <cell r="P32" t="str">
            <v>m</v>
          </cell>
          <cell r="Q32" t="str">
            <v/>
          </cell>
          <cell r="R32">
            <v>100</v>
          </cell>
          <cell r="S32" t="str">
            <v>a</v>
          </cell>
          <cell r="T32">
            <v>100</v>
          </cell>
          <cell r="U32" t="str">
            <v>m</v>
          </cell>
          <cell r="V32" t="str">
            <v/>
          </cell>
          <cell r="W32" t="str">
            <v/>
          </cell>
          <cell r="X32" t="str">
            <v>m</v>
          </cell>
          <cell r="Y32">
            <v>100</v>
          </cell>
          <cell r="Z32" t="str">
            <v/>
          </cell>
          <cell r="AA32">
            <v>0</v>
          </cell>
          <cell r="AB32" t="str">
            <v>m</v>
          </cell>
          <cell r="AC32">
            <v>0</v>
          </cell>
          <cell r="AD32" t="str">
            <v>m</v>
          </cell>
          <cell r="AE32" t="str">
            <v/>
          </cell>
          <cell r="AF32" t="str">
            <v/>
          </cell>
          <cell r="AG32">
            <v>100</v>
          </cell>
          <cell r="AH32" t="str">
            <v/>
          </cell>
          <cell r="AI32">
            <v>0</v>
          </cell>
          <cell r="AJ32" t="str">
            <v>a</v>
          </cell>
          <cell r="AK32">
            <v>100</v>
          </cell>
          <cell r="AL32" t="str">
            <v/>
          </cell>
          <cell r="AM32">
            <v>0</v>
          </cell>
          <cell r="AN32" t="str">
            <v>m</v>
          </cell>
          <cell r="AO32" t="str">
            <v/>
          </cell>
          <cell r="AP32" t="str">
            <v/>
          </cell>
          <cell r="AQ32" t="str">
            <v/>
          </cell>
          <cell r="AR32" t="str">
            <v/>
          </cell>
          <cell r="AS32">
            <v>0</v>
          </cell>
          <cell r="AT32" t="str">
            <v>m</v>
          </cell>
        </row>
        <row r="33">
          <cell r="A33" t="str">
            <v>Portugal</v>
          </cell>
          <cell r="B33">
            <v>901030</v>
          </cell>
          <cell r="C33" t="str">
            <v>m</v>
          </cell>
          <cell r="D33">
            <v>91.635043493528897</v>
          </cell>
          <cell r="E33">
            <v>6.3735274162001199</v>
          </cell>
          <cell r="F33">
            <v>0.39578439244822899</v>
          </cell>
          <cell r="G33" t="str">
            <v/>
          </cell>
          <cell r="H33">
            <v>98.404355302177294</v>
          </cell>
          <cell r="I33">
            <v>1.5956446978227199</v>
          </cell>
          <cell r="J33" t="str">
            <v>a</v>
          </cell>
          <cell r="K33">
            <v>1.5956446978227199</v>
          </cell>
          <cell r="L33" t="str">
            <v>a</v>
          </cell>
          <cell r="M33">
            <v>1.5956446978227199</v>
          </cell>
          <cell r="N33">
            <v>93.120922556871193</v>
          </cell>
          <cell r="O33">
            <v>6.4768753340525196</v>
          </cell>
          <cell r="P33">
            <v>0.40220210907623499</v>
          </cell>
          <cell r="Q33" t="str">
            <v/>
          </cell>
          <cell r="R33">
            <v>100</v>
          </cell>
          <cell r="S33" t="str">
            <v>a</v>
          </cell>
          <cell r="T33">
            <v>100</v>
          </cell>
          <cell r="U33" t="str">
            <v>a</v>
          </cell>
          <cell r="V33" t="str">
            <v/>
          </cell>
          <cell r="W33" t="str">
            <v/>
          </cell>
          <cell r="X33" t="str">
            <v>m</v>
          </cell>
          <cell r="Y33">
            <v>93.120922556871193</v>
          </cell>
          <cell r="Z33" t="str">
            <v/>
          </cell>
          <cell r="AA33">
            <v>6.4768753340525196</v>
          </cell>
          <cell r="AB33" t="str">
            <v/>
          </cell>
          <cell r="AC33">
            <v>0.40220210907623499</v>
          </cell>
          <cell r="AD33" t="str">
            <v/>
          </cell>
          <cell r="AE33" t="str">
            <v/>
          </cell>
          <cell r="AF33" t="str">
            <v/>
          </cell>
          <cell r="AG33">
            <v>100</v>
          </cell>
          <cell r="AH33" t="str">
            <v/>
          </cell>
          <cell r="AI33">
            <v>0</v>
          </cell>
          <cell r="AJ33" t="str">
            <v>a</v>
          </cell>
          <cell r="AK33">
            <v>100</v>
          </cell>
          <cell r="AL33" t="str">
            <v/>
          </cell>
          <cell r="AM33">
            <v>0</v>
          </cell>
          <cell r="AN33" t="str">
            <v>a</v>
          </cell>
          <cell r="AO33" t="str">
            <v/>
          </cell>
          <cell r="AP33" t="str">
            <v/>
          </cell>
          <cell r="AQ33" t="str">
            <v/>
          </cell>
          <cell r="AR33" t="str">
            <v/>
          </cell>
          <cell r="AS33">
            <v>0</v>
          </cell>
          <cell r="AT33" t="str">
            <v>m</v>
          </cell>
        </row>
        <row r="34">
          <cell r="A34" t="str">
            <v>Russian Federation</v>
          </cell>
          <cell r="B34">
            <v>901030</v>
          </cell>
          <cell r="C34" t="str">
            <v>m.</v>
          </cell>
          <cell r="D34" t="str">
            <v>100.00(x)</v>
          </cell>
          <cell r="E34" t="str">
            <v>a</v>
          </cell>
          <cell r="F34" t="str">
            <v>a</v>
          </cell>
          <cell r="G34" t="str">
            <v/>
          </cell>
          <cell r="H34" t="str">
            <v>100.00(x)</v>
          </cell>
          <cell r="I34" t="str">
            <v>a</v>
          </cell>
          <cell r="J34" t="str">
            <v>a</v>
          </cell>
          <cell r="K34" t="str">
            <v>a</v>
          </cell>
          <cell r="L34" t="str">
            <v>a</v>
          </cell>
          <cell r="M34" t="str">
            <v>a</v>
          </cell>
          <cell r="N34" t="str">
            <v>100.00(x)</v>
          </cell>
          <cell r="O34" t="str">
            <v>a</v>
          </cell>
          <cell r="P34" t="str">
            <v>a</v>
          </cell>
          <cell r="Q34" t="str">
            <v/>
          </cell>
          <cell r="R34" t="str">
            <v>a</v>
          </cell>
          <cell r="S34" t="str">
            <v>a</v>
          </cell>
          <cell r="T34" t="str">
            <v>a</v>
          </cell>
          <cell r="U34" t="str">
            <v>a</v>
          </cell>
          <cell r="V34" t="str">
            <v/>
          </cell>
          <cell r="W34" t="str">
            <v/>
          </cell>
          <cell r="X34" t="str">
            <v>m</v>
          </cell>
          <cell r="Y34">
            <v>100</v>
          </cell>
          <cell r="Z34" t="str">
            <v>xc</v>
          </cell>
          <cell r="AA34">
            <v>0</v>
          </cell>
          <cell r="AB34" t="str">
            <v>a</v>
          </cell>
          <cell r="AC34">
            <v>0</v>
          </cell>
          <cell r="AD34" t="str">
            <v>a</v>
          </cell>
          <cell r="AE34" t="str">
            <v/>
          </cell>
          <cell r="AF34" t="str">
            <v>xc</v>
          </cell>
          <cell r="AG34">
            <v>0</v>
          </cell>
          <cell r="AH34" t="str">
            <v>a</v>
          </cell>
          <cell r="AI34">
            <v>0</v>
          </cell>
          <cell r="AJ34" t="str">
            <v>a</v>
          </cell>
          <cell r="AK34">
            <v>0</v>
          </cell>
          <cell r="AL34" t="str">
            <v>a</v>
          </cell>
          <cell r="AM34">
            <v>0</v>
          </cell>
          <cell r="AN34" t="str">
            <v>a</v>
          </cell>
          <cell r="AO34" t="str">
            <v/>
          </cell>
          <cell r="AP34" t="str">
            <v>xc</v>
          </cell>
          <cell r="AQ34" t="str">
            <v/>
          </cell>
          <cell r="AR34" t="str">
            <v>xc</v>
          </cell>
          <cell r="AS34">
            <v>0</v>
          </cell>
          <cell r="AT34" t="str">
            <v>m</v>
          </cell>
        </row>
        <row r="35">
          <cell r="A35" t="str">
            <v>Spain</v>
          </cell>
          <cell r="B35">
            <v>901030</v>
          </cell>
          <cell r="C35">
            <v>81.443944514438996</v>
          </cell>
          <cell r="D35">
            <v>85.472746018832495</v>
          </cell>
          <cell r="E35">
            <v>13.055208744472299</v>
          </cell>
          <cell r="F35" t="str">
            <v>n</v>
          </cell>
          <cell r="G35" t="str">
            <v/>
          </cell>
          <cell r="H35">
            <v>98.527954763304805</v>
          </cell>
          <cell r="I35">
            <v>1.4720452366952099</v>
          </cell>
          <cell r="J35" t="str">
            <v>n</v>
          </cell>
          <cell r="K35">
            <v>1.4720452366952099</v>
          </cell>
          <cell r="L35" t="str">
            <v>n</v>
          </cell>
          <cell r="M35">
            <v>1.4720452366952099</v>
          </cell>
          <cell r="N35">
            <v>86.749741455777695</v>
          </cell>
          <cell r="O35">
            <v>13.2502585442223</v>
          </cell>
          <cell r="P35" t="str">
            <v>n</v>
          </cell>
          <cell r="Q35" t="str">
            <v/>
          </cell>
          <cell r="R35">
            <v>100</v>
          </cell>
          <cell r="S35" t="str">
            <v>n</v>
          </cell>
          <cell r="T35">
            <v>100</v>
          </cell>
          <cell r="U35" t="str">
            <v>n</v>
          </cell>
          <cell r="V35" t="str">
            <v/>
          </cell>
          <cell r="W35" t="str">
            <v/>
          </cell>
          <cell r="X35">
            <v>18.556055485561</v>
          </cell>
          <cell r="Y35">
            <v>86.749741455777695</v>
          </cell>
          <cell r="Z35" t="str">
            <v/>
          </cell>
          <cell r="AA35">
            <v>13.2502585442223</v>
          </cell>
          <cell r="AB35" t="str">
            <v/>
          </cell>
          <cell r="AC35">
            <v>0</v>
          </cell>
          <cell r="AD35" t="str">
            <v>n</v>
          </cell>
          <cell r="AE35" t="str">
            <v/>
          </cell>
          <cell r="AF35" t="str">
            <v/>
          </cell>
          <cell r="AG35">
            <v>100</v>
          </cell>
          <cell r="AH35" t="str">
            <v/>
          </cell>
          <cell r="AI35">
            <v>0</v>
          </cell>
          <cell r="AJ35" t="str">
            <v>n</v>
          </cell>
          <cell r="AK35">
            <v>100</v>
          </cell>
          <cell r="AL35" t="str">
            <v/>
          </cell>
          <cell r="AM35">
            <v>0</v>
          </cell>
          <cell r="AN35" t="str">
            <v>n</v>
          </cell>
          <cell r="AO35" t="str">
            <v/>
          </cell>
          <cell r="AP35" t="str">
            <v/>
          </cell>
          <cell r="AQ35" t="str">
            <v/>
          </cell>
          <cell r="AR35" t="str">
            <v/>
          </cell>
          <cell r="AS35">
            <v>18.556055485561</v>
          </cell>
          <cell r="AT35" t="str">
            <v>""</v>
          </cell>
        </row>
        <row r="36">
          <cell r="A36" t="str">
            <v>Sweden</v>
          </cell>
          <cell r="B36">
            <v>901030</v>
          </cell>
          <cell r="C36" t="str">
            <v>m.</v>
          </cell>
          <cell r="D36">
            <v>86.253221966786995</v>
          </cell>
          <cell r="E36">
            <v>1.6240153933742201</v>
          </cell>
          <cell r="F36" t="str">
            <v>a</v>
          </cell>
          <cell r="G36" t="str">
            <v/>
          </cell>
          <cell r="H36">
            <v>87.877237360161203</v>
          </cell>
          <cell r="I36">
            <v>9.8971132618915494</v>
          </cell>
          <cell r="J36">
            <v>2.2256493779472102</v>
          </cell>
          <cell r="K36">
            <v>12.1227626398388</v>
          </cell>
          <cell r="L36" t="str">
            <v>a</v>
          </cell>
          <cell r="M36">
            <v>12.1227626398388</v>
          </cell>
          <cell r="N36">
            <v>98.151949876714696</v>
          </cell>
          <cell r="O36">
            <v>1.8480501232853499</v>
          </cell>
          <cell r="P36" t="str">
            <v>a</v>
          </cell>
          <cell r="Q36" t="str">
            <v/>
          </cell>
          <cell r="R36" t="str">
            <v>m.</v>
          </cell>
          <cell r="S36" t="str">
            <v>m.</v>
          </cell>
          <cell r="T36" t="str">
            <v>m.</v>
          </cell>
          <cell r="U36" t="str">
            <v>a</v>
          </cell>
          <cell r="V36" t="str">
            <v/>
          </cell>
          <cell r="W36" t="str">
            <v/>
          </cell>
          <cell r="X36" t="str">
            <v>m.</v>
          </cell>
          <cell r="Y36">
            <v>98.151949876714696</v>
          </cell>
          <cell r="Z36" t="str">
            <v/>
          </cell>
          <cell r="AA36">
            <v>1.8480501232853499</v>
          </cell>
          <cell r="AB36" t="str">
            <v/>
          </cell>
          <cell r="AC36">
            <v>0</v>
          </cell>
          <cell r="AD36" t="str">
            <v>a</v>
          </cell>
          <cell r="AE36" t="str">
            <v/>
          </cell>
          <cell r="AF36" t="str">
            <v/>
          </cell>
          <cell r="AG36">
            <v>81.640741107698403</v>
          </cell>
          <cell r="AH36" t="str">
            <v>m</v>
          </cell>
          <cell r="AI36">
            <v>18.3592588923016</v>
          </cell>
          <cell r="AJ36" t="str">
            <v>m</v>
          </cell>
          <cell r="AK36">
            <v>100</v>
          </cell>
          <cell r="AL36" t="str">
            <v>m</v>
          </cell>
          <cell r="AM36">
            <v>0</v>
          </cell>
          <cell r="AN36" t="str">
            <v>a</v>
          </cell>
          <cell r="AO36" t="str">
            <v/>
          </cell>
          <cell r="AP36" t="str">
            <v/>
          </cell>
          <cell r="AQ36" t="str">
            <v/>
          </cell>
          <cell r="AR36" t="str">
            <v/>
          </cell>
          <cell r="AS36">
            <v>4.6941198645308699E-2</v>
          </cell>
          <cell r="AT36" t="str">
            <v>m</v>
          </cell>
        </row>
        <row r="37">
          <cell r="A37" t="str">
            <v>Switzerland</v>
          </cell>
          <cell r="B37">
            <v>901030</v>
          </cell>
          <cell r="C37" t="str">
            <v>m</v>
          </cell>
          <cell r="D37">
            <v>88.910370890046096</v>
          </cell>
          <cell r="E37" t="str">
            <v>xr</v>
          </cell>
          <cell r="F37" t="str">
            <v>xr</v>
          </cell>
          <cell r="G37" t="str">
            <v/>
          </cell>
          <cell r="H37">
            <v>97.334406053177901</v>
          </cell>
          <cell r="I37">
            <v>1.44462371094196</v>
          </cell>
          <cell r="J37">
            <v>9.6832705307087798E-3</v>
          </cell>
          <cell r="K37">
            <v>1.4543069814726699</v>
          </cell>
          <cell r="L37">
            <v>1.21128696534945</v>
          </cell>
          <cell r="M37">
            <v>2.6655939468221201</v>
          </cell>
          <cell r="N37">
            <v>91.345264737600203</v>
          </cell>
          <cell r="O37" t="str">
            <v>xr</v>
          </cell>
          <cell r="P37" t="str">
            <v>xr</v>
          </cell>
          <cell r="Q37" t="str">
            <v/>
          </cell>
          <cell r="R37">
            <v>54.195190256348702</v>
          </cell>
          <cell r="S37">
            <v>0.36326877701133098</v>
          </cell>
          <cell r="T37">
            <v>54.558459033360002</v>
          </cell>
          <cell r="U37">
            <v>45.441540966639998</v>
          </cell>
          <cell r="V37" t="str">
            <v/>
          </cell>
          <cell r="W37" t="str">
            <v/>
          </cell>
          <cell r="X37" t="str">
            <v>m</v>
          </cell>
          <cell r="Y37">
            <v>91.345264737600203</v>
          </cell>
          <cell r="Z37" t="str">
            <v/>
          </cell>
          <cell r="AA37">
            <v>0</v>
          </cell>
          <cell r="AB37" t="str">
            <v>xr</v>
          </cell>
          <cell r="AC37">
            <v>0</v>
          </cell>
          <cell r="AD37" t="str">
            <v>xr</v>
          </cell>
          <cell r="AE37" t="str">
            <v/>
          </cell>
          <cell r="AF37" t="str">
            <v/>
          </cell>
          <cell r="AG37">
            <v>54.195190256348702</v>
          </cell>
          <cell r="AH37" t="str">
            <v/>
          </cell>
          <cell r="AI37">
            <v>0.36326877701133098</v>
          </cell>
          <cell r="AJ37" t="str">
            <v/>
          </cell>
          <cell r="AK37">
            <v>54.558459033360002</v>
          </cell>
          <cell r="AL37" t="str">
            <v/>
          </cell>
          <cell r="AM37">
            <v>45.441540966639998</v>
          </cell>
          <cell r="AN37" t="str">
            <v/>
          </cell>
          <cell r="AO37" t="str">
            <v/>
          </cell>
          <cell r="AP37" t="str">
            <v/>
          </cell>
          <cell r="AQ37" t="str">
            <v/>
          </cell>
          <cell r="AR37" t="str">
            <v/>
          </cell>
          <cell r="AS37">
            <v>0</v>
          </cell>
          <cell r="AT37" t="str">
            <v>m</v>
          </cell>
        </row>
        <row r="38">
          <cell r="A38" t="str">
            <v>Turkey</v>
          </cell>
          <cell r="B38">
            <v>901030</v>
          </cell>
          <cell r="C38">
            <v>14.552993418790001</v>
          </cell>
          <cell r="D38">
            <v>96.820083187375104</v>
          </cell>
          <cell r="E38" t="str">
            <v>a</v>
          </cell>
          <cell r="F38" t="str">
            <v>a</v>
          </cell>
          <cell r="G38" t="str">
            <v/>
          </cell>
          <cell r="H38">
            <v>96.820083187375104</v>
          </cell>
          <cell r="I38">
            <v>3.1799168126249402</v>
          </cell>
          <cell r="J38" t="str">
            <v>n</v>
          </cell>
          <cell r="K38">
            <v>3.1799168126249402</v>
          </cell>
          <cell r="L38" t="str">
            <v>m</v>
          </cell>
          <cell r="M38">
            <v>3.1799168126249402</v>
          </cell>
          <cell r="N38">
            <v>100</v>
          </cell>
          <cell r="O38" t="str">
            <v>a</v>
          </cell>
          <cell r="P38" t="str">
            <v>a</v>
          </cell>
          <cell r="Q38" t="str">
            <v/>
          </cell>
          <cell r="R38">
            <v>100</v>
          </cell>
          <cell r="S38" t="str">
            <v>n</v>
          </cell>
          <cell r="T38">
            <v>100</v>
          </cell>
          <cell r="U38" t="str">
            <v>m</v>
          </cell>
          <cell r="V38" t="str">
            <v/>
          </cell>
          <cell r="W38" t="str">
            <v/>
          </cell>
          <cell r="X38">
            <v>85.447006581210005</v>
          </cell>
          <cell r="Y38">
            <v>100</v>
          </cell>
          <cell r="Z38" t="str">
            <v/>
          </cell>
          <cell r="AA38">
            <v>0</v>
          </cell>
          <cell r="AB38" t="str">
            <v>a</v>
          </cell>
          <cell r="AC38">
            <v>0</v>
          </cell>
          <cell r="AD38" t="str">
            <v>a</v>
          </cell>
          <cell r="AE38" t="str">
            <v/>
          </cell>
          <cell r="AF38" t="str">
            <v/>
          </cell>
          <cell r="AG38">
            <v>100</v>
          </cell>
          <cell r="AH38" t="str">
            <v/>
          </cell>
          <cell r="AI38">
            <v>0</v>
          </cell>
          <cell r="AJ38" t="str">
            <v>n</v>
          </cell>
          <cell r="AK38">
            <v>100</v>
          </cell>
          <cell r="AL38" t="str">
            <v/>
          </cell>
          <cell r="AM38">
            <v>0</v>
          </cell>
          <cell r="AN38" t="str">
            <v>m</v>
          </cell>
          <cell r="AO38" t="str">
            <v/>
          </cell>
          <cell r="AP38" t="str">
            <v/>
          </cell>
          <cell r="AQ38" t="str">
            <v/>
          </cell>
          <cell r="AR38" t="str">
            <v/>
          </cell>
          <cell r="AS38">
            <v>85.447006581210005</v>
          </cell>
          <cell r="AT38" t="str">
            <v>""</v>
          </cell>
        </row>
        <row r="39">
          <cell r="A39" t="str">
            <v>United Kingdom</v>
          </cell>
          <cell r="B39">
            <v>901030</v>
          </cell>
          <cell r="C39" t="str">
            <v>m</v>
          </cell>
          <cell r="D39">
            <v>84.069686207647905</v>
          </cell>
          <cell r="E39">
            <v>14.3118200585398</v>
          </cell>
          <cell r="F39" t="str">
            <v>n</v>
          </cell>
          <cell r="G39" t="str">
            <v/>
          </cell>
          <cell r="H39">
            <v>98.381506266187699</v>
          </cell>
          <cell r="I39">
            <v>1.61849373381225</v>
          </cell>
          <cell r="J39" t="str">
            <v>a</v>
          </cell>
          <cell r="K39">
            <v>1.61849373381225</v>
          </cell>
          <cell r="L39" t="str">
            <v>n</v>
          </cell>
          <cell r="M39">
            <v>1.61849373381225</v>
          </cell>
          <cell r="N39">
            <v>85.452733342162105</v>
          </cell>
          <cell r="O39">
            <v>14.5472666578379</v>
          </cell>
          <cell r="P39" t="str">
            <v>n</v>
          </cell>
          <cell r="Q39" t="str">
            <v/>
          </cell>
          <cell r="R39">
            <v>100</v>
          </cell>
          <cell r="S39" t="str">
            <v>a</v>
          </cell>
          <cell r="T39">
            <v>100</v>
          </cell>
          <cell r="U39" t="str">
            <v>n</v>
          </cell>
          <cell r="V39" t="str">
            <v/>
          </cell>
          <cell r="W39" t="str">
            <v/>
          </cell>
          <cell r="X39" t="str">
            <v>m</v>
          </cell>
          <cell r="Y39">
            <v>85.452733342162105</v>
          </cell>
          <cell r="Z39" t="str">
            <v/>
          </cell>
          <cell r="AA39">
            <v>14.5472666578379</v>
          </cell>
          <cell r="AB39" t="str">
            <v/>
          </cell>
          <cell r="AC39">
            <v>0</v>
          </cell>
          <cell r="AD39" t="str">
            <v>n</v>
          </cell>
          <cell r="AE39" t="str">
            <v/>
          </cell>
          <cell r="AF39" t="str">
            <v/>
          </cell>
          <cell r="AG39">
            <v>100</v>
          </cell>
          <cell r="AH39" t="str">
            <v/>
          </cell>
          <cell r="AI39">
            <v>0</v>
          </cell>
          <cell r="AJ39" t="str">
            <v>a</v>
          </cell>
          <cell r="AK39">
            <v>100</v>
          </cell>
          <cell r="AL39" t="str">
            <v/>
          </cell>
          <cell r="AM39">
            <v>0</v>
          </cell>
          <cell r="AN39" t="str">
            <v>n</v>
          </cell>
          <cell r="AO39" t="str">
            <v/>
          </cell>
          <cell r="AP39" t="str">
            <v/>
          </cell>
          <cell r="AQ39" t="str">
            <v/>
          </cell>
          <cell r="AR39" t="str">
            <v/>
          </cell>
          <cell r="AS39">
            <v>0</v>
          </cell>
          <cell r="AT39" t="str">
            <v>m</v>
          </cell>
        </row>
        <row r="40">
          <cell r="A40" t="str">
            <v>United States</v>
          </cell>
          <cell r="B40">
            <v>901030</v>
          </cell>
          <cell r="C40" t="str">
            <v>89.79(x)</v>
          </cell>
          <cell r="D40">
            <v>99.797812004796398</v>
          </cell>
          <cell r="E40" t="str">
            <v>a</v>
          </cell>
          <cell r="F40">
            <v>0.202187995203649</v>
          </cell>
          <cell r="G40" t="str">
            <v/>
          </cell>
          <cell r="H40">
            <v>100</v>
          </cell>
          <cell r="I40" t="str">
            <v>xr</v>
          </cell>
          <cell r="J40" t="str">
            <v>xr</v>
          </cell>
          <cell r="K40" t="str">
            <v>xr</v>
          </cell>
          <cell r="L40" t="str">
            <v>xr</v>
          </cell>
          <cell r="M40" t="str">
            <v>xr</v>
          </cell>
          <cell r="N40">
            <v>99.797812004796398</v>
          </cell>
          <cell r="O40" t="str">
            <v>a</v>
          </cell>
          <cell r="P40">
            <v>0.202187995203649</v>
          </cell>
          <cell r="Q40" t="str">
            <v/>
          </cell>
          <cell r="R40" t="str">
            <v>xr</v>
          </cell>
          <cell r="S40" t="str">
            <v>xr</v>
          </cell>
          <cell r="T40" t="str">
            <v>xr</v>
          </cell>
          <cell r="U40" t="str">
            <v>xr</v>
          </cell>
          <cell r="V40" t="str">
            <v/>
          </cell>
          <cell r="W40" t="str">
            <v/>
          </cell>
          <cell r="X40" t="str">
            <v>10.21(x)</v>
          </cell>
          <cell r="Y40">
            <v>99.797812004796398</v>
          </cell>
          <cell r="Z40" t="str">
            <v/>
          </cell>
          <cell r="AA40">
            <v>0</v>
          </cell>
          <cell r="AB40" t="str">
            <v>a</v>
          </cell>
          <cell r="AC40">
            <v>0.202187995203649</v>
          </cell>
          <cell r="AD40" t="str">
            <v/>
          </cell>
          <cell r="AE40" t="str">
            <v/>
          </cell>
          <cell r="AF40" t="str">
            <v/>
          </cell>
          <cell r="AG40">
            <v>0</v>
          </cell>
          <cell r="AH40" t="str">
            <v>xr</v>
          </cell>
          <cell r="AI40">
            <v>0</v>
          </cell>
          <cell r="AJ40" t="str">
            <v>xr</v>
          </cell>
          <cell r="AK40">
            <v>0</v>
          </cell>
          <cell r="AL40" t="str">
            <v>xr</v>
          </cell>
          <cell r="AM40">
            <v>0</v>
          </cell>
          <cell r="AN40" t="str">
            <v>xr</v>
          </cell>
          <cell r="AO40" t="str">
            <v/>
          </cell>
          <cell r="AP40" t="str">
            <v/>
          </cell>
          <cell r="AQ40" t="str">
            <v/>
          </cell>
          <cell r="AR40" t="str">
            <v/>
          </cell>
          <cell r="AS40">
            <v>10.2106677223569</v>
          </cell>
          <cell r="AT40" t="str">
            <v>x</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_ALL"/>
    </sheetNames>
    <sheetDataSet>
      <sheetData sheetId="0" refreshError="1">
        <row r="1">
          <cell r="A1" t="str">
            <v>DLVLEDUC</v>
          </cell>
          <cell r="B1" t="str">
            <v>col</v>
          </cell>
          <cell r="C1" t="str">
            <v>Australia</v>
          </cell>
          <cell r="D1" t="str">
            <v>Austria</v>
          </cell>
          <cell r="E1" t="str">
            <v>Belgium (Fl)</v>
          </cell>
          <cell r="F1" t="str">
            <v>Brazil</v>
          </cell>
          <cell r="G1" t="str">
            <v>Canada</v>
          </cell>
          <cell r="H1" t="str">
            <v>China</v>
          </cell>
          <cell r="I1" t="str">
            <v>Czech Republic</v>
          </cell>
          <cell r="J1" t="str">
            <v>Denmark</v>
          </cell>
          <cell r="K1" t="str">
            <v>Finland</v>
          </cell>
          <cell r="L1" t="str">
            <v>France</v>
          </cell>
          <cell r="M1" t="str">
            <v>Germany</v>
          </cell>
          <cell r="N1" t="str">
            <v>Greece</v>
          </cell>
          <cell r="O1" t="str">
            <v>Hungary</v>
          </cell>
          <cell r="P1" t="str">
            <v>Iceland</v>
          </cell>
          <cell r="Q1" t="str">
            <v>India</v>
          </cell>
          <cell r="R1" t="str">
            <v>Indonesia</v>
          </cell>
          <cell r="S1" t="str">
            <v>Ireland</v>
          </cell>
          <cell r="T1" t="str">
            <v>Italy</v>
          </cell>
          <cell r="U1" t="str">
            <v>Japan</v>
          </cell>
          <cell r="V1" t="str">
            <v>Korea</v>
          </cell>
          <cell r="W1" t="str">
            <v>Luxembourg</v>
          </cell>
          <cell r="X1" t="str">
            <v>Mexico</v>
          </cell>
          <cell r="Y1" t="str">
            <v>Netherlands</v>
          </cell>
          <cell r="Z1" t="str">
            <v>New Zealand</v>
          </cell>
          <cell r="AA1" t="str">
            <v>Norway</v>
          </cell>
          <cell r="AB1" t="str">
            <v>Philippines</v>
          </cell>
          <cell r="AC1" t="str">
            <v>Poland</v>
          </cell>
          <cell r="AD1" t="str">
            <v>Portugal</v>
          </cell>
          <cell r="AE1" t="str">
            <v>Russian Federation</v>
          </cell>
          <cell r="AF1" t="str">
            <v>Spain</v>
          </cell>
          <cell r="AG1" t="str">
            <v>Sweden</v>
          </cell>
          <cell r="AH1" t="str">
            <v>Switzerland</v>
          </cell>
          <cell r="AI1" t="str">
            <v>Turkey</v>
          </cell>
          <cell r="AJ1" t="str">
            <v>United Kingdom</v>
          </cell>
          <cell r="AK1" t="str">
            <v>United States</v>
          </cell>
        </row>
        <row r="2">
          <cell r="A2">
            <v>10</v>
          </cell>
          <cell r="B2" t="str">
            <v>c1: Direct expenditure to educational institutions</v>
          </cell>
          <cell r="C2">
            <v>1.4792081960974399</v>
          </cell>
          <cell r="D2">
            <v>1.20856092646938</v>
          </cell>
          <cell r="E2">
            <v>1.0592256263928499</v>
          </cell>
          <cell r="F2">
            <v>2.7277317616066799</v>
          </cell>
          <cell r="G2" t="str">
            <v>xc:4</v>
          </cell>
          <cell r="H2" t="str">
            <v>xr:G20</v>
          </cell>
          <cell r="I2">
            <v>0.89451041900067196</v>
          </cell>
          <cell r="J2">
            <v>1.6506933530519801</v>
          </cell>
          <cell r="K2">
            <v>1.79527921846519</v>
          </cell>
          <cell r="L2">
            <v>1.13802597648697</v>
          </cell>
          <cell r="M2">
            <v>0.74619677718685395</v>
          </cell>
          <cell r="N2">
            <v>1.32660734460388</v>
          </cell>
          <cell r="O2">
            <v>1.0436361674967201</v>
          </cell>
          <cell r="P2">
            <v>1.44805441526178</v>
          </cell>
          <cell r="Q2">
            <v>1.3786161904137699</v>
          </cell>
          <cell r="R2" t="str">
            <v>m</v>
          </cell>
          <cell r="S2">
            <v>1.2713362670467101</v>
          </cell>
          <cell r="T2">
            <v>1.0999496045197701</v>
          </cell>
          <cell r="U2">
            <v>1.3250778800677301</v>
          </cell>
          <cell r="V2">
            <v>1.62126761363636</v>
          </cell>
          <cell r="W2">
            <v>2.3025615948548999</v>
          </cell>
          <cell r="X2">
            <v>1.8488941192100099</v>
          </cell>
          <cell r="Y2">
            <v>1.21050046455961</v>
          </cell>
          <cell r="Z2">
            <v>1.52426785703798</v>
          </cell>
          <cell r="AA2">
            <v>2.47210459351178</v>
          </cell>
          <cell r="AB2">
            <v>1.5495299864451499</v>
          </cell>
          <cell r="AC2">
            <v>2.2338084999265799</v>
          </cell>
          <cell r="AD2">
            <v>1.80573409591482</v>
          </cell>
          <cell r="AE2" t="str">
            <v>xc3</v>
          </cell>
          <cell r="AF2">
            <v>1.13119581993984</v>
          </cell>
          <cell r="AG2">
            <v>1.99769237736803</v>
          </cell>
          <cell r="AH2">
            <v>1.55561168720735</v>
          </cell>
          <cell r="AI2">
            <v>0.95361746134020597</v>
          </cell>
          <cell r="AJ2">
            <v>1.5671812911976699</v>
          </cell>
          <cell r="AK2">
            <v>1.6324816358010801</v>
          </cell>
        </row>
        <row r="3">
          <cell r="A3">
            <v>10</v>
          </cell>
          <cell r="B3" t="str">
            <v>c2: Total public subsidies to the households &amp; other private subsidies to households</v>
          </cell>
          <cell r="C3">
            <v>1.8646021771201299E-3</v>
          </cell>
          <cell r="D3">
            <v>1.8483994365390701E-4</v>
          </cell>
          <cell r="E3" t="str">
            <v>n</v>
          </cell>
          <cell r="F3" t="str">
            <v>m</v>
          </cell>
          <cell r="G3" t="str">
            <v>x</v>
          </cell>
          <cell r="H3" t="str">
            <v>x</v>
          </cell>
          <cell r="I3" t="str">
            <v>n</v>
          </cell>
          <cell r="J3" t="str">
            <v>x</v>
          </cell>
          <cell r="K3" t="str">
            <v>m</v>
          </cell>
          <cell r="L3" t="str">
            <v>n</v>
          </cell>
          <cell r="M3" t="str">
            <v>x</v>
          </cell>
          <cell r="N3" t="str">
            <v>n</v>
          </cell>
          <cell r="O3" t="str">
            <v>n</v>
          </cell>
          <cell r="P3" t="str">
            <v>m</v>
          </cell>
          <cell r="Q3" t="str">
            <v>x</v>
          </cell>
          <cell r="R3" t="str">
            <v>m</v>
          </cell>
          <cell r="S3" t="str">
            <v>n</v>
          </cell>
          <cell r="T3" t="str">
            <v>x</v>
          </cell>
          <cell r="U3">
            <v>0</v>
          </cell>
          <cell r="V3" t="str">
            <v>n</v>
          </cell>
          <cell r="W3" t="str">
            <v>x</v>
          </cell>
          <cell r="X3">
            <v>0</v>
          </cell>
          <cell r="Y3">
            <v>2.4063715532038898E-2</v>
          </cell>
          <cell r="Z3">
            <v>2.4978895857863899E-5</v>
          </cell>
          <cell r="AA3" t="str">
            <v>n</v>
          </cell>
          <cell r="AB3" t="str">
            <v>m</v>
          </cell>
          <cell r="AC3" t="str">
            <v>m</v>
          </cell>
          <cell r="AD3" t="str">
            <v>a</v>
          </cell>
          <cell r="AE3" t="str">
            <v>a</v>
          </cell>
          <cell r="AF3" t="str">
            <v>n</v>
          </cell>
          <cell r="AG3" t="str">
            <v>m</v>
          </cell>
          <cell r="AH3">
            <v>1.36833468198738E-2</v>
          </cell>
          <cell r="AI3" t="str">
            <v>m</v>
          </cell>
          <cell r="AJ3" t="str">
            <v>n</v>
          </cell>
          <cell r="AK3" t="str">
            <v>x</v>
          </cell>
        </row>
        <row r="4">
          <cell r="A4">
            <v>10</v>
          </cell>
          <cell r="B4" t="str">
            <v>c3: Private payments to educ. institutions (inclusive of public subsidies to households)</v>
          </cell>
          <cell r="C4">
            <v>0.15225441225587799</v>
          </cell>
          <cell r="D4">
            <v>1.08410776254687E-2</v>
          </cell>
          <cell r="E4" t="str">
            <v>m</v>
          </cell>
          <cell r="F4" t="str">
            <v>m</v>
          </cell>
          <cell r="G4" t="str">
            <v>xc:4</v>
          </cell>
          <cell r="H4" t="str">
            <v>m</v>
          </cell>
          <cell r="I4">
            <v>5.2580476510568401E-2</v>
          </cell>
          <cell r="J4">
            <v>2.2610218917652001E-2</v>
          </cell>
          <cell r="K4" t="str">
            <v>xr:L5</v>
          </cell>
          <cell r="L4">
            <v>5.9211282744511498E-2</v>
          </cell>
          <cell r="M4">
            <v>1.25650511116315E-2</v>
          </cell>
          <cell r="N4" t="str">
            <v>m</v>
          </cell>
          <cell r="O4">
            <v>9.0724392743486898E-2</v>
          </cell>
          <cell r="P4" t="str">
            <v>xc:5</v>
          </cell>
          <cell r="Q4">
            <v>7.9505942237951696E-2</v>
          </cell>
          <cell r="R4" t="str">
            <v>m</v>
          </cell>
          <cell r="S4">
            <v>5.9353996228997397E-2</v>
          </cell>
          <cell r="T4" t="str">
            <v>n</v>
          </cell>
          <cell r="U4">
            <v>1.0404373654453999E-2</v>
          </cell>
          <cell r="V4">
            <v>3.15150568181818E-2</v>
          </cell>
          <cell r="W4" t="str">
            <v>m</v>
          </cell>
          <cell r="X4">
            <v>0.27258006416451203</v>
          </cell>
          <cell r="Y4">
            <v>1.38405694398513E-2</v>
          </cell>
          <cell r="Z4" t="str">
            <v>m</v>
          </cell>
          <cell r="AA4" t="str">
            <v>m</v>
          </cell>
          <cell r="AB4" t="str">
            <v>m</v>
          </cell>
          <cell r="AC4" t="str">
            <v>m</v>
          </cell>
          <cell r="AD4" t="str">
            <v>m</v>
          </cell>
          <cell r="AE4" t="str">
            <v>xc:3</v>
          </cell>
          <cell r="AF4">
            <v>0.207860828989852</v>
          </cell>
          <cell r="AG4">
            <v>1.7750943322818501E-3</v>
          </cell>
          <cell r="AH4" t="str">
            <v>m</v>
          </cell>
          <cell r="AI4">
            <v>5.7177835051546402E-2</v>
          </cell>
          <cell r="AJ4" t="str">
            <v>m</v>
          </cell>
          <cell r="AK4">
            <v>0.18783980928322599</v>
          </cell>
        </row>
        <row r="5">
          <cell r="A5">
            <v>10</v>
          </cell>
          <cell r="B5" t="str">
            <v>c4: Total expenditure from both public and private sources for educational institutions</v>
          </cell>
          <cell r="C5">
            <v>1.6333272105304399</v>
          </cell>
          <cell r="D5">
            <v>1.2195868440385</v>
          </cell>
          <cell r="E5">
            <v>1.0592256263928499</v>
          </cell>
          <cell r="F5">
            <v>2.7277317616066799</v>
          </cell>
          <cell r="G5" t="str">
            <v>xc:4</v>
          </cell>
          <cell r="H5" t="str">
            <v>xr:G20</v>
          </cell>
          <cell r="I5">
            <v>0.94709089551124104</v>
          </cell>
          <cell r="J5">
            <v>1.6733035719696301</v>
          </cell>
          <cell r="K5">
            <v>1.79527921846519</v>
          </cell>
          <cell r="L5">
            <v>1.1972372592314899</v>
          </cell>
          <cell r="M5">
            <v>0.75876182829848604</v>
          </cell>
          <cell r="N5">
            <v>1.32660734460388</v>
          </cell>
          <cell r="O5">
            <v>1.13436056024021</v>
          </cell>
          <cell r="P5">
            <v>1.44805441526178</v>
          </cell>
          <cell r="Q5">
            <v>1.45812213265172</v>
          </cell>
          <cell r="R5" t="str">
            <v>m</v>
          </cell>
          <cell r="S5">
            <v>1.3306902632757101</v>
          </cell>
          <cell r="T5">
            <v>1.0999496045197701</v>
          </cell>
          <cell r="U5">
            <v>1.33548225372218</v>
          </cell>
          <cell r="V5">
            <v>1.6527826704545501</v>
          </cell>
          <cell r="W5">
            <v>2.3025615948548999</v>
          </cell>
          <cell r="X5">
            <v>2.1214741833745299</v>
          </cell>
          <cell r="Y5">
            <v>1.2484047495315</v>
          </cell>
          <cell r="Z5">
            <v>1.52426785703798</v>
          </cell>
          <cell r="AA5">
            <v>2.47210459351178</v>
          </cell>
          <cell r="AB5">
            <v>1.5495299864451499</v>
          </cell>
          <cell r="AC5">
            <v>2.2338084999265799</v>
          </cell>
          <cell r="AD5">
            <v>1.80573409591482</v>
          </cell>
          <cell r="AE5" t="str">
            <v>xc3</v>
          </cell>
          <cell r="AF5">
            <v>1.33905664892969</v>
          </cell>
          <cell r="AG5">
            <v>1.99946747170032</v>
          </cell>
          <cell r="AH5">
            <v>1.55561168720735</v>
          </cell>
          <cell r="AI5">
            <v>1.0107952963917499</v>
          </cell>
          <cell r="AJ5">
            <v>1.5671812911976699</v>
          </cell>
          <cell r="AK5">
            <v>1.8203214450843099</v>
          </cell>
        </row>
        <row r="6">
          <cell r="A6">
            <v>10</v>
          </cell>
          <cell r="B6" t="str">
            <v>c5: Total expenditure from public, private and international sources for educational institutions plus public subsidies to households</v>
          </cell>
          <cell r="C6">
            <v>1.7011387195926</v>
          </cell>
          <cell r="D6">
            <v>1.22767251692253</v>
          </cell>
          <cell r="E6">
            <v>1.0592256263928499</v>
          </cell>
          <cell r="F6">
            <v>2.7277317616066799</v>
          </cell>
          <cell r="G6" t="str">
            <v>xc:4</v>
          </cell>
          <cell r="H6" t="str">
            <v>xr:G20</v>
          </cell>
          <cell r="I6">
            <v>0.94709089551124104</v>
          </cell>
          <cell r="J6">
            <v>1.7140449229037</v>
          </cell>
          <cell r="K6">
            <v>1.79527921846519</v>
          </cell>
          <cell r="L6">
            <v>1.2469736926763499</v>
          </cell>
          <cell r="M6">
            <v>0.75876182829848604</v>
          </cell>
          <cell r="N6">
            <v>1.32660734460388</v>
          </cell>
          <cell r="O6">
            <v>1.1389992628418399</v>
          </cell>
          <cell r="P6">
            <v>1.44805441526178</v>
          </cell>
          <cell r="Q6">
            <v>1.4765994159712199</v>
          </cell>
          <cell r="R6" t="str">
            <v>m</v>
          </cell>
          <cell r="S6">
            <v>1.3796655957805199</v>
          </cell>
          <cell r="T6">
            <v>1.0999743502824899</v>
          </cell>
          <cell r="U6">
            <v>1.33548225372218</v>
          </cell>
          <cell r="V6">
            <v>1.6527826704545501</v>
          </cell>
          <cell r="W6">
            <v>2.3044198073718198</v>
          </cell>
          <cell r="X6">
            <v>2.1281542681569698</v>
          </cell>
          <cell r="Y6">
            <v>1.2484047495315</v>
          </cell>
          <cell r="Z6">
            <v>1.52435148203716</v>
          </cell>
          <cell r="AA6">
            <v>2.47210459351178</v>
          </cell>
          <cell r="AB6">
            <v>1.5495299864451499</v>
          </cell>
          <cell r="AC6">
            <v>2.2350507646158002</v>
          </cell>
          <cell r="AD6">
            <v>1.8222176438201201</v>
          </cell>
          <cell r="AE6" t="str">
            <v>xc3</v>
          </cell>
          <cell r="AF6">
            <v>1.3405814651707</v>
          </cell>
          <cell r="AG6">
            <v>1.99946747170032</v>
          </cell>
          <cell r="AH6">
            <v>1.5616459539007199</v>
          </cell>
          <cell r="AI6">
            <v>1.0262411211340201</v>
          </cell>
          <cell r="AJ6">
            <v>1.5682473328714599</v>
          </cell>
          <cell r="AK6">
            <v>1.8203214450843099</v>
          </cell>
        </row>
        <row r="7">
          <cell r="A7">
            <v>10</v>
          </cell>
          <cell r="B7" t="str">
            <v>c6: Private payments other than to educational institutions</v>
          </cell>
          <cell r="C7">
            <v>6.7811509062162004E-2</v>
          </cell>
          <cell r="D7" t="str">
            <v>a</v>
          </cell>
          <cell r="E7" t="str">
            <v>m</v>
          </cell>
          <cell r="F7" t="str">
            <v>m</v>
          </cell>
          <cell r="G7" t="str">
            <v>xc:4</v>
          </cell>
          <cell r="H7" t="str">
            <v>m</v>
          </cell>
          <cell r="I7" t="str">
            <v>m</v>
          </cell>
          <cell r="J7">
            <v>4.0741350934064099E-2</v>
          </cell>
          <cell r="K7" t="str">
            <v>n</v>
          </cell>
          <cell r="L7">
            <v>3.4688911072275001E-2</v>
          </cell>
          <cell r="M7" t="str">
            <v>n</v>
          </cell>
          <cell r="N7" t="str">
            <v>m</v>
          </cell>
          <cell r="O7" t="str">
            <v>m</v>
          </cell>
          <cell r="P7" t="str">
            <v>xc:9</v>
          </cell>
          <cell r="Q7" t="str">
            <v>xr:G12</v>
          </cell>
          <cell r="R7" t="str">
            <v>m</v>
          </cell>
          <cell r="S7" t="str">
            <v>m</v>
          </cell>
          <cell r="T7" t="str">
            <v>m</v>
          </cell>
          <cell r="U7" t="str">
            <v>a</v>
          </cell>
          <cell r="V7" t="str">
            <v>m</v>
          </cell>
          <cell r="W7" t="str">
            <v>m</v>
          </cell>
          <cell r="X7">
            <v>0.125313313483254</v>
          </cell>
          <cell r="Y7" t="str">
            <v>n...</v>
          </cell>
          <cell r="Z7" t="str">
            <v>m</v>
          </cell>
          <cell r="AA7" t="str">
            <v>n</v>
          </cell>
          <cell r="AB7" t="str">
            <v>m</v>
          </cell>
          <cell r="AC7" t="str">
            <v>m</v>
          </cell>
          <cell r="AD7" t="str">
            <v>m</v>
          </cell>
          <cell r="AE7" t="str">
            <v>a</v>
          </cell>
          <cell r="AF7">
            <v>9.4413927419320198E-2</v>
          </cell>
          <cell r="AG7" t="str">
            <v>a</v>
          </cell>
          <cell r="AH7" t="str">
            <v>m</v>
          </cell>
          <cell r="AI7">
            <v>4.9232965206185604</v>
          </cell>
          <cell r="AJ7">
            <v>1.0660416737942901E-3</v>
          </cell>
          <cell r="AK7">
            <v>1.1111508250037001E-2</v>
          </cell>
        </row>
        <row r="8">
          <cell r="A8">
            <v>10</v>
          </cell>
          <cell r="B8" t="str">
            <v>c7: Financial aid to students NOT attributable to household payments to educational institutions</v>
          </cell>
          <cell r="C8">
            <v>6.7811509062162004E-2</v>
          </cell>
          <cell r="D8">
            <v>8.0856728840232508E-3</v>
          </cell>
          <cell r="E8">
            <v>0</v>
          </cell>
          <cell r="F8">
            <v>0</v>
          </cell>
          <cell r="G8">
            <v>0</v>
          </cell>
          <cell r="H8">
            <v>0</v>
          </cell>
          <cell r="I8">
            <v>0</v>
          </cell>
          <cell r="J8">
            <v>4.0741350934064099E-2</v>
          </cell>
          <cell r="K8">
            <v>0</v>
          </cell>
          <cell r="L8">
            <v>4.9736433444860798E-2</v>
          </cell>
          <cell r="M8">
            <v>0</v>
          </cell>
          <cell r="N8">
            <v>0</v>
          </cell>
          <cell r="O8">
            <v>4.63870260162894E-3</v>
          </cell>
          <cell r="P8">
            <v>0</v>
          </cell>
          <cell r="Q8">
            <v>1.84772833194972E-2</v>
          </cell>
          <cell r="R8">
            <v>0</v>
          </cell>
          <cell r="S8">
            <v>4.8975332504807602E-2</v>
          </cell>
          <cell r="T8">
            <v>2.4745762711864401E-5</v>
          </cell>
          <cell r="U8">
            <v>0</v>
          </cell>
          <cell r="V8">
            <v>0</v>
          </cell>
          <cell r="W8">
            <v>1.8582125169195099E-3</v>
          </cell>
          <cell r="X8">
            <v>6.6800847824427497E-3</v>
          </cell>
          <cell r="Y8">
            <v>0</v>
          </cell>
          <cell r="Z8">
            <v>8.3624999176326907E-5</v>
          </cell>
          <cell r="AA8">
            <v>0</v>
          </cell>
          <cell r="AB8">
            <v>0</v>
          </cell>
          <cell r="AC8">
            <v>1.2422646892240601E-3</v>
          </cell>
          <cell r="AD8">
            <v>1.6483547905297002E-2</v>
          </cell>
          <cell r="AE8">
            <v>0</v>
          </cell>
          <cell r="AF8">
            <v>1.5248162410126801E-3</v>
          </cell>
          <cell r="AG8">
            <v>0</v>
          </cell>
          <cell r="AH8">
            <v>6.0342666933654501E-3</v>
          </cell>
          <cell r="AI8">
            <v>1.5445824742267999E-2</v>
          </cell>
          <cell r="AJ8">
            <v>1.0660416737942901E-3</v>
          </cell>
          <cell r="AK8">
            <v>0</v>
          </cell>
        </row>
        <row r="9">
          <cell r="A9">
            <v>50</v>
          </cell>
          <cell r="B9" t="str">
            <v>c1: Direct expenditure to educational institutions</v>
          </cell>
          <cell r="C9">
            <v>0.28007610632880298</v>
          </cell>
          <cell r="D9">
            <v>7.9175974933984206E-2</v>
          </cell>
          <cell r="E9" t="str">
            <v>xc:8</v>
          </cell>
          <cell r="F9" t="str">
            <v>xc:7</v>
          </cell>
          <cell r="G9">
            <v>0.475344445814879</v>
          </cell>
          <cell r="H9" t="str">
            <v>xr:G20</v>
          </cell>
          <cell r="I9">
            <v>3.5969825976547902E-2</v>
          </cell>
          <cell r="J9" t="str">
            <v>xc:8</v>
          </cell>
          <cell r="K9">
            <v>0.32003167015212203</v>
          </cell>
          <cell r="L9" t="str">
            <v>xc:8</v>
          </cell>
          <cell r="M9">
            <v>4.8824081053470199E-2</v>
          </cell>
          <cell r="N9">
            <v>0.161350779428201</v>
          </cell>
          <cell r="O9" t="str">
            <v>a</v>
          </cell>
          <cell r="P9">
            <v>2.88237482231345E-2</v>
          </cell>
          <cell r="Q9" t="str">
            <v>xc:8</v>
          </cell>
          <cell r="R9" t="str">
            <v>m</v>
          </cell>
          <cell r="S9" t="str">
            <v>xc:8</v>
          </cell>
          <cell r="T9">
            <v>4.6545310734463302E-2</v>
          </cell>
          <cell r="U9">
            <v>4.2642144432980797E-2</v>
          </cell>
          <cell r="V9">
            <v>1.8926420454545501E-2</v>
          </cell>
          <cell r="W9">
            <v>6.2219801112580297E-2</v>
          </cell>
          <cell r="X9" t="str">
            <v>xc:7</v>
          </cell>
          <cell r="Y9" t="str">
            <v>a</v>
          </cell>
          <cell r="Z9">
            <v>0.28246210793877202</v>
          </cell>
          <cell r="AA9">
            <v>0.69751971461971196</v>
          </cell>
          <cell r="AB9">
            <v>7.0191855756197297E-2</v>
          </cell>
          <cell r="AC9" t="str">
            <v>a</v>
          </cell>
          <cell r="AD9" t="str">
            <v>a</v>
          </cell>
          <cell r="AE9">
            <v>1.8827307353322701E-4</v>
          </cell>
          <cell r="AF9">
            <v>2.0686769209603498E-2</v>
          </cell>
          <cell r="AG9" t="str">
            <v>xc:9</v>
          </cell>
          <cell r="AH9">
            <v>0.161620194974229</v>
          </cell>
          <cell r="AI9" t="str">
            <v>xc:8</v>
          </cell>
          <cell r="AJ9" t="str">
            <v>xc:8</v>
          </cell>
          <cell r="AK9">
            <v>0.25569714217743</v>
          </cell>
        </row>
        <row r="10">
          <cell r="A10">
            <v>50</v>
          </cell>
          <cell r="B10" t="str">
            <v>c2: Total public subsidies to the households &amp; other private subsidies to households</v>
          </cell>
          <cell r="C10">
            <v>5.2723233973741603E-3</v>
          </cell>
          <cell r="D10">
            <v>0</v>
          </cell>
          <cell r="E10" t="str">
            <v>x</v>
          </cell>
          <cell r="F10" t="str">
            <v>x</v>
          </cell>
          <cell r="G10">
            <v>0.34839758534596299</v>
          </cell>
          <cell r="H10" t="str">
            <v>x</v>
          </cell>
          <cell r="I10" t="str">
            <v>n</v>
          </cell>
          <cell r="J10" t="str">
            <v>x</v>
          </cell>
          <cell r="K10" t="str">
            <v>m</v>
          </cell>
          <cell r="L10" t="str">
            <v>x</v>
          </cell>
          <cell r="M10" t="str">
            <v>n</v>
          </cell>
          <cell r="N10" t="str">
            <v>n</v>
          </cell>
          <cell r="O10" t="str">
            <v>a</v>
          </cell>
          <cell r="P10" t="str">
            <v>m</v>
          </cell>
          <cell r="Q10" t="str">
            <v>x</v>
          </cell>
          <cell r="R10" t="str">
            <v>m</v>
          </cell>
          <cell r="S10" t="str">
            <v>x</v>
          </cell>
          <cell r="T10">
            <v>1.2944011299434999E-2</v>
          </cell>
          <cell r="U10" t="str">
            <v>m</v>
          </cell>
          <cell r="V10" t="str">
            <v>n</v>
          </cell>
          <cell r="W10" t="str">
            <v>x</v>
          </cell>
          <cell r="X10" t="str">
            <v>m</v>
          </cell>
          <cell r="Y10" t="str">
            <v>a</v>
          </cell>
          <cell r="Z10">
            <v>5.4071330470599303E-2</v>
          </cell>
          <cell r="AA10" t="str">
            <v>n</v>
          </cell>
          <cell r="AB10" t="str">
            <v>m</v>
          </cell>
          <cell r="AC10" t="str">
            <v>a</v>
          </cell>
          <cell r="AD10" t="str">
            <v>a</v>
          </cell>
          <cell r="AE10" t="str">
            <v>a</v>
          </cell>
          <cell r="AF10" t="str">
            <v>n</v>
          </cell>
          <cell r="AG10">
            <v>0</v>
          </cell>
          <cell r="AH10">
            <v>2.0388856734538299E-3</v>
          </cell>
          <cell r="AI10" t="str">
            <v>m</v>
          </cell>
          <cell r="AJ10" t="str">
            <v>x</v>
          </cell>
          <cell r="AK10" t="str">
            <v>x</v>
          </cell>
        </row>
        <row r="11">
          <cell r="A11">
            <v>50</v>
          </cell>
          <cell r="B11" t="str">
            <v>c3: Private payments to educ. institutions (inclusive of public subsidies to households)</v>
          </cell>
          <cell r="C11">
            <v>5.1115818303810498E-2</v>
          </cell>
          <cell r="D11">
            <v>8.5671164581915694E-3</v>
          </cell>
          <cell r="E11" t="str">
            <v>xc:8</v>
          </cell>
          <cell r="F11" t="str">
            <v>m</v>
          </cell>
          <cell r="G11">
            <v>0.11627329334200701</v>
          </cell>
          <cell r="H11" t="str">
            <v>m</v>
          </cell>
          <cell r="I11">
            <v>2.7111808200761801E-2</v>
          </cell>
          <cell r="J11" t="str">
            <v>xc:8</v>
          </cell>
          <cell r="K11" t="str">
            <v>xr:L5</v>
          </cell>
          <cell r="L11" t="str">
            <v>xc:8</v>
          </cell>
          <cell r="M11">
            <v>6.6832760082266704E-4</v>
          </cell>
          <cell r="N11" t="str">
            <v>m</v>
          </cell>
          <cell r="O11" t="str">
            <v>a</v>
          </cell>
          <cell r="P11" t="str">
            <v>xc:8</v>
          </cell>
          <cell r="Q11" t="str">
            <v>xc:8</v>
          </cell>
          <cell r="R11" t="str">
            <v>m</v>
          </cell>
          <cell r="S11" t="str">
            <v>xc:8</v>
          </cell>
          <cell r="T11" t="str">
            <v>n</v>
          </cell>
          <cell r="U11">
            <v>0.101021858184452</v>
          </cell>
          <cell r="V11">
            <v>0.39045738636363603</v>
          </cell>
          <cell r="W11" t="str">
            <v>m</v>
          </cell>
          <cell r="X11" t="str">
            <v>xc:7</v>
          </cell>
          <cell r="Y11" t="str">
            <v>a</v>
          </cell>
          <cell r="Z11" t="str">
            <v>m</v>
          </cell>
          <cell r="AA11" t="str">
            <v>m</v>
          </cell>
          <cell r="AB11" t="str">
            <v>m</v>
          </cell>
          <cell r="AC11" t="str">
            <v>a</v>
          </cell>
          <cell r="AD11" t="str">
            <v>a</v>
          </cell>
          <cell r="AE11" t="str">
            <v>m</v>
          </cell>
          <cell r="AF11">
            <v>4.1273221561245602E-4</v>
          </cell>
          <cell r="AG11" t="str">
            <v>xc:9</v>
          </cell>
          <cell r="AH11" t="str">
            <v>m</v>
          </cell>
          <cell r="AI11" t="str">
            <v>m</v>
          </cell>
          <cell r="AJ11" t="str">
            <v>xc:8</v>
          </cell>
          <cell r="AK11">
            <v>0.105657280972214</v>
          </cell>
        </row>
        <row r="12">
          <cell r="A12">
            <v>50</v>
          </cell>
          <cell r="B12" t="str">
            <v>c4: Total expenditure from both public and private sources for educational institutions</v>
          </cell>
          <cell r="C12">
            <v>0.33646424802998798</v>
          </cell>
          <cell r="D12">
            <v>8.7743091392175801E-2</v>
          </cell>
          <cell r="E12" t="str">
            <v>xc:8</v>
          </cell>
          <cell r="F12" t="str">
            <v>xc:7</v>
          </cell>
          <cell r="G12">
            <v>0.94001532450284897</v>
          </cell>
          <cell r="H12" t="str">
            <v>xr:G20</v>
          </cell>
          <cell r="I12">
            <v>6.3081634177309706E-2</v>
          </cell>
          <cell r="J12" t="str">
            <v>xc:8</v>
          </cell>
          <cell r="K12">
            <v>0.32003167015212203</v>
          </cell>
          <cell r="L12" t="str">
            <v>xc:8</v>
          </cell>
          <cell r="M12">
            <v>4.9492408654292899E-2</v>
          </cell>
          <cell r="N12">
            <v>0.161350779428201</v>
          </cell>
          <cell r="O12" t="str">
            <v>a</v>
          </cell>
          <cell r="P12">
            <v>2.88237482231345E-2</v>
          </cell>
          <cell r="Q12" t="str">
            <v>xc:8</v>
          </cell>
          <cell r="R12" t="str">
            <v>m</v>
          </cell>
          <cell r="S12" t="str">
            <v>xc:8</v>
          </cell>
          <cell r="T12">
            <v>4.6545310734463302E-2</v>
          </cell>
          <cell r="U12">
            <v>0.14366400261743201</v>
          </cell>
          <cell r="V12">
            <v>0.40938380681818198</v>
          </cell>
          <cell r="W12">
            <v>6.2219801112580297E-2</v>
          </cell>
          <cell r="X12" t="str">
            <v>xc:7</v>
          </cell>
          <cell r="Y12" t="str">
            <v>a</v>
          </cell>
          <cell r="Z12">
            <v>0.28246210793877202</v>
          </cell>
          <cell r="AA12">
            <v>0.69751971461971196</v>
          </cell>
          <cell r="AB12">
            <v>7.0191855756197297E-2</v>
          </cell>
          <cell r="AC12" t="str">
            <v>a</v>
          </cell>
          <cell r="AD12" t="str">
            <v>a</v>
          </cell>
          <cell r="AE12">
            <v>1.8827307353322701E-4</v>
          </cell>
          <cell r="AF12">
            <v>2.10995014252159E-2</v>
          </cell>
          <cell r="AG12" t="str">
            <v>xc:9</v>
          </cell>
          <cell r="AH12">
            <v>0.161620194974229</v>
          </cell>
          <cell r="AI12" t="str">
            <v>xc:8</v>
          </cell>
          <cell r="AJ12" t="str">
            <v>xc:8</v>
          </cell>
          <cell r="AK12">
            <v>0.361354423149643</v>
          </cell>
        </row>
        <row r="13">
          <cell r="A13">
            <v>50</v>
          </cell>
          <cell r="B13" t="str">
            <v>c5: Total expenditure from public, private and international sources for educational institutions plus public subsidies to households</v>
          </cell>
          <cell r="C13">
            <v>0.38052886959503401</v>
          </cell>
          <cell r="D13">
            <v>9.6624005894244899E-2</v>
          </cell>
          <cell r="E13" t="str">
            <v>xc:8</v>
          </cell>
          <cell r="F13" t="str">
            <v>xc:7</v>
          </cell>
          <cell r="G13">
            <v>1.22159507419241</v>
          </cell>
          <cell r="H13" t="str">
            <v>xr:G20</v>
          </cell>
          <cell r="I13">
            <v>6.3462543879303904E-2</v>
          </cell>
          <cell r="J13" t="str">
            <v>xc:8</v>
          </cell>
          <cell r="K13">
            <v>0.386687443280263</v>
          </cell>
          <cell r="L13" t="str">
            <v>xc:8</v>
          </cell>
          <cell r="M13">
            <v>4.9492408654292899E-2</v>
          </cell>
          <cell r="N13">
            <v>0.161617223092693</v>
          </cell>
          <cell r="O13" t="str">
            <v>a</v>
          </cell>
          <cell r="P13">
            <v>2.88237482231345E-2</v>
          </cell>
          <cell r="Q13" t="str">
            <v>xc:8</v>
          </cell>
          <cell r="R13" t="str">
            <v>m</v>
          </cell>
          <cell r="S13" t="str">
            <v>xc:8</v>
          </cell>
          <cell r="T13">
            <v>4.7018248587570602E-2</v>
          </cell>
          <cell r="U13">
            <v>0.14366400261743201</v>
          </cell>
          <cell r="V13">
            <v>0.40938380681818198</v>
          </cell>
          <cell r="W13">
            <v>6.2884845592319896E-2</v>
          </cell>
          <cell r="X13" t="str">
            <v>xc:7</v>
          </cell>
          <cell r="Y13" t="str">
            <v>a</v>
          </cell>
          <cell r="Z13">
            <v>0.37452950846979199</v>
          </cell>
          <cell r="AA13">
            <v>1.1723282734449501</v>
          </cell>
          <cell r="AB13">
            <v>7.0191855756197297E-2</v>
          </cell>
          <cell r="AC13" t="str">
            <v>a</v>
          </cell>
          <cell r="AD13" t="str">
            <v>a</v>
          </cell>
          <cell r="AE13">
            <v>1.8827307353322701E-4</v>
          </cell>
          <cell r="AF13">
            <v>2.1708568062838499E-2</v>
          </cell>
          <cell r="AG13" t="str">
            <v>xc:9</v>
          </cell>
          <cell r="AH13">
            <v>0.16943553369669301</v>
          </cell>
          <cell r="AI13" t="str">
            <v>xc:8</v>
          </cell>
          <cell r="AJ13" t="str">
            <v>xc:8</v>
          </cell>
          <cell r="AK13">
            <v>0.361354423149643</v>
          </cell>
        </row>
        <row r="14">
          <cell r="A14">
            <v>50</v>
          </cell>
          <cell r="B14" t="str">
            <v>c6: Private payments other than to educational institutions</v>
          </cell>
          <cell r="C14">
            <v>4.4064621565045897E-2</v>
          </cell>
          <cell r="D14" t="str">
            <v>a</v>
          </cell>
          <cell r="E14" t="str">
            <v>xc:8</v>
          </cell>
          <cell r="F14" t="str">
            <v>m</v>
          </cell>
          <cell r="G14">
            <v>0.315137503692003</v>
          </cell>
          <cell r="H14" t="str">
            <v>m</v>
          </cell>
          <cell r="I14" t="str">
            <v>m</v>
          </cell>
          <cell r="J14" t="str">
            <v>xc:8</v>
          </cell>
          <cell r="K14">
            <v>6.6655773128141693E-2</v>
          </cell>
          <cell r="L14" t="str">
            <v>xc:8</v>
          </cell>
          <cell r="M14" t="str">
            <v>n</v>
          </cell>
          <cell r="N14" t="str">
            <v>m</v>
          </cell>
          <cell r="O14" t="str">
            <v>a</v>
          </cell>
          <cell r="P14" t="str">
            <v>xc:9</v>
          </cell>
          <cell r="Q14" t="str">
            <v>xc:8</v>
          </cell>
          <cell r="R14" t="str">
            <v>m</v>
          </cell>
          <cell r="S14" t="str">
            <v>m</v>
          </cell>
          <cell r="T14" t="str">
            <v>m</v>
          </cell>
          <cell r="U14" t="str">
            <v>m</v>
          </cell>
          <cell r="V14" t="str">
            <v>m</v>
          </cell>
          <cell r="W14" t="str">
            <v>m</v>
          </cell>
          <cell r="X14" t="str">
            <v>xc:7</v>
          </cell>
          <cell r="Y14" t="str">
            <v>a</v>
          </cell>
          <cell r="Z14" t="str">
            <v>m</v>
          </cell>
          <cell r="AA14" t="str">
            <v>m</v>
          </cell>
          <cell r="AB14" t="str">
            <v>m</v>
          </cell>
          <cell r="AC14" t="str">
            <v>a</v>
          </cell>
          <cell r="AD14" t="str">
            <v>m</v>
          </cell>
          <cell r="AE14" t="str">
            <v>a</v>
          </cell>
          <cell r="AF14">
            <v>1.5764077679642401E-3</v>
          </cell>
          <cell r="AG14" t="str">
            <v>xc:9</v>
          </cell>
          <cell r="AH14" t="str">
            <v>m</v>
          </cell>
          <cell r="AI14" t="str">
            <v>m</v>
          </cell>
          <cell r="AJ14" t="str">
            <v>xc:8</v>
          </cell>
          <cell r="AK14">
            <v>2.4522417058775701E-2</v>
          </cell>
        </row>
        <row r="15">
          <cell r="A15">
            <v>50</v>
          </cell>
          <cell r="B15" t="str">
            <v>c7: Financial aid to students NOT attributable to household payments to educational institutions</v>
          </cell>
          <cell r="C15">
            <v>4.4064621565045897E-2</v>
          </cell>
          <cell r="D15">
            <v>8.8809145020691295E-3</v>
          </cell>
          <cell r="E15">
            <v>0</v>
          </cell>
          <cell r="F15">
            <v>0</v>
          </cell>
          <cell r="G15">
            <v>0.28157974968955701</v>
          </cell>
          <cell r="H15">
            <v>0</v>
          </cell>
          <cell r="I15">
            <v>3.8090970199417402E-4</v>
          </cell>
          <cell r="J15">
            <v>0</v>
          </cell>
          <cell r="K15">
            <v>6.6655773128141693E-2</v>
          </cell>
          <cell r="L15">
            <v>0</v>
          </cell>
          <cell r="M15">
            <v>0</v>
          </cell>
          <cell r="N15">
            <v>2.6644366449232E-4</v>
          </cell>
          <cell r="O15">
            <v>0</v>
          </cell>
          <cell r="P15">
            <v>0</v>
          </cell>
          <cell r="Q15">
            <v>0</v>
          </cell>
          <cell r="R15">
            <v>0</v>
          </cell>
          <cell r="S15">
            <v>0</v>
          </cell>
          <cell r="T15">
            <v>4.7293785310734501E-4</v>
          </cell>
          <cell r="U15">
            <v>0</v>
          </cell>
          <cell r="V15">
            <v>0</v>
          </cell>
          <cell r="W15">
            <v>6.6504447973961603E-4</v>
          </cell>
          <cell r="X15">
            <v>0</v>
          </cell>
          <cell r="Y15">
            <v>0</v>
          </cell>
          <cell r="Z15">
            <v>9.2067400531020402E-2</v>
          </cell>
          <cell r="AA15">
            <v>0.47480855882523898</v>
          </cell>
          <cell r="AB15">
            <v>0</v>
          </cell>
          <cell r="AC15">
            <v>0</v>
          </cell>
          <cell r="AD15">
            <v>0</v>
          </cell>
          <cell r="AE15">
            <v>0</v>
          </cell>
          <cell r="AF15">
            <v>6.0906663762254798E-4</v>
          </cell>
          <cell r="AG15">
            <v>0</v>
          </cell>
          <cell r="AH15">
            <v>7.8153387224634604E-3</v>
          </cell>
          <cell r="AI15">
            <v>0</v>
          </cell>
          <cell r="AJ15">
            <v>0</v>
          </cell>
          <cell r="AK15">
            <v>0</v>
          </cell>
        </row>
        <row r="16">
          <cell r="A16">
            <v>900000</v>
          </cell>
          <cell r="B16" t="str">
            <v>c1: Direct expenditure to educational institutions</v>
          </cell>
          <cell r="C16">
            <v>4.4584781275835601</v>
          </cell>
          <cell r="D16">
            <v>5.3223329208107</v>
          </cell>
          <cell r="E16">
            <v>5.02640118301293</v>
          </cell>
          <cell r="F16">
            <v>5.4483275865890297</v>
          </cell>
          <cell r="G16">
            <v>5.7627420347846696</v>
          </cell>
          <cell r="H16" t="str">
            <v>xr:G20</v>
          </cell>
          <cell r="I16">
            <v>4.84986182687281</v>
          </cell>
          <cell r="J16">
            <v>6.4947537586553699</v>
          </cell>
          <cell r="K16">
            <v>6.6354958225715102</v>
          </cell>
          <cell r="L16">
            <v>5.7783138448560001</v>
          </cell>
          <cell r="M16">
            <v>4.5384292090207099</v>
          </cell>
          <cell r="N16">
            <v>3.6806136290384601</v>
          </cell>
          <cell r="O16">
            <v>4.9300778510940502</v>
          </cell>
          <cell r="P16">
            <v>4.5347180706672203</v>
          </cell>
          <cell r="Q16">
            <v>2.69695003349791</v>
          </cell>
          <cell r="R16" t="str">
            <v>m</v>
          </cell>
          <cell r="S16">
            <v>4.7404627873177496</v>
          </cell>
          <cell r="T16">
            <v>4.5180419209039604</v>
          </cell>
          <cell r="U16">
            <v>3.5825244109143002</v>
          </cell>
          <cell r="V16">
            <v>3.6441784090909102</v>
          </cell>
          <cell r="W16">
            <v>4.2938150863384204</v>
          </cell>
          <cell r="X16">
            <v>4.5968343710856399</v>
          </cell>
          <cell r="Y16">
            <v>4.5530116061164403</v>
          </cell>
          <cell r="Z16">
            <v>5.2620482171213503</v>
          </cell>
          <cell r="AA16">
            <v>6.7923135049719798</v>
          </cell>
          <cell r="AB16">
            <v>2.9272859130223101</v>
          </cell>
          <cell r="AC16">
            <v>5.2141610203268201</v>
          </cell>
          <cell r="AD16">
            <v>5.3616994800104303</v>
          </cell>
          <cell r="AE16">
            <v>4.0517052507577497E-3</v>
          </cell>
          <cell r="AF16">
            <v>4.7629312012657099</v>
          </cell>
          <cell r="AG16">
            <v>6.5695876492340703</v>
          </cell>
          <cell r="AH16">
            <v>5.4535141383746497</v>
          </cell>
          <cell r="AI16">
            <v>2.1860993685566998</v>
          </cell>
          <cell r="AJ16">
            <v>4.6227896876888801</v>
          </cell>
          <cell r="AK16">
            <v>4.9949640727829197</v>
          </cell>
        </row>
        <row r="17">
          <cell r="A17">
            <v>900000</v>
          </cell>
          <cell r="B17" t="str">
            <v>c2: Total public subsidies to the households &amp; other private subsidies to households</v>
          </cell>
          <cell r="C17">
            <v>0.178530300407019</v>
          </cell>
          <cell r="D17">
            <v>0.20543885086296601</v>
          </cell>
          <cell r="E17" t="str">
            <v>m</v>
          </cell>
          <cell r="F17" t="str">
            <v>m</v>
          </cell>
          <cell r="G17">
            <v>0.51245426525957005</v>
          </cell>
          <cell r="H17" t="str">
            <v>x</v>
          </cell>
          <cell r="I17" t="str">
            <v>n</v>
          </cell>
          <cell r="J17">
            <v>0.110710478712262</v>
          </cell>
          <cell r="K17" t="str">
            <v>m</v>
          </cell>
          <cell r="L17" t="str">
            <v>n</v>
          </cell>
          <cell r="M17">
            <v>7.62003239428472E-3</v>
          </cell>
          <cell r="N17" t="str">
            <v>n</v>
          </cell>
          <cell r="O17" t="str">
            <v>n</v>
          </cell>
          <cell r="P17" t="str">
            <v>m</v>
          </cell>
          <cell r="Q17" t="str">
            <v>x</v>
          </cell>
          <cell r="R17" t="str">
            <v>m</v>
          </cell>
          <cell r="S17">
            <v>0.124418327632772</v>
          </cell>
          <cell r="T17">
            <v>0.123309661016949</v>
          </cell>
          <cell r="U17" t="str">
            <v>m</v>
          </cell>
          <cell r="V17" t="str">
            <v>m</v>
          </cell>
          <cell r="W17">
            <v>3.8337858243813097E-2</v>
          </cell>
          <cell r="X17">
            <v>0</v>
          </cell>
          <cell r="Y17">
            <v>0.237494842600904</v>
          </cell>
          <cell r="Z17">
            <v>0.27601276537043701</v>
          </cell>
          <cell r="AA17" t="str">
            <v>n</v>
          </cell>
          <cell r="AB17" t="str">
            <v>m</v>
          </cell>
          <cell r="AC17" t="str">
            <v>m</v>
          </cell>
          <cell r="AD17" t="str">
            <v>a</v>
          </cell>
          <cell r="AE17" t="str">
            <v>a</v>
          </cell>
          <cell r="AF17" t="str">
            <v>n</v>
          </cell>
          <cell r="AG17">
            <v>0</v>
          </cell>
          <cell r="AH17">
            <v>6.3637744300679505E-2</v>
          </cell>
          <cell r="AI17" t="str">
            <v>m</v>
          </cell>
          <cell r="AJ17">
            <v>0.21560907204032501</v>
          </cell>
          <cell r="AK17" t="str">
            <v>x</v>
          </cell>
        </row>
        <row r="18">
          <cell r="A18">
            <v>900000</v>
          </cell>
          <cell r="B18" t="str">
            <v>c3: Private payments to educ. institutions (inclusive of public subsidies to households)</v>
          </cell>
          <cell r="C18">
            <v>0.99655485093944696</v>
          </cell>
          <cell r="D18">
            <v>-1.39317734274957E-2</v>
          </cell>
          <cell r="E18">
            <v>-0.17609814008706001</v>
          </cell>
          <cell r="F18" t="str">
            <v>m</v>
          </cell>
          <cell r="G18">
            <v>0.72682454670691399</v>
          </cell>
          <cell r="H18" t="str">
            <v>m</v>
          </cell>
          <cell r="I18">
            <v>0.83745612069609399</v>
          </cell>
          <cell r="J18">
            <v>0.46647849900174299</v>
          </cell>
          <cell r="K18" t="str">
            <v>xr:L5</v>
          </cell>
          <cell r="L18">
            <v>0.54071894791064601</v>
          </cell>
          <cell r="M18">
            <v>1.2918365120809701</v>
          </cell>
          <cell r="N18" t="str">
            <v>m</v>
          </cell>
          <cell r="O18">
            <v>0.61070857081213303</v>
          </cell>
          <cell r="P18">
            <v>0.61752908302667198</v>
          </cell>
          <cell r="Q18">
            <v>0.26634186437715701</v>
          </cell>
          <cell r="R18" t="str">
            <v>m</v>
          </cell>
          <cell r="S18">
            <v>0.42292133189068498</v>
          </cell>
          <cell r="T18">
            <v>9.2639548022598901E-3</v>
          </cell>
          <cell r="U18">
            <v>1.1640614789518999</v>
          </cell>
          <cell r="V18">
            <v>2.5770548295454598</v>
          </cell>
          <cell r="W18" t="str">
            <v>m</v>
          </cell>
          <cell r="X18">
            <v>0.968350930690138</v>
          </cell>
          <cell r="Y18">
            <v>0.12483425457866799</v>
          </cell>
          <cell r="Z18" t="str">
            <v>m</v>
          </cell>
          <cell r="AA18" t="str">
            <v>m</v>
          </cell>
          <cell r="AB18" t="str">
            <v>m</v>
          </cell>
          <cell r="AC18" t="str">
            <v>m</v>
          </cell>
          <cell r="AD18" t="str">
            <v>m</v>
          </cell>
          <cell r="AE18" t="str">
            <v>m</v>
          </cell>
          <cell r="AF18">
            <v>0.90991402845272695</v>
          </cell>
          <cell r="AG18">
            <v>0.114414556259852</v>
          </cell>
          <cell r="AH18" t="str">
            <v>m</v>
          </cell>
          <cell r="AI18">
            <v>0.21059278350515501</v>
          </cell>
          <cell r="AJ18" t="str">
            <v>m</v>
          </cell>
          <cell r="AK18">
            <v>1.66805909750612</v>
          </cell>
        </row>
        <row r="19">
          <cell r="A19">
            <v>900000</v>
          </cell>
          <cell r="B19" t="str">
            <v>c4: Total expenditure from both public and private sources for educational institutions</v>
          </cell>
          <cell r="C19">
            <v>5.6335632789300201</v>
          </cell>
          <cell r="D19">
            <v>5.5138399982461701</v>
          </cell>
          <cell r="E19">
            <v>5.0284381313394304</v>
          </cell>
          <cell r="F19">
            <v>5.4483275865890297</v>
          </cell>
          <cell r="G19">
            <v>7.00202084675115</v>
          </cell>
          <cell r="H19" t="str">
            <v>xr:G20</v>
          </cell>
          <cell r="I19">
            <v>5.6873179475689</v>
          </cell>
          <cell r="J19">
            <v>7.0719427363693796</v>
          </cell>
          <cell r="K19">
            <v>6.6354958225715102</v>
          </cell>
          <cell r="L19">
            <v>6.3190327927666399</v>
          </cell>
          <cell r="M19">
            <v>5.8378857534959598</v>
          </cell>
          <cell r="N19">
            <v>3.6806136290384601</v>
          </cell>
          <cell r="O19">
            <v>5.54078642190618</v>
          </cell>
          <cell r="P19">
            <v>5.1522471536938896</v>
          </cell>
          <cell r="Q19">
            <v>2.9632918978750702</v>
          </cell>
          <cell r="R19" t="str">
            <v>m</v>
          </cell>
          <cell r="S19">
            <v>5.2878024468411997</v>
          </cell>
          <cell r="T19">
            <v>4.6506155367231603</v>
          </cell>
          <cell r="U19">
            <v>4.7465858898661999</v>
          </cell>
          <cell r="V19">
            <v>6.2212332386363602</v>
          </cell>
          <cell r="W19">
            <v>4.2938150863384204</v>
          </cell>
          <cell r="X19">
            <v>5.56518530177578</v>
          </cell>
          <cell r="Y19">
            <v>4.9153407032960104</v>
          </cell>
          <cell r="Z19">
            <v>5.2620482171213503</v>
          </cell>
          <cell r="AA19">
            <v>6.7923135049719798</v>
          </cell>
          <cell r="AB19">
            <v>2.9272859130223101</v>
          </cell>
          <cell r="AC19">
            <v>5.2141610203268201</v>
          </cell>
          <cell r="AD19">
            <v>5.3616994800104303</v>
          </cell>
          <cell r="AE19">
            <v>4.0517052507577497E-3</v>
          </cell>
          <cell r="AF19">
            <v>5.6728452297184404</v>
          </cell>
          <cell r="AG19">
            <v>6.6840022054939201</v>
          </cell>
          <cell r="AH19">
            <v>5.4535141383746497</v>
          </cell>
          <cell r="AI19">
            <v>2.3966921520618598</v>
          </cell>
          <cell r="AJ19">
            <v>4.6227896876888801</v>
          </cell>
          <cell r="AK19">
            <v>6.6630231702890503</v>
          </cell>
        </row>
        <row r="20">
          <cell r="A20">
            <v>900000</v>
          </cell>
          <cell r="B20" t="str">
            <v>c5: Total expenditure from public, private and international sources for educational institutions plus public subsidies to households</v>
          </cell>
          <cell r="C20">
            <v>6.1177383109222196</v>
          </cell>
          <cell r="D20">
            <v>5.6313337233599396</v>
          </cell>
          <cell r="E20">
            <v>5.0648324412138397</v>
          </cell>
          <cell r="F20">
            <v>5.5652264977155497</v>
          </cell>
          <cell r="G20">
            <v>7.3393271761841303</v>
          </cell>
          <cell r="H20" t="str">
            <v>xr:G20</v>
          </cell>
          <cell r="I20">
            <v>6.0305101202479703</v>
          </cell>
          <cell r="J20">
            <v>8.4571263908232908</v>
          </cell>
          <cell r="K20">
            <v>7.26482777362114</v>
          </cell>
          <cell r="L20">
            <v>6.5800087727185899</v>
          </cell>
          <cell r="M20">
            <v>6.0479334980755199</v>
          </cell>
          <cell r="N20">
            <v>3.69536080149265</v>
          </cell>
          <cell r="O20">
            <v>5.69751343965192</v>
          </cell>
          <cell r="P20">
            <v>5.4955973589467702</v>
          </cell>
          <cell r="Q20">
            <v>2.9932471399338798</v>
          </cell>
          <cell r="R20" t="str">
            <v>m</v>
          </cell>
          <cell r="S20">
            <v>5.7043884522346904</v>
          </cell>
          <cell r="T20">
            <v>4.6870147457627098</v>
          </cell>
          <cell r="U20">
            <v>4.7465858898661999</v>
          </cell>
          <cell r="V20">
            <v>6.2212332386363602</v>
          </cell>
          <cell r="W20">
            <v>4.4017212915946198</v>
          </cell>
          <cell r="X20">
            <v>5.6126758875832996</v>
          </cell>
          <cell r="Y20">
            <v>5.3842246578794004</v>
          </cell>
          <cell r="Z20">
            <v>5.8485753435335299</v>
          </cell>
          <cell r="AA20">
            <v>7.9784199456192999</v>
          </cell>
          <cell r="AB20">
            <v>2.9272859130223101</v>
          </cell>
          <cell r="AC20">
            <v>5.2239044702229904</v>
          </cell>
          <cell r="AD20">
            <v>5.4638328045688001</v>
          </cell>
          <cell r="AE20">
            <v>4.0517052507577497E-3</v>
          </cell>
          <cell r="AF20">
            <v>5.7885120000458601</v>
          </cell>
          <cell r="AG20">
            <v>7.8881483881596397</v>
          </cell>
          <cell r="AH20">
            <v>5.5590189800883802</v>
          </cell>
          <cell r="AI20">
            <v>2.46241653350515</v>
          </cell>
          <cell r="AJ20">
            <v>4.9365774824589197</v>
          </cell>
          <cell r="AK20">
            <v>6.6630231702890503</v>
          </cell>
        </row>
        <row r="21">
          <cell r="A21">
            <v>900000</v>
          </cell>
          <cell r="B21" t="str">
            <v>c6: Private payments other than to educational institutions</v>
          </cell>
          <cell r="C21">
            <v>0.48417503199219403</v>
          </cell>
          <cell r="D21" t="str">
            <v>a</v>
          </cell>
          <cell r="E21">
            <v>3.6394309874409003E-2</v>
          </cell>
          <cell r="F21" t="str">
            <v>m</v>
          </cell>
          <cell r="G21" t="str">
            <v>m</v>
          </cell>
          <cell r="H21" t="str">
            <v>m</v>
          </cell>
          <cell r="I21" t="str">
            <v>m</v>
          </cell>
          <cell r="J21" t="str">
            <v>m</v>
          </cell>
          <cell r="K21">
            <v>0.62933195104962503</v>
          </cell>
          <cell r="L21">
            <v>0.26088462465567203</v>
          </cell>
          <cell r="M21" t="str">
            <v>n</v>
          </cell>
          <cell r="N21" t="str">
            <v>m</v>
          </cell>
          <cell r="O21" t="str">
            <v>m</v>
          </cell>
          <cell r="P21">
            <v>0.223630429680408</v>
          </cell>
          <cell r="Q21" t="str">
            <v>xr:G12</v>
          </cell>
          <cell r="R21" t="str">
            <v>m</v>
          </cell>
          <cell r="S21" t="str">
            <v>m</v>
          </cell>
          <cell r="T21" t="str">
            <v>m</v>
          </cell>
          <cell r="U21" t="str">
            <v>m</v>
          </cell>
          <cell r="V21" t="str">
            <v>m</v>
          </cell>
          <cell r="W21" t="str">
            <v>m</v>
          </cell>
          <cell r="X21">
            <v>0.31943599219926699</v>
          </cell>
          <cell r="Y21">
            <v>0.59537393111919501</v>
          </cell>
          <cell r="Z21" t="str">
            <v>m</v>
          </cell>
          <cell r="AA21" t="str">
            <v>m</v>
          </cell>
          <cell r="AB21" t="str">
            <v>m</v>
          </cell>
          <cell r="AC21" t="str">
            <v>m</v>
          </cell>
          <cell r="AD21" t="str">
            <v>m</v>
          </cell>
          <cell r="AE21" t="str">
            <v>a</v>
          </cell>
          <cell r="AF21">
            <v>0.55702941720204802</v>
          </cell>
          <cell r="AG21">
            <v>1.1997084468350101</v>
          </cell>
          <cell r="AH21" t="str">
            <v>m</v>
          </cell>
          <cell r="AI21">
            <v>8.5936026417525806</v>
          </cell>
          <cell r="AJ21">
            <v>0.31488098763927402</v>
          </cell>
          <cell r="AK21">
            <v>0.14675999335951501</v>
          </cell>
        </row>
        <row r="22">
          <cell r="A22">
            <v>900000</v>
          </cell>
          <cell r="B22" t="str">
            <v>c7: Financial aid to students NOT attributable to household payments to educational institutions</v>
          </cell>
          <cell r="C22">
            <v>0.48417503199219403</v>
          </cell>
          <cell r="D22">
            <v>0.117493725113773</v>
          </cell>
          <cell r="E22">
            <v>3.6394309874409003E-2</v>
          </cell>
          <cell r="F22">
            <v>0.11689891112652</v>
          </cell>
          <cell r="G22">
            <v>0.33386217350698699</v>
          </cell>
          <cell r="H22">
            <v>0</v>
          </cell>
          <cell r="I22">
            <v>0.34319217267906499</v>
          </cell>
          <cell r="J22">
            <v>1.38518365445391</v>
          </cell>
          <cell r="K22">
            <v>0.62933195104962503</v>
          </cell>
          <cell r="L22">
            <v>0.26097597995194999</v>
          </cell>
          <cell r="M22">
            <v>0.20541517514966201</v>
          </cell>
          <cell r="N22">
            <v>1.4747172454194201E-2</v>
          </cell>
          <cell r="O22">
            <v>0.156727017745734</v>
          </cell>
          <cell r="P22">
            <v>0.34335020525288001</v>
          </cell>
          <cell r="Q22">
            <v>2.9955242058810699E-2</v>
          </cell>
          <cell r="R22">
            <v>0</v>
          </cell>
          <cell r="S22">
            <v>0.36501187318431899</v>
          </cell>
          <cell r="T22">
            <v>2.96213559322034E-2</v>
          </cell>
          <cell r="U22">
            <v>0</v>
          </cell>
          <cell r="V22">
            <v>0</v>
          </cell>
          <cell r="W22">
            <v>0.107906205256199</v>
          </cell>
          <cell r="X22">
            <v>4.7490585807513301E-2</v>
          </cell>
          <cell r="Y22">
            <v>0.46888395458339199</v>
          </cell>
          <cell r="Z22">
            <v>0.58652712641217897</v>
          </cell>
          <cell r="AA22">
            <v>1.1861064406473201</v>
          </cell>
          <cell r="AB22">
            <v>0</v>
          </cell>
          <cell r="AC22">
            <v>9.7434498961632907E-3</v>
          </cell>
          <cell r="AD22">
            <v>0.10213332455837</v>
          </cell>
          <cell r="AE22">
            <v>0</v>
          </cell>
          <cell r="AF22">
            <v>0.11566677032742</v>
          </cell>
          <cell r="AG22">
            <v>1.20414618266572</v>
          </cell>
          <cell r="AH22">
            <v>0.10550484171373201</v>
          </cell>
          <cell r="AI22">
            <v>6.5724381443298993E-2</v>
          </cell>
          <cell r="AJ22">
            <v>0.31378779477003399</v>
          </cell>
          <cell r="AK22">
            <v>0</v>
          </cell>
        </row>
        <row r="23">
          <cell r="A23">
            <v>901030</v>
          </cell>
          <cell r="B23" t="str">
            <v>c1: Direct expenditure to educational institutions</v>
          </cell>
          <cell r="C23">
            <v>3.2361349555411199</v>
          </cell>
          <cell r="D23">
            <v>3.83431549255332</v>
          </cell>
          <cell r="E23">
            <v>3.4402536812946498</v>
          </cell>
          <cell r="F23">
            <v>3.8497354597870399</v>
          </cell>
          <cell r="G23">
            <v>4.0407592163980297</v>
          </cell>
          <cell r="H23" t="str">
            <v>xr</v>
          </cell>
          <cell r="I23">
            <v>3.43360967958772</v>
          </cell>
          <cell r="J23">
            <v>4.2175340178782204</v>
          </cell>
          <cell r="K23">
            <v>4.2133202931444096</v>
          </cell>
          <cell r="L23">
            <v>4.0609908839160003</v>
          </cell>
          <cell r="M23">
            <v>2.9112491078570799</v>
          </cell>
          <cell r="N23">
            <v>2.8370202357051202</v>
          </cell>
          <cell r="O23">
            <v>3.3422931012783401</v>
          </cell>
          <cell r="P23">
            <v>3.4082495272762698</v>
          </cell>
          <cell r="Q23">
            <v>1.9971314319628299</v>
          </cell>
          <cell r="R23" t="str">
            <v>m</v>
          </cell>
          <cell r="S23">
            <v>3.3186320831620399</v>
          </cell>
          <cell r="T23">
            <v>3.2424113559321999</v>
          </cell>
          <cell r="U23">
            <v>2.8240196909331599</v>
          </cell>
          <cell r="V23">
            <v>2.95659971590909</v>
          </cell>
          <cell r="W23">
            <v>4.2076793077278198</v>
          </cell>
          <cell r="X23">
            <v>3.3672048734101798</v>
          </cell>
          <cell r="Y23">
            <v>3.0312333664036801</v>
          </cell>
          <cell r="Z23">
            <v>3.8225911364809799</v>
          </cell>
          <cell r="AA23">
            <v>4.0607918571031796</v>
          </cell>
          <cell r="AB23">
            <v>2.0481110805695599</v>
          </cell>
          <cell r="AC23">
            <v>3.2856314111304599</v>
          </cell>
          <cell r="AD23">
            <v>4.0850989442378696</v>
          </cell>
          <cell r="AE23">
            <v>2.3266969240451998E-3</v>
          </cell>
          <cell r="AF23">
            <v>3.5059165449727598</v>
          </cell>
          <cell r="AG23">
            <v>4.4476812222375601</v>
          </cell>
          <cell r="AH23">
            <v>4.0752350108760904</v>
          </cell>
          <cell r="AI23">
            <v>1.4184751804123701</v>
          </cell>
          <cell r="AJ23">
            <v>3.7551132188066698</v>
          </cell>
          <cell r="AK23">
            <v>3.4915014903596799</v>
          </cell>
        </row>
        <row r="24">
          <cell r="A24">
            <v>901030</v>
          </cell>
          <cell r="B24" t="str">
            <v>c2: Total public subsidies to the households &amp; other private subsidies to households</v>
          </cell>
          <cell r="C24">
            <v>3.23626354879471E-2</v>
          </cell>
          <cell r="D24">
            <v>6.0567321071710598E-3</v>
          </cell>
          <cell r="E24">
            <v>0</v>
          </cell>
          <cell r="F24" t="str">
            <v>m</v>
          </cell>
          <cell r="G24" t="str">
            <v>x</v>
          </cell>
          <cell r="H24" t="str">
            <v>x</v>
          </cell>
          <cell r="I24" t="str">
            <v>n</v>
          </cell>
          <cell r="J24" t="str">
            <v>x</v>
          </cell>
          <cell r="K24" t="str">
            <v>m</v>
          </cell>
          <cell r="L24" t="str">
            <v>n</v>
          </cell>
          <cell r="M24" t="str">
            <v>x</v>
          </cell>
          <cell r="N24" t="str">
            <v>n</v>
          </cell>
          <cell r="O24" t="str">
            <v>n</v>
          </cell>
          <cell r="P24" t="str">
            <v>m</v>
          </cell>
          <cell r="Q24" t="str">
            <v>x</v>
          </cell>
          <cell r="R24" t="str">
            <v>m</v>
          </cell>
          <cell r="S24" t="str">
            <v>n</v>
          </cell>
          <cell r="T24">
            <v>3.8831977401130001E-2</v>
          </cell>
          <cell r="U24" t="str">
            <v>m</v>
          </cell>
          <cell r="V24" t="str">
            <v>n</v>
          </cell>
          <cell r="W24" t="str">
            <v>x</v>
          </cell>
          <cell r="X24">
            <v>0</v>
          </cell>
          <cell r="Y24">
            <v>9.6886190768649294E-2</v>
          </cell>
          <cell r="Z24">
            <v>5.0238167077397602E-2</v>
          </cell>
          <cell r="AA24" t="str">
            <v>n</v>
          </cell>
          <cell r="AB24" t="str">
            <v>m</v>
          </cell>
          <cell r="AC24" t="str">
            <v>m</v>
          </cell>
          <cell r="AD24" t="str">
            <v>a</v>
          </cell>
          <cell r="AE24" t="str">
            <v>a</v>
          </cell>
          <cell r="AF24" t="str">
            <v>n</v>
          </cell>
          <cell r="AG24" t="str">
            <v>m</v>
          </cell>
          <cell r="AH24">
            <v>5.0714636782321798E-2</v>
          </cell>
          <cell r="AI24" t="str">
            <v>m</v>
          </cell>
          <cell r="AJ24">
            <v>2.76227688397368E-2</v>
          </cell>
          <cell r="AK24" t="str">
            <v>x</v>
          </cell>
        </row>
        <row r="25">
          <cell r="A25">
            <v>901030</v>
          </cell>
          <cell r="B25" t="str">
            <v>c3: Private payments to educ. institutions (inclusive of public subsidies to households)</v>
          </cell>
          <cell r="C25">
            <v>0.467350747980248</v>
          </cell>
          <cell r="D25">
            <v>6.2123415481076E-2</v>
          </cell>
          <cell r="E25" t="str">
            <v>m</v>
          </cell>
          <cell r="F25" t="str">
            <v>m</v>
          </cell>
          <cell r="G25">
            <v>0.26739530697233899</v>
          </cell>
          <cell r="H25" t="str">
            <v>m</v>
          </cell>
          <cell r="I25">
            <v>0.458667562924789</v>
          </cell>
          <cell r="J25">
            <v>9.3103215713962698E-2</v>
          </cell>
          <cell r="K25" t="str">
            <v>xr</v>
          </cell>
          <cell r="L25">
            <v>0.32878771130316897</v>
          </cell>
          <cell r="M25">
            <v>0.913085356049671</v>
          </cell>
          <cell r="N25" t="str">
            <v>m</v>
          </cell>
          <cell r="O25">
            <v>0.30282817022959801</v>
          </cell>
          <cell r="P25" t="str">
            <v>xc</v>
          </cell>
          <cell r="Q25">
            <v>0.115176237238025</v>
          </cell>
          <cell r="R25" t="str">
            <v>m</v>
          </cell>
          <cell r="S25">
            <v>0.12771724220091399</v>
          </cell>
          <cell r="T25">
            <v>-3.7896779661016997E-2</v>
          </cell>
          <cell r="U25">
            <v>0.25536426956481101</v>
          </cell>
          <cell r="V25">
            <v>0.87106221590909105</v>
          </cell>
          <cell r="W25" t="str">
            <v>m</v>
          </cell>
          <cell r="X25">
            <v>0.65282183465231902</v>
          </cell>
          <cell r="Y25">
            <v>0.101396828396403</v>
          </cell>
          <cell r="Z25" t="str">
            <v>m</v>
          </cell>
          <cell r="AA25" t="str">
            <v>m</v>
          </cell>
          <cell r="AB25" t="str">
            <v>m</v>
          </cell>
          <cell r="AC25" t="str">
            <v>m</v>
          </cell>
          <cell r="AD25" t="str">
            <v>m</v>
          </cell>
          <cell r="AE25" t="str">
            <v>m</v>
          </cell>
          <cell r="AF25">
            <v>0.54287470854370001</v>
          </cell>
          <cell r="AG25">
            <v>6.8146600907121801E-3</v>
          </cell>
          <cell r="AH25" t="str">
            <v>m</v>
          </cell>
          <cell r="AI25">
            <v>0.202164948453608</v>
          </cell>
          <cell r="AJ25" t="str">
            <v>m</v>
          </cell>
          <cell r="AK25">
            <v>0.37580206187647203</v>
          </cell>
        </row>
        <row r="26">
          <cell r="A26">
            <v>901030</v>
          </cell>
          <cell r="B26" t="str">
            <v>c4: Total expenditure from both public and private sources for educational institutions</v>
          </cell>
          <cell r="C26">
            <v>3.7358483390093098</v>
          </cell>
          <cell r="D26">
            <v>3.9024956401415598</v>
          </cell>
          <cell r="E26">
            <v>3.4402536812946498</v>
          </cell>
          <cell r="F26">
            <v>3.8497354597870399</v>
          </cell>
          <cell r="G26">
            <v>4.3081545233703702</v>
          </cell>
          <cell r="H26" t="str">
            <v>xr</v>
          </cell>
          <cell r="I26">
            <v>3.8922772425125101</v>
          </cell>
          <cell r="J26">
            <v>4.3106372335921899</v>
          </cell>
          <cell r="K26">
            <v>4.2133202931444096</v>
          </cell>
          <cell r="L26">
            <v>4.3897785952191697</v>
          </cell>
          <cell r="M26">
            <v>3.82433446390676</v>
          </cell>
          <cell r="N26">
            <v>2.8370202357051202</v>
          </cell>
          <cell r="O26">
            <v>3.6451212715079402</v>
          </cell>
          <cell r="P26">
            <v>3.4082495272762698</v>
          </cell>
          <cell r="Q26">
            <v>2.11230766920086</v>
          </cell>
          <cell r="R26" t="str">
            <v>m</v>
          </cell>
          <cell r="S26">
            <v>3.44634932536295</v>
          </cell>
          <cell r="T26">
            <v>3.2433465536723198</v>
          </cell>
          <cell r="U26">
            <v>3.07938396049797</v>
          </cell>
          <cell r="V26">
            <v>3.8276619318181799</v>
          </cell>
          <cell r="W26">
            <v>4.2076793077278198</v>
          </cell>
          <cell r="X26">
            <v>4.0200267080624998</v>
          </cell>
          <cell r="Y26">
            <v>3.2295163855687301</v>
          </cell>
          <cell r="Z26">
            <v>3.8225911364809799</v>
          </cell>
          <cell r="AA26">
            <v>4.0607918571031796</v>
          </cell>
          <cell r="AB26">
            <v>2.0481110805695599</v>
          </cell>
          <cell r="AC26">
            <v>3.2856314111304599</v>
          </cell>
          <cell r="AD26">
            <v>4.0850989442378696</v>
          </cell>
          <cell r="AE26">
            <v>2.3266969240451998E-3</v>
          </cell>
          <cell r="AF26">
            <v>4.0487912535164599</v>
          </cell>
          <cell r="AG26">
            <v>4.4544958823282697</v>
          </cell>
          <cell r="AH26">
            <v>4.0752350108760904</v>
          </cell>
          <cell r="AI26">
            <v>1.62064012886598</v>
          </cell>
          <cell r="AJ26">
            <v>3.7551132188066698</v>
          </cell>
          <cell r="AK26">
            <v>3.8673035522361499</v>
          </cell>
        </row>
        <row r="27">
          <cell r="A27">
            <v>901030</v>
          </cell>
          <cell r="B27" t="str">
            <v>c5: Total expenditure from public, private and international sources for educational institutions plus public subsidies to households</v>
          </cell>
          <cell r="C27">
            <v>4.0219040316302603</v>
          </cell>
          <cell r="D27">
            <v>3.9261938403593302</v>
          </cell>
          <cell r="E27">
            <v>3.4498135921521298</v>
          </cell>
          <cell r="F27">
            <v>3.8498048006687098</v>
          </cell>
          <cell r="G27">
            <v>4.3443734313211397</v>
          </cell>
          <cell r="H27" t="str">
            <v>xr</v>
          </cell>
          <cell r="I27">
            <v>4.1508850548958103</v>
          </cell>
          <cell r="J27">
            <v>4.91428205494769</v>
          </cell>
          <cell r="K27">
            <v>4.4405502548177296</v>
          </cell>
          <cell r="L27">
            <v>4.5544138898680604</v>
          </cell>
          <cell r="M27">
            <v>3.82433446390676</v>
          </cell>
          <cell r="N27">
            <v>2.83778490160616</v>
          </cell>
          <cell r="O27">
            <v>3.66691238605513</v>
          </cell>
          <cell r="P27">
            <v>3.4082495272762698</v>
          </cell>
          <cell r="Q27">
            <v>2.1390339494035899</v>
          </cell>
          <cell r="R27" t="str">
            <v>m</v>
          </cell>
          <cell r="S27">
            <v>3.62608927332903</v>
          </cell>
          <cell r="T27">
            <v>3.2447901694915302</v>
          </cell>
          <cell r="U27">
            <v>3.07938396049797</v>
          </cell>
          <cell r="V27">
            <v>3.8276619318181799</v>
          </cell>
          <cell r="W27">
            <v>4.2095375202447398</v>
          </cell>
          <cell r="X27">
            <v>4.03280134128992</v>
          </cell>
          <cell r="Y27">
            <v>3.4160377001937001</v>
          </cell>
          <cell r="Z27">
            <v>3.9907797827835698</v>
          </cell>
          <cell r="AA27">
            <v>4.37941197365787</v>
          </cell>
          <cell r="AB27">
            <v>2.0481110805695599</v>
          </cell>
          <cell r="AC27">
            <v>3.2878602644514801</v>
          </cell>
          <cell r="AD27">
            <v>4.1513395740396497</v>
          </cell>
          <cell r="AE27">
            <v>2.3266969240451998E-3</v>
          </cell>
          <cell r="AF27">
            <v>4.1011724174499697</v>
          </cell>
          <cell r="AG27">
            <v>5.0680584540995302</v>
          </cell>
          <cell r="AH27">
            <v>4.1361245048153803</v>
          </cell>
          <cell r="AI27">
            <v>1.66722791237113</v>
          </cell>
          <cell r="AJ27">
            <v>3.7892665646561099</v>
          </cell>
          <cell r="AK27">
            <v>3.8673035522361499</v>
          </cell>
        </row>
        <row r="28">
          <cell r="A28">
            <v>901030</v>
          </cell>
          <cell r="B28" t="str">
            <v>c6: Private payments other than to educational institutions</v>
          </cell>
          <cell r="C28">
            <v>0.28605569262094699</v>
          </cell>
          <cell r="D28" t="str">
            <v>a</v>
          </cell>
          <cell r="E28" t="str">
            <v>m</v>
          </cell>
          <cell r="F28" t="str">
            <v>m</v>
          </cell>
          <cell r="G28" t="str">
            <v>m</v>
          </cell>
          <cell r="H28" t="str">
            <v>m</v>
          </cell>
          <cell r="I28" t="str">
            <v>m</v>
          </cell>
          <cell r="J28">
            <v>0.60364482135550601</v>
          </cell>
          <cell r="K28">
            <v>0.22722996167332399</v>
          </cell>
          <cell r="L28">
            <v>0.15273300461957601</v>
          </cell>
          <cell r="M28" t="str">
            <v>n</v>
          </cell>
          <cell r="N28" t="str">
            <v>m</v>
          </cell>
          <cell r="O28" t="str">
            <v>m</v>
          </cell>
          <cell r="P28" t="str">
            <v>xc</v>
          </cell>
          <cell r="Q28" t="str">
            <v>xr</v>
          </cell>
          <cell r="R28" t="str">
            <v>m</v>
          </cell>
          <cell r="S28" t="str">
            <v>m</v>
          </cell>
          <cell r="T28" t="str">
            <v>m</v>
          </cell>
          <cell r="U28" t="str">
            <v>a</v>
          </cell>
          <cell r="V28" t="str">
            <v>m</v>
          </cell>
          <cell r="W28" t="str">
            <v>m</v>
          </cell>
          <cell r="X28">
            <v>0.26683964748696198</v>
          </cell>
          <cell r="Y28">
            <v>0.25536983669548502</v>
          </cell>
          <cell r="Z28" t="str">
            <v>m</v>
          </cell>
          <cell r="AA28" t="str">
            <v>m</v>
          </cell>
          <cell r="AB28" t="str">
            <v>m</v>
          </cell>
          <cell r="AC28" t="str">
            <v>m</v>
          </cell>
          <cell r="AD28" t="str">
            <v>m</v>
          </cell>
          <cell r="AE28" t="str">
            <v>a</v>
          </cell>
          <cell r="AF28">
            <v>0.32022144229846</v>
          </cell>
          <cell r="AG28">
            <v>0.609124835940554</v>
          </cell>
          <cell r="AH28" t="str">
            <v>m</v>
          </cell>
          <cell r="AI28">
            <v>8.4464500000000005</v>
          </cell>
          <cell r="AJ28">
            <v>3.4153345849441803E-2</v>
          </cell>
          <cell r="AK28">
            <v>2.1244677038339901E-2</v>
          </cell>
        </row>
        <row r="29">
          <cell r="A29">
            <v>901030</v>
          </cell>
          <cell r="B29" t="str">
            <v>c7: Financial aid to students NOT attributable to household payments to educational institutions</v>
          </cell>
          <cell r="C29">
            <v>0.28605569262094699</v>
          </cell>
          <cell r="D29">
            <v>2.3698200217767199E-2</v>
          </cell>
          <cell r="E29">
            <v>9.5599108574761001E-3</v>
          </cell>
          <cell r="F29">
            <v>6.9340881674059902E-5</v>
          </cell>
          <cell r="G29">
            <v>3.6218907950766398E-2</v>
          </cell>
          <cell r="H29">
            <v>0</v>
          </cell>
          <cell r="I29">
            <v>0.2586078123833</v>
          </cell>
          <cell r="J29">
            <v>0.60364482135550601</v>
          </cell>
          <cell r="K29">
            <v>0.22722996167332399</v>
          </cell>
          <cell r="L29">
            <v>0.16463529464889001</v>
          </cell>
          <cell r="M29">
            <v>0</v>
          </cell>
          <cell r="N29">
            <v>7.6466590104354304E-4</v>
          </cell>
          <cell r="O29">
            <v>2.1791114547187102E-2</v>
          </cell>
          <cell r="P29">
            <v>0</v>
          </cell>
          <cell r="Q29">
            <v>2.6726280202735202E-2</v>
          </cell>
          <cell r="R29">
            <v>0</v>
          </cell>
          <cell r="S29">
            <v>0.179739947966085</v>
          </cell>
          <cell r="T29">
            <v>1.4436158192090401E-3</v>
          </cell>
          <cell r="U29">
            <v>0</v>
          </cell>
          <cell r="V29">
            <v>0</v>
          </cell>
          <cell r="W29">
            <v>1.8582125169195099E-3</v>
          </cell>
          <cell r="X29">
            <v>1.27746332274214E-2</v>
          </cell>
          <cell r="Y29">
            <v>0.18652131462496699</v>
          </cell>
          <cell r="Z29">
            <v>0.168188646302592</v>
          </cell>
          <cell r="AA29">
            <v>0.31862011655468297</v>
          </cell>
          <cell r="AB29">
            <v>0</v>
          </cell>
          <cell r="AC29">
            <v>2.2288533210267601E-3</v>
          </cell>
          <cell r="AD29">
            <v>6.6240629801779805E-2</v>
          </cell>
          <cell r="AE29">
            <v>0</v>
          </cell>
          <cell r="AF29">
            <v>5.238116393351E-2</v>
          </cell>
          <cell r="AG29">
            <v>0.61356257177125795</v>
          </cell>
          <cell r="AH29">
            <v>6.0889493939285902E-2</v>
          </cell>
          <cell r="AI29">
            <v>4.6587783505154599E-2</v>
          </cell>
          <cell r="AJ29">
            <v>3.4153345849441803E-2</v>
          </cell>
          <cell r="AK29">
            <v>0</v>
          </cell>
        </row>
        <row r="30">
          <cell r="A30">
            <v>902030</v>
          </cell>
          <cell r="B30" t="str">
            <v>c1: Direct expenditure to educational institutions</v>
          </cell>
          <cell r="C30">
            <v>1.7569267594436799</v>
          </cell>
          <cell r="D30">
            <v>2.6257545660839301</v>
          </cell>
          <cell r="E30">
            <v>2.3810280549018001</v>
          </cell>
          <cell r="F30">
            <v>1.1220036981803601</v>
          </cell>
          <cell r="G30">
            <v>4.0407592163980297</v>
          </cell>
          <cell r="H30" t="str">
            <v>xr</v>
          </cell>
          <cell r="I30">
            <v>2.5390992605870499</v>
          </cell>
          <cell r="J30">
            <v>2.5668406648262398</v>
          </cell>
          <cell r="K30">
            <v>2.41804107467921</v>
          </cell>
          <cell r="L30">
            <v>2.92296490742903</v>
          </cell>
          <cell r="M30">
            <v>2.1650523306702301</v>
          </cell>
          <cell r="N30">
            <v>1.51041289110124</v>
          </cell>
          <cell r="O30">
            <v>2.2986569337816198</v>
          </cell>
          <cell r="P30">
            <v>1.96019511201449</v>
          </cell>
          <cell r="Q30">
            <v>0.61851524154906001</v>
          </cell>
          <cell r="R30">
            <v>0.59576372637223896</v>
          </cell>
          <cell r="S30">
            <v>2.0472958161153199</v>
          </cell>
          <cell r="T30">
            <v>2.14246175141243</v>
          </cell>
          <cell r="U30">
            <v>1.49894181086543</v>
          </cell>
          <cell r="V30">
            <v>1.33533210227273</v>
          </cell>
          <cell r="W30">
            <v>1.90511771287291</v>
          </cell>
          <cell r="X30">
            <v>1.5183107542001699</v>
          </cell>
          <cell r="Y30">
            <v>1.8207329018440701</v>
          </cell>
          <cell r="Z30">
            <v>2.2983232794430002</v>
          </cell>
          <cell r="AA30">
            <v>1.58868726359141</v>
          </cell>
          <cell r="AB30">
            <v>0.49858109412441098</v>
          </cell>
          <cell r="AC30">
            <v>1.0518229112038799</v>
          </cell>
          <cell r="AD30">
            <v>2.2793648483230502</v>
          </cell>
          <cell r="AE30">
            <v>2.3266969240451998E-3</v>
          </cell>
          <cell r="AF30">
            <v>2.3747207250329301</v>
          </cell>
          <cell r="AG30">
            <v>2.44998884486952</v>
          </cell>
          <cell r="AH30">
            <v>2.51962332366874</v>
          </cell>
          <cell r="AI30">
            <v>0.464857719072165</v>
          </cell>
          <cell r="AJ30">
            <v>2.1879319276090001</v>
          </cell>
          <cell r="AK30">
            <v>1.8590198545586001</v>
          </cell>
        </row>
        <row r="31">
          <cell r="A31">
            <v>902030</v>
          </cell>
          <cell r="B31" t="str">
            <v>c2: Total public subsidies to the households &amp; other private subsidies to households</v>
          </cell>
          <cell r="C31">
            <v>3.0498033310827E-2</v>
          </cell>
          <cell r="D31">
            <v>5.8718921635171504E-3</v>
          </cell>
          <cell r="E31">
            <v>0</v>
          </cell>
          <cell r="F31" t="str">
            <v>m</v>
          </cell>
          <cell r="G31" t="str">
            <v>x</v>
          </cell>
          <cell r="H31" t="str">
            <v>x</v>
          </cell>
          <cell r="I31" t="str">
            <v>n</v>
          </cell>
          <cell r="J31" t="str">
            <v>x</v>
          </cell>
          <cell r="K31" t="str">
            <v>m</v>
          </cell>
          <cell r="L31" t="str">
            <v>n</v>
          </cell>
          <cell r="M31" t="str">
            <v>x</v>
          </cell>
          <cell r="N31" t="str">
            <v>n</v>
          </cell>
          <cell r="O31" t="str">
            <v>n</v>
          </cell>
          <cell r="P31" t="str">
            <v>m</v>
          </cell>
          <cell r="Q31" t="str">
            <v>x</v>
          </cell>
          <cell r="R31" t="str">
            <v>m</v>
          </cell>
          <cell r="S31" t="str">
            <v>n</v>
          </cell>
          <cell r="T31">
            <v>3.8831977401130001E-2</v>
          </cell>
          <cell r="U31" t="str">
            <v>m</v>
          </cell>
          <cell r="V31" t="str">
            <v>n</v>
          </cell>
          <cell r="W31" t="str">
            <v>x</v>
          </cell>
          <cell r="X31">
            <v>0</v>
          </cell>
          <cell r="Y31">
            <v>7.2822475236610507E-2</v>
          </cell>
          <cell r="Z31">
            <v>5.0213188181539803E-2</v>
          </cell>
          <cell r="AA31" t="str">
            <v>n</v>
          </cell>
          <cell r="AB31" t="str">
            <v>m</v>
          </cell>
          <cell r="AC31" t="str">
            <v>m</v>
          </cell>
          <cell r="AD31" t="str">
            <v>a</v>
          </cell>
          <cell r="AE31" t="str">
            <v>a</v>
          </cell>
          <cell r="AF31" t="str">
            <v>n</v>
          </cell>
          <cell r="AG31" t="str">
            <v>m</v>
          </cell>
          <cell r="AH31">
            <v>3.7031289962447998E-2</v>
          </cell>
          <cell r="AI31" t="str">
            <v>m</v>
          </cell>
          <cell r="AJ31">
            <v>2.76227688397368E-2</v>
          </cell>
          <cell r="AK31" t="str">
            <v>x</v>
          </cell>
        </row>
        <row r="32">
          <cell r="A32">
            <v>902030</v>
          </cell>
          <cell r="B32" t="str">
            <v>c3: Private payments to educ. institutions (inclusive of public subsidies to households)</v>
          </cell>
          <cell r="C32">
            <v>0.31509633572437001</v>
          </cell>
          <cell r="D32">
            <v>5.1282337855607298E-2</v>
          </cell>
          <cell r="E32" t="str">
            <v>m</v>
          </cell>
          <cell r="F32" t="str">
            <v>m</v>
          </cell>
          <cell r="G32">
            <v>0.26739530697233899</v>
          </cell>
          <cell r="H32" t="str">
            <v>m</v>
          </cell>
          <cell r="I32">
            <v>0.40608708641422098</v>
          </cell>
          <cell r="J32">
            <v>7.04929967963107E-2</v>
          </cell>
          <cell r="K32" t="str">
            <v>xr</v>
          </cell>
          <cell r="L32">
            <v>0.26957642855865799</v>
          </cell>
          <cell r="M32">
            <v>0.90052030493804003</v>
          </cell>
          <cell r="N32" t="str">
            <v>m</v>
          </cell>
          <cell r="O32">
            <v>0.21210377748611101</v>
          </cell>
          <cell r="P32" t="str">
            <v>xc</v>
          </cell>
          <cell r="Q32">
            <v>3.5670295000072801E-2</v>
          </cell>
          <cell r="R32">
            <v>0.78894900824747305</v>
          </cell>
          <cell r="S32">
            <v>6.8363245971916994E-2</v>
          </cell>
          <cell r="T32">
            <v>-3.7896779661016997E-2</v>
          </cell>
          <cell r="U32">
            <v>0.244959895910357</v>
          </cell>
          <cell r="V32">
            <v>0.83954715909090905</v>
          </cell>
          <cell r="W32" t="str">
            <v>m</v>
          </cell>
          <cell r="X32">
            <v>0.380241770487807</v>
          </cell>
          <cell r="Y32">
            <v>8.7556258956551905E-2</v>
          </cell>
          <cell r="Z32" t="str">
            <v>m</v>
          </cell>
          <cell r="AA32" t="str">
            <v>m</v>
          </cell>
          <cell r="AB32" t="str">
            <v>m</v>
          </cell>
          <cell r="AC32" t="str">
            <v>m</v>
          </cell>
          <cell r="AD32" t="str">
            <v>m</v>
          </cell>
          <cell r="AE32" t="str">
            <v>m</v>
          </cell>
          <cell r="AF32">
            <v>0.33501387955384798</v>
          </cell>
          <cell r="AG32">
            <v>5.03956575843033E-3</v>
          </cell>
          <cell r="AH32" t="str">
            <v>m</v>
          </cell>
          <cell r="AI32">
            <v>0.144987113402062</v>
          </cell>
          <cell r="AJ32" t="str">
            <v>m</v>
          </cell>
          <cell r="AK32">
            <v>0.187962252593247</v>
          </cell>
        </row>
        <row r="33">
          <cell r="A33">
            <v>902030</v>
          </cell>
          <cell r="B33" t="str">
            <v>c4: Total expenditure from both public and private sources for educational institutions</v>
          </cell>
          <cell r="C33">
            <v>2.1025211284788701</v>
          </cell>
          <cell r="D33">
            <v>2.6829087961030602</v>
          </cell>
          <cell r="E33">
            <v>2.3810280549018001</v>
          </cell>
          <cell r="F33">
            <v>1.1220036981803601</v>
          </cell>
          <cell r="G33">
            <v>4.3081545233703702</v>
          </cell>
          <cell r="H33" t="str">
            <v>xr</v>
          </cell>
          <cell r="I33">
            <v>2.94518634700127</v>
          </cell>
          <cell r="J33">
            <v>2.63733366162255</v>
          </cell>
          <cell r="K33">
            <v>2.41804107467921</v>
          </cell>
          <cell r="L33">
            <v>3.1925413359876802</v>
          </cell>
          <cell r="M33">
            <v>3.06557263560827</v>
          </cell>
          <cell r="N33">
            <v>1.51041289110124</v>
          </cell>
          <cell r="O33">
            <v>2.5107607112677299</v>
          </cell>
          <cell r="P33">
            <v>1.96019511201449</v>
          </cell>
          <cell r="Q33">
            <v>0.65418553654913303</v>
          </cell>
          <cell r="R33">
            <v>1.3847127346197099</v>
          </cell>
          <cell r="S33">
            <v>2.1156590620872402</v>
          </cell>
          <cell r="T33">
            <v>2.1433969491525402</v>
          </cell>
          <cell r="U33">
            <v>1.74390170677578</v>
          </cell>
          <cell r="V33">
            <v>2.1748792613636398</v>
          </cell>
          <cell r="W33">
            <v>1.90511771287291</v>
          </cell>
          <cell r="X33">
            <v>1.89855252468798</v>
          </cell>
          <cell r="Y33">
            <v>1.9811116360372301</v>
          </cell>
          <cell r="Z33">
            <v>2.2983232794430002</v>
          </cell>
          <cell r="AA33">
            <v>1.58868726359141</v>
          </cell>
          <cell r="AB33">
            <v>0.49858109412441098</v>
          </cell>
          <cell r="AC33">
            <v>1.0518229112038799</v>
          </cell>
          <cell r="AD33">
            <v>2.2793648483230502</v>
          </cell>
          <cell r="AE33">
            <v>2.3266969240451998E-3</v>
          </cell>
          <cell r="AF33">
            <v>2.7097346045867701</v>
          </cell>
          <cell r="AG33">
            <v>2.4550284106279499</v>
          </cell>
          <cell r="AH33">
            <v>2.51962332366874</v>
          </cell>
          <cell r="AI33">
            <v>0.60984483247422705</v>
          </cell>
          <cell r="AJ33">
            <v>2.1879319276090001</v>
          </cell>
          <cell r="AK33">
            <v>2.0469821071518401</v>
          </cell>
        </row>
        <row r="34">
          <cell r="A34">
            <v>902030</v>
          </cell>
          <cell r="B34" t="str">
            <v>c5: Total expenditure from public, private and international sources for educational institutions plus public subsidies to households</v>
          </cell>
          <cell r="C34">
            <v>2.3207653120376599</v>
          </cell>
          <cell r="D34">
            <v>2.6985213234368</v>
          </cell>
          <cell r="E34">
            <v>2.3905879657592699</v>
          </cell>
          <cell r="F34">
            <v>1.1220730390620299</v>
          </cell>
          <cell r="G34">
            <v>4.3443734313211397</v>
          </cell>
          <cell r="H34" t="str">
            <v>xr</v>
          </cell>
          <cell r="I34">
            <v>3.2037941593845698</v>
          </cell>
          <cell r="J34">
            <v>3.2002371320440002</v>
          </cell>
          <cell r="K34">
            <v>2.6452710363525398</v>
          </cell>
          <cell r="L34">
            <v>3.3074401971917098</v>
          </cell>
          <cell r="M34">
            <v>3.06557263560827</v>
          </cell>
          <cell r="N34">
            <v>1.5111775570022801</v>
          </cell>
          <cell r="O34">
            <v>2.5279131232132901</v>
          </cell>
          <cell r="P34">
            <v>1.96019511201449</v>
          </cell>
          <cell r="Q34">
            <v>0.66243453343237102</v>
          </cell>
          <cell r="R34">
            <v>1.3847127346197099</v>
          </cell>
          <cell r="S34">
            <v>2.24642367754852</v>
          </cell>
          <cell r="T34">
            <v>2.1448158192090401</v>
          </cell>
          <cell r="U34">
            <v>1.74390170677578</v>
          </cell>
          <cell r="V34">
            <v>2.1748792613636398</v>
          </cell>
          <cell r="W34">
            <v>1.90511771287291</v>
          </cell>
          <cell r="X34">
            <v>1.9046470731329599</v>
          </cell>
          <cell r="Y34">
            <v>2.1676329506621901</v>
          </cell>
          <cell r="Z34">
            <v>2.4664283007464101</v>
          </cell>
          <cell r="AA34">
            <v>1.90730738014609</v>
          </cell>
          <cell r="AB34">
            <v>0.49858109412441098</v>
          </cell>
          <cell r="AC34">
            <v>1.0528094998356801</v>
          </cell>
          <cell r="AD34">
            <v>2.3291219302195398</v>
          </cell>
          <cell r="AE34">
            <v>2.3266969240451998E-3</v>
          </cell>
          <cell r="AF34">
            <v>2.7605909522792702</v>
          </cell>
          <cell r="AG34">
            <v>3.0685909823992099</v>
          </cell>
          <cell r="AH34">
            <v>2.5744785509146602</v>
          </cell>
          <cell r="AI34">
            <v>0.640986791237113</v>
          </cell>
          <cell r="AJ34">
            <v>2.22101923178464</v>
          </cell>
          <cell r="AK34">
            <v>2.0469821071518401</v>
          </cell>
        </row>
        <row r="35">
          <cell r="A35">
            <v>902030</v>
          </cell>
          <cell r="B35" t="str">
            <v>c6: Private payments other than to educational institutions</v>
          </cell>
          <cell r="C35">
            <v>0.218244183558785</v>
          </cell>
          <cell r="D35" t="str">
            <v>a</v>
          </cell>
          <cell r="E35">
            <v>9.5599108574761001E-3</v>
          </cell>
          <cell r="F35" t="str">
            <v>m</v>
          </cell>
          <cell r="G35" t="str">
            <v>m</v>
          </cell>
          <cell r="H35" t="str">
            <v>m</v>
          </cell>
          <cell r="I35" t="str">
            <v>m</v>
          </cell>
          <cell r="J35">
            <v>0.56290347042144195</v>
          </cell>
          <cell r="K35">
            <v>0.22722996167332399</v>
          </cell>
          <cell r="L35">
            <v>0.118044093547301</v>
          </cell>
          <cell r="M35" t="str">
            <v>n</v>
          </cell>
          <cell r="N35" t="str">
            <v>m</v>
          </cell>
          <cell r="O35" t="str">
            <v>m</v>
          </cell>
          <cell r="P35" t="str">
            <v>xc</v>
          </cell>
          <cell r="Q35" t="str">
            <v>xr</v>
          </cell>
          <cell r="R35" t="str">
            <v>m</v>
          </cell>
          <cell r="S35" t="str">
            <v>m</v>
          </cell>
          <cell r="T35" t="str">
            <v>m</v>
          </cell>
          <cell r="U35" t="str">
            <v>a</v>
          </cell>
          <cell r="V35" t="str">
            <v>m</v>
          </cell>
          <cell r="W35" t="str">
            <v>m</v>
          </cell>
          <cell r="X35">
            <v>0.14152633400370901</v>
          </cell>
          <cell r="Y35">
            <v>0.25536983669548502</v>
          </cell>
          <cell r="Z35" t="str">
            <v>m</v>
          </cell>
          <cell r="AA35" t="str">
            <v>m</v>
          </cell>
          <cell r="AB35" t="str">
            <v>m</v>
          </cell>
          <cell r="AC35" t="str">
            <v>m</v>
          </cell>
          <cell r="AD35" t="str">
            <v>m</v>
          </cell>
          <cell r="AE35" t="str">
            <v>a</v>
          </cell>
          <cell r="AF35">
            <v>0.22580751487914</v>
          </cell>
          <cell r="AG35">
            <v>0.609124835940554</v>
          </cell>
          <cell r="AH35" t="str">
            <v>m</v>
          </cell>
          <cell r="AI35">
            <v>3.5231534793814401</v>
          </cell>
          <cell r="AJ35">
            <v>3.3087304175647501E-2</v>
          </cell>
          <cell r="AK35">
            <v>1.01331687883029E-2</v>
          </cell>
        </row>
        <row r="36">
          <cell r="A36">
            <v>902030</v>
          </cell>
          <cell r="B36" t="str">
            <v>c7: Financial aid to students NOT attributable to household payments to educational institutions</v>
          </cell>
          <cell r="C36">
            <v>0.218244183558785</v>
          </cell>
          <cell r="D36">
            <v>1.5612527333744E-2</v>
          </cell>
          <cell r="E36">
            <v>9.5599108574761001E-3</v>
          </cell>
          <cell r="F36">
            <v>6.9340881674059902E-5</v>
          </cell>
          <cell r="G36">
            <v>3.6218907950766398E-2</v>
          </cell>
          <cell r="H36">
            <v>0</v>
          </cell>
          <cell r="I36">
            <v>0.2586078123833</v>
          </cell>
          <cell r="J36">
            <v>0.56290347042144195</v>
          </cell>
          <cell r="K36">
            <v>0.22722996167332399</v>
          </cell>
          <cell r="L36">
            <v>0.11489886120402901</v>
          </cell>
          <cell r="M36">
            <v>0</v>
          </cell>
          <cell r="N36">
            <v>7.6466590104354304E-4</v>
          </cell>
          <cell r="O36">
            <v>1.7152411945558201E-2</v>
          </cell>
          <cell r="P36">
            <v>0</v>
          </cell>
          <cell r="Q36">
            <v>8.2489968832379391E-3</v>
          </cell>
          <cell r="R36">
            <v>0</v>
          </cell>
          <cell r="S36">
            <v>0.13076461546127699</v>
          </cell>
          <cell r="T36">
            <v>1.41887005649718E-3</v>
          </cell>
          <cell r="U36">
            <v>0</v>
          </cell>
          <cell r="V36">
            <v>0</v>
          </cell>
          <cell r="W36">
            <v>0</v>
          </cell>
          <cell r="X36">
            <v>6.0945484449786598E-3</v>
          </cell>
          <cell r="Y36">
            <v>0.18652131462496699</v>
          </cell>
          <cell r="Z36">
            <v>0.16810502130341601</v>
          </cell>
          <cell r="AA36">
            <v>0.31862011655468297</v>
          </cell>
          <cell r="AB36">
            <v>0</v>
          </cell>
          <cell r="AC36">
            <v>9.8658863180270309E-4</v>
          </cell>
          <cell r="AD36">
            <v>4.9757081896482799E-2</v>
          </cell>
          <cell r="AE36">
            <v>0</v>
          </cell>
          <cell r="AF36">
            <v>5.0856347692497299E-2</v>
          </cell>
          <cell r="AG36">
            <v>0.61356257177125795</v>
          </cell>
          <cell r="AH36">
            <v>5.4855227245920402E-2</v>
          </cell>
          <cell r="AI36">
            <v>3.1141958762886598E-2</v>
          </cell>
          <cell r="AJ36">
            <v>3.3087304175647501E-2</v>
          </cell>
          <cell r="AK36">
            <v>0</v>
          </cell>
        </row>
        <row r="37">
          <cell r="A37">
            <v>905070</v>
          </cell>
          <cell r="B37" t="str">
            <v>c1: Direct expenditure to educational institutions</v>
          </cell>
          <cell r="C37">
            <v>1.1878373156612501</v>
          </cell>
          <cell r="D37">
            <v>0.94710267686925798</v>
          </cell>
          <cell r="E37">
            <v>0.86926665694707705</v>
          </cell>
          <cell r="F37">
            <v>1.2936405862629099</v>
          </cell>
          <cell r="G37">
            <v>1.50931119064144</v>
          </cell>
          <cell r="H37" t="str">
            <v>xr:G20</v>
          </cell>
          <cell r="I37">
            <v>0.72062140563148902</v>
          </cell>
          <cell r="J37">
            <v>1.30314436869296</v>
          </cell>
          <cell r="K37">
            <v>1.6624538127915001</v>
          </cell>
          <cell r="L37">
            <v>0.96963206393409096</v>
          </cell>
          <cell r="M37">
            <v>0.99059552685677399</v>
          </cell>
          <cell r="N37">
            <v>0.82228926237713196</v>
          </cell>
          <cell r="O37">
            <v>0.81641165788669301</v>
          </cell>
          <cell r="P37">
            <v>0.65842090346693605</v>
          </cell>
          <cell r="Q37">
            <v>0.67596716112494704</v>
          </cell>
          <cell r="R37" t="str">
            <v>m</v>
          </cell>
          <cell r="S37">
            <v>0.92374164774088097</v>
          </cell>
          <cell r="T37">
            <v>0.67326847457627104</v>
          </cell>
          <cell r="U37">
            <v>0.43266736053332699</v>
          </cell>
          <cell r="V37">
            <v>0.29212812500000002</v>
          </cell>
          <cell r="W37">
            <v>8.6135778610604702E-2</v>
          </cell>
          <cell r="X37">
            <v>0.81952512294631696</v>
          </cell>
          <cell r="Y37">
            <v>1.14989165524952</v>
          </cell>
          <cell r="Z37">
            <v>1.10296564312509</v>
          </cell>
          <cell r="AA37">
            <v>1.4604857234506601</v>
          </cell>
          <cell r="AB37">
            <v>0.56717962491239704</v>
          </cell>
          <cell r="AC37">
            <v>0.757327655527819</v>
          </cell>
          <cell r="AD37">
            <v>0.97096602729071202</v>
          </cell>
          <cell r="AE37">
            <v>7.8014619619486798E-4</v>
          </cell>
          <cell r="AF37">
            <v>0.82271431621879998</v>
          </cell>
          <cell r="AG37">
            <v>1.56360278495279</v>
          </cell>
          <cell r="AH37">
            <v>1.07106186317242</v>
          </cell>
          <cell r="AI37">
            <v>0.762275605670103</v>
          </cell>
          <cell r="AJ37">
            <v>0.74883282839816601</v>
          </cell>
          <cell r="AK37">
            <v>1.14532901244056</v>
          </cell>
        </row>
        <row r="38">
          <cell r="A38">
            <v>905070</v>
          </cell>
          <cell r="B38" t="str">
            <v>c2: Total public subsidies to the households &amp; other private subsidies to households</v>
          </cell>
          <cell r="C38">
            <v>0.14531037656177601</v>
          </cell>
          <cell r="D38">
            <v>0.19822149585378199</v>
          </cell>
          <cell r="E38" t="str">
            <v>m</v>
          </cell>
          <cell r="F38" t="str">
            <v>m</v>
          </cell>
          <cell r="G38">
            <v>0.51245426525957005</v>
          </cell>
          <cell r="H38" t="str">
            <v>x</v>
          </cell>
          <cell r="I38" t="str">
            <v>n</v>
          </cell>
          <cell r="J38" t="str">
            <v>x</v>
          </cell>
          <cell r="K38" t="str">
            <v>m</v>
          </cell>
          <cell r="L38" t="str">
            <v>n</v>
          </cell>
          <cell r="M38">
            <v>7.62003239428472E-3</v>
          </cell>
          <cell r="N38" t="str">
            <v>n</v>
          </cell>
          <cell r="O38" t="str">
            <v>n</v>
          </cell>
          <cell r="P38" t="str">
            <v>m</v>
          </cell>
          <cell r="Q38" t="str">
            <v>x</v>
          </cell>
          <cell r="R38" t="str">
            <v>m</v>
          </cell>
          <cell r="S38">
            <v>0.12358616530630601</v>
          </cell>
          <cell r="T38">
            <v>6.1079604519773997E-2</v>
          </cell>
          <cell r="U38" t="str">
            <v>m</v>
          </cell>
          <cell r="V38" t="str">
            <v>m</v>
          </cell>
          <cell r="W38" t="str">
            <v>x</v>
          </cell>
          <cell r="X38">
            <v>0</v>
          </cell>
          <cell r="Y38">
            <v>0.13250515739909599</v>
          </cell>
          <cell r="Z38">
            <v>0.226959355967562</v>
          </cell>
          <cell r="AA38" t="str">
            <v>n</v>
          </cell>
          <cell r="AB38" t="str">
            <v>m</v>
          </cell>
          <cell r="AC38" t="str">
            <v>m</v>
          </cell>
          <cell r="AD38" t="str">
            <v>a</v>
          </cell>
          <cell r="AE38" t="str">
            <v>a</v>
          </cell>
          <cell r="AF38" t="str">
            <v>n</v>
          </cell>
          <cell r="AG38">
            <v>0</v>
          </cell>
          <cell r="AH38">
            <v>8.0089493939285907E-3</v>
          </cell>
          <cell r="AI38" t="str">
            <v>m</v>
          </cell>
          <cell r="AJ38">
            <v>0.18798630320058901</v>
          </cell>
          <cell r="AK38" t="str">
            <v>x</v>
          </cell>
        </row>
        <row r="39">
          <cell r="A39">
            <v>905070</v>
          </cell>
          <cell r="B39" t="str">
            <v>c3: Private payments to educ. institutions (inclusive of public subsidies to households)</v>
          </cell>
          <cell r="C39">
            <v>0.49189062720786397</v>
          </cell>
          <cell r="D39">
            <v>-0.17843072607279201</v>
          </cell>
          <cell r="E39">
            <v>-0.17609814008706001</v>
          </cell>
          <cell r="F39" t="str">
            <v>m</v>
          </cell>
          <cell r="G39">
            <v>0.44535573326394101</v>
          </cell>
          <cell r="H39" t="str">
            <v>m</v>
          </cell>
          <cell r="I39">
            <v>0.30505638957353098</v>
          </cell>
          <cell r="J39">
            <v>1.0330745309433099E-2</v>
          </cell>
          <cell r="K39" t="str">
            <v>xr:L5</v>
          </cell>
          <cell r="L39">
            <v>0.17978722307436401</v>
          </cell>
          <cell r="M39">
            <v>7.3290709475529597E-2</v>
          </cell>
          <cell r="N39" t="str">
            <v>m</v>
          </cell>
          <cell r="O39">
            <v>0.20083065139610601</v>
          </cell>
          <cell r="P39">
            <v>4.93164879837392E-2</v>
          </cell>
          <cell r="Q39">
            <v>0.14979009190078801</v>
          </cell>
          <cell r="R39" t="str">
            <v>m</v>
          </cell>
          <cell r="S39">
            <v>0.27786371061679699</v>
          </cell>
          <cell r="T39">
            <v>7.0558813559322003E-2</v>
          </cell>
          <cell r="U39">
            <v>0.57865994123157505</v>
          </cell>
          <cell r="V39">
            <v>1.5836667613636399</v>
          </cell>
          <cell r="W39" t="str">
            <v>m</v>
          </cell>
          <cell r="X39">
            <v>0.23946487493579199</v>
          </cell>
          <cell r="Y39">
            <v>1.91785956126675E-2</v>
          </cell>
          <cell r="Z39" t="str">
            <v>m</v>
          </cell>
          <cell r="AA39" t="str">
            <v>m</v>
          </cell>
          <cell r="AB39" t="str">
            <v>m</v>
          </cell>
          <cell r="AC39" t="str">
            <v>m</v>
          </cell>
          <cell r="AD39" t="str">
            <v>m</v>
          </cell>
          <cell r="AE39" t="str">
            <v>m</v>
          </cell>
          <cell r="AF39">
            <v>0.254588421428254</v>
          </cell>
          <cell r="AG39">
            <v>0.10759989616913999</v>
          </cell>
          <cell r="AH39" t="str">
            <v>m</v>
          </cell>
          <cell r="AI39" t="str">
            <v>m</v>
          </cell>
          <cell r="AJ39">
            <v>0.108318979723334</v>
          </cell>
          <cell r="AK39">
            <v>1.2416257788082901</v>
          </cell>
        </row>
        <row r="40">
          <cell r="A40">
            <v>905070</v>
          </cell>
          <cell r="B40" t="str">
            <v>c4: Total expenditure from both public and private sources for educational institutions</v>
          </cell>
          <cell r="C40">
            <v>1.8250383194308899</v>
          </cell>
          <cell r="D40">
            <v>0.96689344665024901</v>
          </cell>
          <cell r="E40">
            <v>0.87130360527357198</v>
          </cell>
          <cell r="F40">
            <v>1.2936405862629099</v>
          </cell>
          <cell r="G40">
            <v>2.46712118916495</v>
          </cell>
          <cell r="H40" t="str">
            <v>xr:G20</v>
          </cell>
          <cell r="I40">
            <v>1.02567779520502</v>
          </cell>
          <cell r="J40">
            <v>1.3134751140023899</v>
          </cell>
          <cell r="K40">
            <v>1.6624538127915001</v>
          </cell>
          <cell r="L40">
            <v>1.1494192870084601</v>
          </cell>
          <cell r="M40">
            <v>1.0715062687265899</v>
          </cell>
          <cell r="N40">
            <v>0.82228926237713196</v>
          </cell>
          <cell r="O40">
            <v>1.0172423092828</v>
          </cell>
          <cell r="P40">
            <v>0.70773739145067505</v>
          </cell>
          <cell r="Q40">
            <v>0.82575725302573499</v>
          </cell>
          <cell r="R40" t="str">
            <v>m</v>
          </cell>
          <cell r="S40">
            <v>1.32519152366398</v>
          </cell>
          <cell r="T40">
            <v>0.80490689265536697</v>
          </cell>
          <cell r="U40">
            <v>1.0113273017649</v>
          </cell>
          <cell r="V40">
            <v>1.87579488636364</v>
          </cell>
          <cell r="W40">
            <v>8.6135778610604702E-2</v>
          </cell>
          <cell r="X40">
            <v>1.05898999788211</v>
          </cell>
          <cell r="Y40">
            <v>1.30157540826129</v>
          </cell>
          <cell r="Z40">
            <v>1.10296564312509</v>
          </cell>
          <cell r="AA40">
            <v>1.4604857234506601</v>
          </cell>
          <cell r="AB40">
            <v>0.56717962491239704</v>
          </cell>
          <cell r="AC40">
            <v>0.757327655527819</v>
          </cell>
          <cell r="AD40">
            <v>0.97096602729071202</v>
          </cell>
          <cell r="AE40">
            <v>7.8014619619486798E-4</v>
          </cell>
          <cell r="AF40">
            <v>1.0773027376470501</v>
          </cell>
          <cell r="AG40">
            <v>1.67120268112193</v>
          </cell>
          <cell r="AH40">
            <v>1.07106186317242</v>
          </cell>
          <cell r="AI40">
            <v>0.762275605670103</v>
          </cell>
          <cell r="AJ40">
            <v>1.0451381113220899</v>
          </cell>
          <cell r="AK40">
            <v>2.3869547912488498</v>
          </cell>
        </row>
        <row r="41">
          <cell r="A41">
            <v>905070</v>
          </cell>
          <cell r="B41" t="str">
            <v>c5: Total expenditure from public, private and international sources for educational institutions plus public subsidies to households</v>
          </cell>
          <cell r="C41">
            <v>2.0231576588021398</v>
          </cell>
          <cell r="D41">
            <v>1.03558512803605</v>
          </cell>
          <cell r="E41">
            <v>0.89813800429050505</v>
          </cell>
          <cell r="F41">
            <v>1.41047015650775</v>
          </cell>
          <cell r="G41">
            <v>2.76630229692472</v>
          </cell>
          <cell r="H41" t="str">
            <v>xr:G20</v>
          </cell>
          <cell r="I41">
            <v>1.1102621555007799</v>
          </cell>
          <cell r="J41">
            <v>1.94796414946802</v>
          </cell>
          <cell r="K41">
            <v>2.0645558021678001</v>
          </cell>
          <cell r="L41">
            <v>1.24575997231152</v>
          </cell>
          <cell r="M41">
            <v>1.1729879427688601</v>
          </cell>
          <cell r="N41">
            <v>0.83627176893028299</v>
          </cell>
          <cell r="O41">
            <v>1.1511713623042501</v>
          </cell>
          <cell r="P41">
            <v>0.98653766954950695</v>
          </cell>
          <cell r="Q41">
            <v>0.82866811217430603</v>
          </cell>
          <cell r="R41" t="str">
            <v>m</v>
          </cell>
          <cell r="S41">
            <v>1.54743226510567</v>
          </cell>
          <cell r="T41">
            <v>0.80603683615819199</v>
          </cell>
          <cell r="U41">
            <v>1.0113273017649</v>
          </cell>
          <cell r="V41">
            <v>1.87579488636364</v>
          </cell>
          <cell r="W41">
            <v>0.19218377134988399</v>
          </cell>
          <cell r="X41">
            <v>1.09146520346072</v>
          </cell>
          <cell r="Y41">
            <v>1.5839380482197101</v>
          </cell>
          <cell r="Z41">
            <v>1.4894099519347299</v>
          </cell>
          <cell r="AA41">
            <v>2.1906209432447201</v>
          </cell>
          <cell r="AB41">
            <v>0.56717962491239704</v>
          </cell>
          <cell r="AC41">
            <v>0.76130760839923595</v>
          </cell>
          <cell r="AD41">
            <v>1.0068587220473</v>
          </cell>
          <cell r="AE41">
            <v>7.8014619619486798E-4</v>
          </cell>
          <cell r="AF41">
            <v>1.13726642294447</v>
          </cell>
          <cell r="AG41">
            <v>2.2843397165806598</v>
          </cell>
          <cell r="AH41">
            <v>1.1117185132255001</v>
          </cell>
          <cell r="AI41">
            <v>0.78141220360824704</v>
          </cell>
          <cell r="AJ41">
            <v>1.3258386019164801</v>
          </cell>
          <cell r="AK41">
            <v>2.3869547912488498</v>
          </cell>
        </row>
        <row r="42">
          <cell r="A42">
            <v>905070</v>
          </cell>
          <cell r="B42" t="str">
            <v>c6: Private payments other than to educational institutions</v>
          </cell>
          <cell r="C42">
            <v>0.19811933937124701</v>
          </cell>
          <cell r="D42" t="str">
            <v>a</v>
          </cell>
          <cell r="E42">
            <v>2.6834399016932901E-2</v>
          </cell>
          <cell r="F42" t="str">
            <v>m</v>
          </cell>
          <cell r="G42">
            <v>0.46060426908896901</v>
          </cell>
          <cell r="H42" t="str">
            <v>m</v>
          </cell>
          <cell r="I42" t="str">
            <v>m</v>
          </cell>
          <cell r="J42">
            <v>0.63448903546563296</v>
          </cell>
          <cell r="K42">
            <v>0.40210198937630098</v>
          </cell>
          <cell r="L42">
            <v>9.0063271373126197E-2</v>
          </cell>
          <cell r="M42" t="str">
            <v>n</v>
          </cell>
          <cell r="N42" t="str">
            <v>m</v>
          </cell>
          <cell r="O42" t="str">
            <v>m</v>
          </cell>
          <cell r="P42" t="str">
            <v>xc:9</v>
          </cell>
          <cell r="Q42" t="str">
            <v>xr:G12</v>
          </cell>
          <cell r="R42" t="str">
            <v>m</v>
          </cell>
          <cell r="S42" t="str">
            <v>m</v>
          </cell>
          <cell r="T42">
            <v>5.7514124293785301E-2</v>
          </cell>
          <cell r="U42" t="str">
            <v>m</v>
          </cell>
          <cell r="V42" t="str">
            <v>m</v>
          </cell>
          <cell r="W42" t="str">
            <v>m</v>
          </cell>
          <cell r="X42">
            <v>2.5747207494275701E-2</v>
          </cell>
          <cell r="Y42">
            <v>0.34000409442370999</v>
          </cell>
          <cell r="Z42" t="str">
            <v>m</v>
          </cell>
          <cell r="AA42" t="str">
            <v>m</v>
          </cell>
          <cell r="AB42" t="str">
            <v>m</v>
          </cell>
          <cell r="AC42" t="str">
            <v>m</v>
          </cell>
          <cell r="AD42" t="str">
            <v>m</v>
          </cell>
          <cell r="AE42" t="str">
            <v>a</v>
          </cell>
          <cell r="AF42">
            <v>8.93464929943006E-2</v>
          </cell>
          <cell r="AG42">
            <v>0.59058361089445899</v>
          </cell>
          <cell r="AH42" t="str">
            <v>m</v>
          </cell>
          <cell r="AI42" t="str">
            <v>m</v>
          </cell>
          <cell r="AJ42">
            <v>0.28070049059438701</v>
          </cell>
          <cell r="AK42">
            <v>0.114819537131302</v>
          </cell>
        </row>
        <row r="43">
          <cell r="A43">
            <v>905070</v>
          </cell>
          <cell r="B43" t="str">
            <v>c7: Financial aid to students NOT attributable to household payments to educational institutions</v>
          </cell>
          <cell r="C43">
            <v>0.19811933937124701</v>
          </cell>
          <cell r="D43">
            <v>6.8691681385800896E-2</v>
          </cell>
          <cell r="E43">
            <v>2.6834399016932901E-2</v>
          </cell>
          <cell r="F43">
            <v>0.116829570244846</v>
          </cell>
          <cell r="G43">
            <v>0.29573695183377102</v>
          </cell>
          <cell r="H43">
            <v>0</v>
          </cell>
          <cell r="I43">
            <v>8.4584360295765201E-2</v>
          </cell>
          <cell r="J43">
            <v>0.63448903546563296</v>
          </cell>
          <cell r="K43">
            <v>0.40210198937630098</v>
          </cell>
          <cell r="L43">
            <v>9.63406853030601E-2</v>
          </cell>
          <cell r="M43">
            <v>9.6849104612368606E-2</v>
          </cell>
          <cell r="N43">
            <v>1.3982506553150699E-2</v>
          </cell>
          <cell r="O43">
            <v>0.13392905302145</v>
          </cell>
          <cell r="P43">
            <v>0.27880027809883101</v>
          </cell>
          <cell r="Q43">
            <v>2.9108591485705101E-3</v>
          </cell>
          <cell r="R43">
            <v>0</v>
          </cell>
          <cell r="S43">
            <v>0.170666609232517</v>
          </cell>
          <cell r="T43">
            <v>0</v>
          </cell>
          <cell r="U43">
            <v>0</v>
          </cell>
          <cell r="V43">
            <v>0</v>
          </cell>
          <cell r="W43">
            <v>0.10604799273927901</v>
          </cell>
          <cell r="X43">
            <v>3.2475205578615697E-2</v>
          </cell>
          <cell r="Y43">
            <v>0.28236263995842598</v>
          </cell>
          <cell r="Z43">
            <v>0.38644430880963199</v>
          </cell>
          <cell r="AA43">
            <v>0.73013521979406004</v>
          </cell>
          <cell r="AB43">
            <v>0</v>
          </cell>
          <cell r="AC43">
            <v>3.9799528714172796E-3</v>
          </cell>
          <cell r="AD43">
            <v>3.5892694756590002E-2</v>
          </cell>
          <cell r="AE43">
            <v>0</v>
          </cell>
          <cell r="AF43">
            <v>5.9963685297418003E-2</v>
          </cell>
          <cell r="AG43">
            <v>0.59058361089445899</v>
          </cell>
          <cell r="AH43">
            <v>4.0656650053077503E-2</v>
          </cell>
          <cell r="AI43">
            <v>1.91365979381443E-2</v>
          </cell>
          <cell r="AJ43">
            <v>0.28070049059438701</v>
          </cell>
          <cell r="AK43">
            <v>0</v>
          </cell>
        </row>
        <row r="44">
          <cell r="A44">
            <v>906070</v>
          </cell>
          <cell r="B44" t="str">
            <v>c1: Direct expenditure to educational institutions</v>
          </cell>
          <cell r="C44">
            <v>0.90776120933244997</v>
          </cell>
          <cell r="D44">
            <v>0.86792670193527399</v>
          </cell>
          <cell r="E44" t="str">
            <v>xc:8</v>
          </cell>
          <cell r="F44">
            <v>1.2936405862629099</v>
          </cell>
          <cell r="G44">
            <v>1.0339667448265599</v>
          </cell>
          <cell r="H44" t="str">
            <v>xr:G20</v>
          </cell>
          <cell r="I44">
            <v>0.68465157965494094</v>
          </cell>
          <cell r="J44" t="str">
            <v>xc:8</v>
          </cell>
          <cell r="K44">
            <v>1.3424221426393801</v>
          </cell>
          <cell r="L44" t="str">
            <v>xc:8</v>
          </cell>
          <cell r="M44">
            <v>0.94177144580330296</v>
          </cell>
          <cell r="N44">
            <v>0.66093848294893098</v>
          </cell>
          <cell r="O44">
            <v>0.81641165788669301</v>
          </cell>
          <cell r="P44">
            <v>0.629597155243801</v>
          </cell>
          <cell r="Q44" t="str">
            <v>xc:8</v>
          </cell>
          <cell r="R44" t="str">
            <v>m</v>
          </cell>
          <cell r="S44" t="str">
            <v>xc:8</v>
          </cell>
          <cell r="T44">
            <v>0.62672316384180804</v>
          </cell>
          <cell r="U44">
            <v>0.39002521610034702</v>
          </cell>
          <cell r="V44">
            <v>0.273201704545455</v>
          </cell>
          <cell r="W44">
            <v>2.3915977498024401E-2</v>
          </cell>
          <cell r="X44">
            <v>0.81952512294631696</v>
          </cell>
          <cell r="Y44">
            <v>1.14989165524952</v>
          </cell>
          <cell r="Z44">
            <v>0.82050353518632202</v>
          </cell>
          <cell r="AA44">
            <v>0.76296600883094401</v>
          </cell>
          <cell r="AB44">
            <v>0.49698776915620002</v>
          </cell>
          <cell r="AC44">
            <v>0.757327655527819</v>
          </cell>
          <cell r="AD44">
            <v>0.97096602729071202</v>
          </cell>
          <cell r="AE44">
            <v>5.9187312266164097E-4</v>
          </cell>
          <cell r="AF44">
            <v>0.80202754700919598</v>
          </cell>
          <cell r="AG44" t="str">
            <v>xc:9</v>
          </cell>
          <cell r="AH44">
            <v>0.90944166819818895</v>
          </cell>
          <cell r="AI44" t="str">
            <v>xc:8</v>
          </cell>
          <cell r="AJ44" t="str">
            <v>xc:8</v>
          </cell>
          <cell r="AK44">
            <v>0.88963187026313195</v>
          </cell>
        </row>
        <row r="45">
          <cell r="A45">
            <v>906070</v>
          </cell>
          <cell r="B45" t="str">
            <v>c2: Total public subsidies to the households &amp; other private subsidies to households</v>
          </cell>
          <cell r="C45">
            <v>0.14003805316440199</v>
          </cell>
          <cell r="D45">
            <v>0.19822149585378199</v>
          </cell>
          <cell r="E45" t="str">
            <v>x</v>
          </cell>
          <cell r="F45" t="str">
            <v>m</v>
          </cell>
          <cell r="G45">
            <v>0.16405667991360701</v>
          </cell>
          <cell r="H45" t="str">
            <v>x</v>
          </cell>
          <cell r="I45" t="str">
            <v>n</v>
          </cell>
          <cell r="J45" t="str">
            <v>x</v>
          </cell>
          <cell r="K45" t="str">
            <v>m</v>
          </cell>
          <cell r="L45" t="str">
            <v>x</v>
          </cell>
          <cell r="M45">
            <v>7.62003239428472E-3</v>
          </cell>
          <cell r="N45" t="str">
            <v>n</v>
          </cell>
          <cell r="O45" t="str">
            <v>n</v>
          </cell>
          <cell r="P45" t="str">
            <v>m</v>
          </cell>
          <cell r="Q45" t="str">
            <v>x</v>
          </cell>
          <cell r="R45" t="str">
            <v>m</v>
          </cell>
          <cell r="S45" t="str">
            <v>x</v>
          </cell>
          <cell r="T45">
            <v>4.8135593220339001E-2</v>
          </cell>
          <cell r="U45" t="str">
            <v>m</v>
          </cell>
          <cell r="V45" t="str">
            <v>m</v>
          </cell>
          <cell r="W45" t="str">
            <v>x</v>
          </cell>
          <cell r="X45">
            <v>0</v>
          </cell>
          <cell r="Y45">
            <v>0.13250515739909599</v>
          </cell>
          <cell r="Z45">
            <v>0.172888025496962</v>
          </cell>
          <cell r="AA45" t="str">
            <v>n</v>
          </cell>
          <cell r="AB45" t="str">
            <v>m</v>
          </cell>
          <cell r="AC45" t="str">
            <v>m</v>
          </cell>
          <cell r="AD45" t="str">
            <v>a</v>
          </cell>
          <cell r="AE45" t="str">
            <v>a</v>
          </cell>
          <cell r="AF45" t="str">
            <v>n</v>
          </cell>
          <cell r="AG45">
            <v>0</v>
          </cell>
          <cell r="AH45">
            <v>5.97006372047476E-3</v>
          </cell>
          <cell r="AI45" t="str">
            <v>m</v>
          </cell>
          <cell r="AJ45" t="str">
            <v>x</v>
          </cell>
          <cell r="AK45" t="str">
            <v>x</v>
          </cell>
        </row>
        <row r="46">
          <cell r="A46">
            <v>906070</v>
          </cell>
          <cell r="B46" t="str">
            <v>c3: Private payments to educ. institutions (inclusive of public subsidies to households)</v>
          </cell>
          <cell r="C46">
            <v>0.44077480890405302</v>
          </cell>
          <cell r="D46">
            <v>-0.18699784253098301</v>
          </cell>
          <cell r="E46" t="str">
            <v>xc:8</v>
          </cell>
          <cell r="F46" t="str">
            <v>m</v>
          </cell>
          <cell r="G46">
            <v>0.32908243992193398</v>
          </cell>
          <cell r="H46" t="str">
            <v>m</v>
          </cell>
          <cell r="I46">
            <v>0.27794458137276901</v>
          </cell>
          <cell r="J46" t="str">
            <v>xc:8</v>
          </cell>
          <cell r="K46" t="str">
            <v>xr:L5</v>
          </cell>
          <cell r="L46" t="str">
            <v>xc:8</v>
          </cell>
          <cell r="M46">
            <v>5.61674350895656E-2</v>
          </cell>
          <cell r="N46" t="str">
            <v>m</v>
          </cell>
          <cell r="O46">
            <v>0.20083065139610601</v>
          </cell>
          <cell r="P46" t="str">
            <v>xc:8</v>
          </cell>
          <cell r="Q46" t="str">
            <v>xc:8</v>
          </cell>
          <cell r="R46" t="str">
            <v>m</v>
          </cell>
          <cell r="S46" t="str">
            <v>xc:8</v>
          </cell>
          <cell r="T46">
            <v>8.3502824858757096E-2</v>
          </cell>
          <cell r="U46">
            <v>0.47763808304712302</v>
          </cell>
          <cell r="V46">
            <v>1.1932093749999999</v>
          </cell>
          <cell r="W46" t="str">
            <v>m</v>
          </cell>
          <cell r="X46">
            <v>0.23946487493579199</v>
          </cell>
          <cell r="Y46">
            <v>1.91785956126675E-2</v>
          </cell>
          <cell r="Z46" t="str">
            <v>m</v>
          </cell>
          <cell r="AA46" t="str">
            <v>m</v>
          </cell>
          <cell r="AB46" t="str">
            <v>m</v>
          </cell>
          <cell r="AC46" t="str">
            <v>m</v>
          </cell>
          <cell r="AD46" t="str">
            <v>m</v>
          </cell>
          <cell r="AE46" t="str">
            <v>m</v>
          </cell>
          <cell r="AF46">
            <v>0.254175689212642</v>
          </cell>
          <cell r="AG46" t="str">
            <v>xc:9</v>
          </cell>
          <cell r="AH46" t="str">
            <v>m</v>
          </cell>
          <cell r="AI46" t="str">
            <v>m</v>
          </cell>
          <cell r="AJ46" t="str">
            <v>xc:8</v>
          </cell>
          <cell r="AK46">
            <v>1.13596849783607</v>
          </cell>
        </row>
        <row r="47">
          <cell r="A47">
            <v>906070</v>
          </cell>
          <cell r="B47" t="str">
            <v>c4: Total expenditure from both public and private sources for educational institutions</v>
          </cell>
          <cell r="C47">
            <v>1.4885740714009099</v>
          </cell>
          <cell r="D47">
            <v>0.87915035525807295</v>
          </cell>
          <cell r="E47" t="str">
            <v>xc:8</v>
          </cell>
          <cell r="F47">
            <v>1.2936405862629099</v>
          </cell>
          <cell r="G47">
            <v>1.5271058646621001</v>
          </cell>
          <cell r="H47" t="str">
            <v>xr:G20</v>
          </cell>
          <cell r="I47">
            <v>0.96259616102770895</v>
          </cell>
          <cell r="J47" t="str">
            <v>xc:8</v>
          </cell>
          <cell r="K47">
            <v>1.3424221426393801</v>
          </cell>
          <cell r="L47" t="str">
            <v>xc:8</v>
          </cell>
          <cell r="M47">
            <v>1.0055589132871501</v>
          </cell>
          <cell r="N47">
            <v>0.66093848294893098</v>
          </cell>
          <cell r="O47">
            <v>1.0172423092828</v>
          </cell>
          <cell r="P47">
            <v>0.629597155243801</v>
          </cell>
          <cell r="Q47" t="str">
            <v>xc:8</v>
          </cell>
          <cell r="R47" t="str">
            <v>m</v>
          </cell>
          <cell r="S47" t="str">
            <v>xc:8</v>
          </cell>
          <cell r="T47">
            <v>0.75836158192090397</v>
          </cell>
          <cell r="U47">
            <v>0.86766329914746998</v>
          </cell>
          <cell r="V47">
            <v>1.4664110795454599</v>
          </cell>
          <cell r="W47">
            <v>2.3915977498024401E-2</v>
          </cell>
          <cell r="X47">
            <v>1.05898999788211</v>
          </cell>
          <cell r="Y47">
            <v>1.30157540826129</v>
          </cell>
          <cell r="Z47">
            <v>0.82050353518632202</v>
          </cell>
          <cell r="AA47">
            <v>0.76296600883094401</v>
          </cell>
          <cell r="AB47">
            <v>0.49698776915620002</v>
          </cell>
          <cell r="AC47">
            <v>0.757327655527819</v>
          </cell>
          <cell r="AD47">
            <v>0.97096602729071202</v>
          </cell>
          <cell r="AE47">
            <v>5.9187312266164097E-4</v>
          </cell>
          <cell r="AF47">
            <v>1.0562032362218401</v>
          </cell>
          <cell r="AG47" t="str">
            <v>xc:9</v>
          </cell>
          <cell r="AH47">
            <v>0.90944166819818895</v>
          </cell>
          <cell r="AI47" t="str">
            <v>xc:8</v>
          </cell>
          <cell r="AJ47" t="str">
            <v>xc:8</v>
          </cell>
          <cell r="AK47">
            <v>2.0256003680992101</v>
          </cell>
        </row>
        <row r="48">
          <cell r="A48">
            <v>906070</v>
          </cell>
          <cell r="B48" t="str">
            <v>c5: Total expenditure from public, private and international sources for educational institutions plus public subsidies to households</v>
          </cell>
          <cell r="C48">
            <v>1.6426287892071101</v>
          </cell>
          <cell r="D48">
            <v>0.93896112214180505</v>
          </cell>
          <cell r="E48" t="str">
            <v>xc:8</v>
          </cell>
          <cell r="F48">
            <v>1.41047015650775</v>
          </cell>
          <cell r="G48">
            <v>1.54470722273231</v>
          </cell>
          <cell r="H48" t="str">
            <v>xr:G20</v>
          </cell>
          <cell r="I48">
            <v>1.0467996116214799</v>
          </cell>
          <cell r="J48" t="str">
            <v>xc:8</v>
          </cell>
          <cell r="K48">
            <v>1.67786835888754</v>
          </cell>
          <cell r="L48" t="str">
            <v>xc:8</v>
          </cell>
          <cell r="M48">
            <v>1.10704058732942</v>
          </cell>
          <cell r="N48">
            <v>0.67465454583758899</v>
          </cell>
          <cell r="O48">
            <v>1.1511713623042501</v>
          </cell>
          <cell r="P48">
            <v>0.629597155243801</v>
          </cell>
          <cell r="Q48" t="str">
            <v>xc:8</v>
          </cell>
          <cell r="R48" t="str">
            <v>m</v>
          </cell>
          <cell r="S48" t="str">
            <v>xc:8</v>
          </cell>
          <cell r="T48">
            <v>0.759491525423729</v>
          </cell>
          <cell r="U48">
            <v>0.86766329914746998</v>
          </cell>
          <cell r="V48">
            <v>1.4664110795454599</v>
          </cell>
          <cell r="W48">
            <v>0.12929892575756399</v>
          </cell>
          <cell r="X48">
            <v>1.09146520346072</v>
          </cell>
          <cell r="Y48">
            <v>1.5839380482197101</v>
          </cell>
          <cell r="Z48">
            <v>1.11488044346493</v>
          </cell>
          <cell r="AA48">
            <v>1.0182926697997701</v>
          </cell>
          <cell r="AB48">
            <v>0.49698776915620002</v>
          </cell>
          <cell r="AC48">
            <v>0.76130760839923595</v>
          </cell>
          <cell r="AD48">
            <v>1.0068587220473</v>
          </cell>
          <cell r="AE48">
            <v>5.9187312266164097E-4</v>
          </cell>
          <cell r="AF48">
            <v>1.1155578548816301</v>
          </cell>
          <cell r="AG48" t="str">
            <v>xc:9</v>
          </cell>
          <cell r="AH48">
            <v>0.94228297952880302</v>
          </cell>
          <cell r="AI48" t="str">
            <v>xc:8</v>
          </cell>
          <cell r="AJ48" t="str">
            <v>xc:8</v>
          </cell>
          <cell r="AK48">
            <v>2.0256003680992101</v>
          </cell>
        </row>
        <row r="49">
          <cell r="A49">
            <v>906070</v>
          </cell>
          <cell r="B49" t="str">
            <v>c6: Private payments other than to educational institutions</v>
          </cell>
          <cell r="C49">
            <v>0.154054717806201</v>
          </cell>
          <cell r="D49" t="str">
            <v>a</v>
          </cell>
          <cell r="E49" t="str">
            <v>xc:8</v>
          </cell>
          <cell r="F49" t="str">
            <v>m</v>
          </cell>
          <cell r="G49">
            <v>0.14546676539696601</v>
          </cell>
          <cell r="H49" t="str">
            <v>m</v>
          </cell>
          <cell r="I49" t="str">
            <v>m</v>
          </cell>
          <cell r="J49" t="str">
            <v>xc:8</v>
          </cell>
          <cell r="K49">
            <v>0.33544621624816001</v>
          </cell>
          <cell r="L49" t="str">
            <v>xc:8</v>
          </cell>
          <cell r="M49" t="str">
            <v>n</v>
          </cell>
          <cell r="N49" t="str">
            <v>m</v>
          </cell>
          <cell r="O49" t="str">
            <v>m</v>
          </cell>
          <cell r="P49" t="str">
            <v>xc:9</v>
          </cell>
          <cell r="Q49" t="str">
            <v>xc:8</v>
          </cell>
          <cell r="R49" t="str">
            <v>m</v>
          </cell>
          <cell r="S49" t="str">
            <v>m</v>
          </cell>
          <cell r="T49">
            <v>5.7514124293785301E-2</v>
          </cell>
          <cell r="U49" t="str">
            <v>m</v>
          </cell>
          <cell r="V49" t="str">
            <v>m</v>
          </cell>
          <cell r="W49" t="str">
            <v>m</v>
          </cell>
          <cell r="X49">
            <v>2.5747207494275701E-2</v>
          </cell>
          <cell r="Y49">
            <v>0.34000409442370999</v>
          </cell>
          <cell r="Z49" t="str">
            <v>m</v>
          </cell>
          <cell r="AA49" t="str">
            <v>m</v>
          </cell>
          <cell r="AB49" t="str">
            <v>m</v>
          </cell>
          <cell r="AC49" t="str">
            <v>m</v>
          </cell>
          <cell r="AD49" t="str">
            <v>m</v>
          </cell>
          <cell r="AE49" t="str">
            <v>a</v>
          </cell>
          <cell r="AF49">
            <v>8.7770085226336295E-2</v>
          </cell>
          <cell r="AG49" t="str">
            <v>xc:9</v>
          </cell>
          <cell r="AH49" t="str">
            <v>m</v>
          </cell>
          <cell r="AI49" t="str">
            <v>m</v>
          </cell>
          <cell r="AJ49" t="str">
            <v>xc:8</v>
          </cell>
          <cell r="AK49">
            <v>9.0297120072526299E-2</v>
          </cell>
        </row>
        <row r="50">
          <cell r="A50">
            <v>906070</v>
          </cell>
          <cell r="B50" t="str">
            <v>c7: Financial aid to students NOT attributable to household payments to educational institutions</v>
          </cell>
          <cell r="C50">
            <v>0.154054717806201</v>
          </cell>
          <cell r="D50">
            <v>5.9810766883731797E-2</v>
          </cell>
          <cell r="E50">
            <v>0</v>
          </cell>
          <cell r="F50">
            <v>0.116829570244846</v>
          </cell>
          <cell r="G50">
            <v>1.4157202144214001E-2</v>
          </cell>
          <cell r="H50">
            <v>0</v>
          </cell>
          <cell r="I50">
            <v>8.4203450593771004E-2</v>
          </cell>
          <cell r="J50">
            <v>0</v>
          </cell>
          <cell r="K50">
            <v>0.33544621624816001</v>
          </cell>
          <cell r="L50">
            <v>0</v>
          </cell>
          <cell r="M50">
            <v>9.6849104612368606E-2</v>
          </cell>
          <cell r="N50">
            <v>1.37160628886584E-2</v>
          </cell>
          <cell r="O50">
            <v>0.13392905302145</v>
          </cell>
          <cell r="P50">
            <v>0</v>
          </cell>
          <cell r="Q50">
            <v>0</v>
          </cell>
          <cell r="R50">
            <v>0</v>
          </cell>
          <cell r="S50">
            <v>0</v>
          </cell>
          <cell r="T50">
            <v>0</v>
          </cell>
          <cell r="U50">
            <v>0</v>
          </cell>
          <cell r="V50">
            <v>0</v>
          </cell>
          <cell r="W50">
            <v>0.10538294825954</v>
          </cell>
          <cell r="X50">
            <v>3.2475205578615697E-2</v>
          </cell>
          <cell r="Y50">
            <v>0.28236263995842598</v>
          </cell>
          <cell r="Z50">
            <v>0.29437690827861202</v>
          </cell>
          <cell r="AA50">
            <v>0.25532666096882101</v>
          </cell>
          <cell r="AB50">
            <v>0</v>
          </cell>
          <cell r="AC50">
            <v>3.9799528714172796E-3</v>
          </cell>
          <cell r="AD50">
            <v>3.5892694756590002E-2</v>
          </cell>
          <cell r="AE50">
            <v>0</v>
          </cell>
          <cell r="AF50">
            <v>5.9354618659795397E-2</v>
          </cell>
          <cell r="AG50">
            <v>0</v>
          </cell>
          <cell r="AH50">
            <v>3.2841311330614097E-2</v>
          </cell>
          <cell r="AI50">
            <v>0</v>
          </cell>
          <cell r="AJ50">
            <v>0</v>
          </cell>
          <cell r="AK50">
            <v>0</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LL"/>
    </sheetNames>
    <sheetDataSet>
      <sheetData sheetId="0" refreshError="1">
        <row r="1">
          <cell r="A1" t="str">
            <v>Expr2</v>
          </cell>
          <cell r="B1" t="str">
            <v>Expr3</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cell r="AK1" t="str">
            <v>Sweden</v>
          </cell>
          <cell r="AL1" t="str">
            <v>Switzerland</v>
          </cell>
          <cell r="AM1" t="str">
            <v>Turkey</v>
          </cell>
          <cell r="AN1" t="str">
            <v>United Kingdom</v>
          </cell>
          <cell r="AO1" t="str">
            <v>United States</v>
          </cell>
        </row>
        <row r="2">
          <cell r="A2">
            <v>900000</v>
          </cell>
          <cell r="B2" t="str">
            <v>c1: Public sources (Initial Funds)</v>
          </cell>
          <cell r="C2" t="str">
            <v>m</v>
          </cell>
          <cell r="D2">
            <v>82.310399269559298</v>
          </cell>
          <cell r="E2">
            <v>100.252669163993</v>
          </cell>
          <cell r="F2" t="str">
            <v>m</v>
          </cell>
          <cell r="G2" t="str">
            <v>m</v>
          </cell>
          <cell r="H2">
            <v>89.619788877890102</v>
          </cell>
          <cell r="I2" t="str">
            <v>m</v>
          </cell>
          <cell r="J2" t="str">
            <v>m</v>
          </cell>
          <cell r="K2">
            <v>85.2750254440395</v>
          </cell>
          <cell r="L2">
            <v>93.403813967514907</v>
          </cell>
          <cell r="M2" t="str">
            <v>m</v>
          </cell>
          <cell r="N2">
            <v>91.443010890375504</v>
          </cell>
          <cell r="O2">
            <v>77.871500631759304</v>
          </cell>
          <cell r="P2" t="str">
            <v>m</v>
          </cell>
          <cell r="Q2">
            <v>88.977944206663096</v>
          </cell>
          <cell r="R2" t="str">
            <v>m</v>
          </cell>
          <cell r="S2">
            <v>91.011959889332999</v>
          </cell>
          <cell r="T2" t="str">
            <v>m</v>
          </cell>
          <cell r="U2">
            <v>92.001945304455802</v>
          </cell>
          <cell r="V2">
            <v>99.800801534138699</v>
          </cell>
          <cell r="W2" t="str">
            <v>m</v>
          </cell>
          <cell r="X2" t="str">
            <v>m</v>
          </cell>
          <cell r="Y2" t="str">
            <v>m</v>
          </cell>
          <cell r="Z2" t="str">
            <v>m</v>
          </cell>
          <cell r="AA2" t="str">
            <v>m</v>
          </cell>
          <cell r="AB2">
            <v>97.460313290288099</v>
          </cell>
          <cell r="AC2" t="str">
            <v>m</v>
          </cell>
          <cell r="AD2" t="str">
            <v>m</v>
          </cell>
          <cell r="AE2" t="str">
            <v>m</v>
          </cell>
          <cell r="AF2" t="str">
            <v>m</v>
          </cell>
          <cell r="AG2" t="str">
            <v>m</v>
          </cell>
          <cell r="AH2" t="str">
            <v>m</v>
          </cell>
          <cell r="AI2" t="str">
            <v>m</v>
          </cell>
          <cell r="AJ2">
            <v>83.9601823845653</v>
          </cell>
          <cell r="AK2">
            <v>98.288232817071602</v>
          </cell>
          <cell r="AL2" t="str">
            <v>m</v>
          </cell>
          <cell r="AM2" t="str">
            <v>m</v>
          </cell>
          <cell r="AN2" t="str">
            <v>m</v>
          </cell>
          <cell r="AO2">
            <v>74.965431533479702</v>
          </cell>
        </row>
        <row r="3">
          <cell r="A3">
            <v>900000</v>
          </cell>
          <cell r="B3" t="str">
            <v>c2: Private sources (Initial Funds)</v>
          </cell>
          <cell r="C3" t="str">
            <v>m</v>
          </cell>
          <cell r="D3">
            <v>17.689600730440699</v>
          </cell>
          <cell r="E3" t="str">
            <v>x</v>
          </cell>
          <cell r="F3" t="str">
            <v>m</v>
          </cell>
          <cell r="G3" t="str">
            <v>m</v>
          </cell>
          <cell r="H3">
            <v>10.3802111221099</v>
          </cell>
          <cell r="I3" t="str">
            <v>m</v>
          </cell>
          <cell r="J3" t="str">
            <v>m</v>
          </cell>
          <cell r="K3">
            <v>14.7249745559605</v>
          </cell>
          <cell r="L3">
            <v>6.5961860324851198</v>
          </cell>
          <cell r="M3" t="str">
            <v>m</v>
          </cell>
          <cell r="N3">
            <v>8.5569891096245492</v>
          </cell>
          <cell r="O3">
            <v>22.1284993682407</v>
          </cell>
          <cell r="P3" t="str">
            <v>m</v>
          </cell>
          <cell r="Q3">
            <v>11.0220557933369</v>
          </cell>
          <cell r="R3" t="str">
            <v>m</v>
          </cell>
          <cell r="S3">
            <v>8.9880401106670291</v>
          </cell>
          <cell r="T3" t="str">
            <v>m</v>
          </cell>
          <cell r="U3">
            <v>7.9980546955442202</v>
          </cell>
          <cell r="V3">
            <v>0.19919846586130199</v>
          </cell>
          <cell r="W3" t="str">
            <v>m</v>
          </cell>
          <cell r="X3" t="str">
            <v>m</v>
          </cell>
          <cell r="Y3" t="str">
            <v>m</v>
          </cell>
          <cell r="Z3" t="str">
            <v>m</v>
          </cell>
          <cell r="AA3" t="str">
            <v>m</v>
          </cell>
          <cell r="AB3">
            <v>2.5396867097119</v>
          </cell>
          <cell r="AC3" t="str">
            <v>m</v>
          </cell>
          <cell r="AD3" t="str">
            <v>m</v>
          </cell>
          <cell r="AE3" t="str">
            <v>m</v>
          </cell>
          <cell r="AF3" t="str">
            <v>m</v>
          </cell>
          <cell r="AG3" t="str">
            <v>m</v>
          </cell>
          <cell r="AH3" t="str">
            <v>m</v>
          </cell>
          <cell r="AI3" t="str">
            <v>m</v>
          </cell>
          <cell r="AJ3">
            <v>16.0398176154347</v>
          </cell>
          <cell r="AK3">
            <v>1.7117671829283501</v>
          </cell>
          <cell r="AL3" t="str">
            <v>m</v>
          </cell>
          <cell r="AM3" t="str">
            <v>m</v>
          </cell>
          <cell r="AN3" t="str">
            <v>m</v>
          </cell>
          <cell r="AO3">
            <v>25.034568466520302</v>
          </cell>
        </row>
        <row r="4">
          <cell r="A4">
            <v>900000</v>
          </cell>
          <cell r="B4" t="str">
            <v>c3: Public sources (Final Funds)</v>
          </cell>
          <cell r="C4">
            <v>83.713054852867998</v>
          </cell>
          <cell r="D4">
            <v>79.141351695801902</v>
          </cell>
          <cell r="E4">
            <v>96.526792988255295</v>
          </cell>
          <cell r="F4">
            <v>99.959491431070802</v>
          </cell>
          <cell r="G4" t="str">
            <v>m</v>
          </cell>
          <cell r="H4">
            <v>82.301126502051304</v>
          </cell>
          <cell r="I4">
            <v>100</v>
          </cell>
          <cell r="J4" t="str">
            <v>m</v>
          </cell>
          <cell r="K4">
            <v>85.2750254440395</v>
          </cell>
          <cell r="L4">
            <v>91.838325065251794</v>
          </cell>
          <cell r="M4">
            <v>100</v>
          </cell>
          <cell r="N4">
            <v>91.443010890375504</v>
          </cell>
          <cell r="O4">
            <v>77.740973370417805</v>
          </cell>
          <cell r="P4" t="str">
            <v>m</v>
          </cell>
          <cell r="Q4">
            <v>88.977944206663096</v>
          </cell>
          <cell r="R4">
            <v>88.014373833290705</v>
          </cell>
          <cell r="S4">
            <v>91.011959889332999</v>
          </cell>
          <cell r="T4" t="str">
            <v>m</v>
          </cell>
          <cell r="U4">
            <v>89.649014594892407</v>
          </cell>
          <cell r="V4">
            <v>97.149331851400007</v>
          </cell>
          <cell r="W4">
            <v>75.475815544871196</v>
          </cell>
          <cell r="X4" t="str">
            <v>m</v>
          </cell>
          <cell r="Y4">
            <v>58.576463368373602</v>
          </cell>
          <cell r="Z4" t="str">
            <v>m</v>
          </cell>
          <cell r="AA4">
            <v>82.599843883344704</v>
          </cell>
          <cell r="AB4">
            <v>92.628606661251197</v>
          </cell>
          <cell r="AC4" t="str">
            <v>m</v>
          </cell>
          <cell r="AD4" t="str">
            <v>m</v>
          </cell>
          <cell r="AE4" t="str">
            <v>m</v>
          </cell>
          <cell r="AF4" t="str">
            <v>m</v>
          </cell>
          <cell r="AG4" t="str">
            <v>m</v>
          </cell>
          <cell r="AH4" t="str">
            <v>m</v>
          </cell>
          <cell r="AI4" t="str">
            <v>m</v>
          </cell>
          <cell r="AJ4">
            <v>83.9601823845653</v>
          </cell>
          <cell r="AK4">
            <v>98.288232817071602</v>
          </cell>
          <cell r="AL4" t="str">
            <v>m</v>
          </cell>
          <cell r="AM4">
            <v>91.213190091018404</v>
          </cell>
          <cell r="AN4" t="str">
            <v>m</v>
          </cell>
          <cell r="AO4">
            <v>74.965431533479702</v>
          </cell>
        </row>
        <row r="5">
          <cell r="A5">
            <v>900000</v>
          </cell>
          <cell r="B5" t="str">
            <v>c4: Private sources (Final Funds)</v>
          </cell>
          <cell r="C5">
            <v>16.286945147131998</v>
          </cell>
          <cell r="D5">
            <v>20.858648304198098</v>
          </cell>
          <cell r="E5">
            <v>3.47320701174471</v>
          </cell>
          <cell r="F5">
            <v>4.0508568929182101E-2</v>
          </cell>
          <cell r="G5" t="str">
            <v>m</v>
          </cell>
          <cell r="H5">
            <v>17.6988734979487</v>
          </cell>
          <cell r="I5">
            <v>0</v>
          </cell>
          <cell r="J5" t="str">
            <v>m</v>
          </cell>
          <cell r="K5">
            <v>14.7249745559605</v>
          </cell>
          <cell r="L5">
            <v>8.1616749347481896</v>
          </cell>
          <cell r="M5" t="str">
            <v>x</v>
          </cell>
          <cell r="N5">
            <v>8.5569891096245492</v>
          </cell>
          <cell r="O5">
            <v>22.259026629582198</v>
          </cell>
          <cell r="P5" t="str">
            <v>m</v>
          </cell>
          <cell r="Q5">
            <v>11.0220557933369</v>
          </cell>
          <cell r="R5">
            <v>11.9856261667093</v>
          </cell>
          <cell r="S5">
            <v>8.9880401106670291</v>
          </cell>
          <cell r="T5" t="str">
            <v>m</v>
          </cell>
          <cell r="U5">
            <v>10.3509854051076</v>
          </cell>
          <cell r="V5">
            <v>2.8506681485999801</v>
          </cell>
          <cell r="W5">
            <v>24.5241844551288</v>
          </cell>
          <cell r="X5" t="str">
            <v>m</v>
          </cell>
          <cell r="Y5">
            <v>41.423536631626497</v>
          </cell>
          <cell r="Z5" t="str">
            <v>m</v>
          </cell>
          <cell r="AA5">
            <v>17.4001561166553</v>
          </cell>
          <cell r="AB5">
            <v>7.3713933387488302</v>
          </cell>
          <cell r="AC5" t="str">
            <v>m</v>
          </cell>
          <cell r="AD5" t="str">
            <v>m</v>
          </cell>
          <cell r="AE5" t="str">
            <v>m</v>
          </cell>
          <cell r="AF5" t="str">
            <v>m</v>
          </cell>
          <cell r="AG5" t="str">
            <v>m</v>
          </cell>
          <cell r="AH5" t="str">
            <v>m</v>
          </cell>
          <cell r="AI5" t="str">
            <v>m</v>
          </cell>
          <cell r="AJ5">
            <v>16.0398176154347</v>
          </cell>
          <cell r="AK5">
            <v>1.7117671829283501</v>
          </cell>
          <cell r="AL5" t="str">
            <v>m</v>
          </cell>
          <cell r="AM5">
            <v>8.7868099089815601</v>
          </cell>
          <cell r="AN5" t="str">
            <v>m</v>
          </cell>
          <cell r="AO5">
            <v>25.034568466520302</v>
          </cell>
        </row>
        <row r="6">
          <cell r="A6">
            <v>901030</v>
          </cell>
          <cell r="B6" t="str">
            <v>c1: Public sources (Initial Funds)</v>
          </cell>
          <cell r="C6">
            <v>84.3907060189552</v>
          </cell>
          <cell r="D6">
            <v>87.490103837989807</v>
          </cell>
          <cell r="E6">
            <v>98.408110573089004</v>
          </cell>
          <cell r="F6" t="str">
            <v>m</v>
          </cell>
          <cell r="G6" t="str">
            <v>m</v>
          </cell>
          <cell r="H6">
            <v>93.793274927308104</v>
          </cell>
          <cell r="I6" t="str">
            <v>m</v>
          </cell>
          <cell r="J6" t="str">
            <v>m</v>
          </cell>
          <cell r="K6">
            <v>88.215958567516793</v>
          </cell>
          <cell r="L6">
            <v>97.840151915628098</v>
          </cell>
          <cell r="M6" t="str">
            <v>m</v>
          </cell>
          <cell r="N6">
            <v>92.510152752094498</v>
          </cell>
          <cell r="O6">
            <v>76.124333144311095</v>
          </cell>
          <cell r="P6" t="str">
            <v>m</v>
          </cell>
          <cell r="Q6">
            <v>91.692233325770204</v>
          </cell>
          <cell r="R6" t="str">
            <v>m</v>
          </cell>
          <cell r="S6">
            <v>94.547373996819402</v>
          </cell>
          <cell r="T6" t="str">
            <v>m</v>
          </cell>
          <cell r="U6">
            <v>96.294129522477704</v>
          </cell>
          <cell r="V6">
            <v>101.168446819786</v>
          </cell>
          <cell r="W6" t="str">
            <v>m</v>
          </cell>
          <cell r="X6" t="str">
            <v>m</v>
          </cell>
          <cell r="Y6">
            <v>77.242968908298394</v>
          </cell>
          <cell r="Z6" t="str">
            <v>m</v>
          </cell>
          <cell r="AA6" t="str">
            <v>m</v>
          </cell>
          <cell r="AB6">
            <v>96.860309213803603</v>
          </cell>
          <cell r="AC6" t="str">
            <v>m</v>
          </cell>
          <cell r="AD6" t="str">
            <v>m</v>
          </cell>
          <cell r="AE6" t="str">
            <v>m</v>
          </cell>
          <cell r="AF6" t="str">
            <v>m</v>
          </cell>
          <cell r="AG6" t="str">
            <v>m</v>
          </cell>
          <cell r="AH6" t="str">
            <v>m</v>
          </cell>
          <cell r="AI6" t="str">
            <v>m</v>
          </cell>
          <cell r="AJ6">
            <v>86.591684417609798</v>
          </cell>
          <cell r="AK6" t="str">
            <v>m</v>
          </cell>
          <cell r="AL6" t="str">
            <v>m</v>
          </cell>
          <cell r="AM6" t="str">
            <v>m</v>
          </cell>
          <cell r="AN6" t="str">
            <v>m</v>
          </cell>
          <cell r="AO6">
            <v>90.282581731677695</v>
          </cell>
        </row>
        <row r="7">
          <cell r="A7">
            <v>901030</v>
          </cell>
          <cell r="B7" t="str">
            <v>c2: Private sources (Initial Funds)</v>
          </cell>
          <cell r="C7">
            <v>15.6092939810448</v>
          </cell>
          <cell r="D7">
            <v>12.5098961620102</v>
          </cell>
          <cell r="E7">
            <v>1.59188942691099</v>
          </cell>
          <cell r="F7" t="str">
            <v>m</v>
          </cell>
          <cell r="G7" t="str">
            <v>m</v>
          </cell>
          <cell r="H7">
            <v>6.2067250726918903</v>
          </cell>
          <cell r="I7" t="str">
            <v>m</v>
          </cell>
          <cell r="J7" t="str">
            <v>m</v>
          </cell>
          <cell r="K7">
            <v>11.7840414324832</v>
          </cell>
          <cell r="L7">
            <v>2.1598480843718999</v>
          </cell>
          <cell r="M7" t="str">
            <v>m</v>
          </cell>
          <cell r="N7">
            <v>7.48984724790553</v>
          </cell>
          <cell r="O7">
            <v>23.875666855688898</v>
          </cell>
          <cell r="P7" t="str">
            <v>m</v>
          </cell>
          <cell r="Q7">
            <v>8.3077666742298</v>
          </cell>
          <cell r="R7" t="str">
            <v>m</v>
          </cell>
          <cell r="S7">
            <v>5.4526260031806304</v>
          </cell>
          <cell r="T7" t="str">
            <v>m</v>
          </cell>
          <cell r="U7">
            <v>3.7058704775222999</v>
          </cell>
          <cell r="V7" t="str">
            <v>x</v>
          </cell>
          <cell r="W7" t="str">
            <v>m</v>
          </cell>
          <cell r="X7" t="str">
            <v>m</v>
          </cell>
          <cell r="Y7">
            <v>22.757031091701599</v>
          </cell>
          <cell r="Z7" t="str">
            <v>m</v>
          </cell>
          <cell r="AA7" t="str">
            <v>m</v>
          </cell>
          <cell r="AB7">
            <v>3.1396907861963599</v>
          </cell>
          <cell r="AC7" t="str">
            <v>m</v>
          </cell>
          <cell r="AD7" t="str">
            <v>m</v>
          </cell>
          <cell r="AE7" t="str">
            <v>m</v>
          </cell>
          <cell r="AF7" t="str">
            <v>m</v>
          </cell>
          <cell r="AG7" t="str">
            <v>m</v>
          </cell>
          <cell r="AH7" t="str">
            <v>m</v>
          </cell>
          <cell r="AI7" t="str">
            <v>m</v>
          </cell>
          <cell r="AJ7">
            <v>13.4083155823902</v>
          </cell>
          <cell r="AK7" t="str">
            <v>m</v>
          </cell>
          <cell r="AL7" t="str">
            <v>m</v>
          </cell>
          <cell r="AM7" t="str">
            <v>m</v>
          </cell>
          <cell r="AN7" t="str">
            <v>m</v>
          </cell>
          <cell r="AO7">
            <v>9.7174182683222803</v>
          </cell>
        </row>
        <row r="8">
          <cell r="A8">
            <v>901030</v>
          </cell>
          <cell r="B8" t="str">
            <v>c3: Public sources (Final Funds)</v>
          </cell>
          <cell r="C8">
            <v>84.3907060189552</v>
          </cell>
          <cell r="D8">
            <v>86.623831105501694</v>
          </cell>
          <cell r="E8">
            <v>98.252909064473101</v>
          </cell>
          <cell r="F8">
            <v>100</v>
          </cell>
          <cell r="G8" t="str">
            <v>m</v>
          </cell>
          <cell r="H8">
            <v>93.793274927308104</v>
          </cell>
          <cell r="I8">
            <v>100</v>
          </cell>
          <cell r="J8" t="str">
            <v>m</v>
          </cell>
          <cell r="K8">
            <v>88.215958567516793</v>
          </cell>
          <cell r="L8">
            <v>97.840151915628098</v>
          </cell>
          <cell r="M8">
            <v>100</v>
          </cell>
          <cell r="N8">
            <v>92.510152752094498</v>
          </cell>
          <cell r="O8">
            <v>76.124333144311095</v>
          </cell>
          <cell r="P8" t="str">
            <v>m</v>
          </cell>
          <cell r="Q8">
            <v>91.692233325770204</v>
          </cell>
          <cell r="R8">
            <v>100</v>
          </cell>
          <cell r="S8">
            <v>94.547373996819402</v>
          </cell>
          <cell r="T8" t="str">
            <v>m</v>
          </cell>
          <cell r="U8">
            <v>96.294129522477704</v>
          </cell>
          <cell r="V8">
            <v>99.971165654837193</v>
          </cell>
          <cell r="W8">
            <v>91.707293639227899</v>
          </cell>
          <cell r="X8" t="str">
            <v>m</v>
          </cell>
          <cell r="Y8">
            <v>77.242968908298394</v>
          </cell>
          <cell r="Z8" t="str">
            <v>m</v>
          </cell>
          <cell r="AA8">
            <v>83.760758769511895</v>
          </cell>
          <cell r="AB8">
            <v>93.860287563454094</v>
          </cell>
          <cell r="AC8" t="str">
            <v>m</v>
          </cell>
          <cell r="AD8" t="str">
            <v>m</v>
          </cell>
          <cell r="AE8" t="str">
            <v>m</v>
          </cell>
          <cell r="AF8" t="str">
            <v>m</v>
          </cell>
          <cell r="AG8" t="str">
            <v>m</v>
          </cell>
          <cell r="AH8" t="str">
            <v>m</v>
          </cell>
          <cell r="AI8" t="str">
            <v>m</v>
          </cell>
          <cell r="AJ8">
            <v>86.591684417609798</v>
          </cell>
          <cell r="AK8">
            <v>99.847016132223899</v>
          </cell>
          <cell r="AL8" t="str">
            <v>m</v>
          </cell>
          <cell r="AM8">
            <v>87.525611340065296</v>
          </cell>
          <cell r="AN8" t="str">
            <v>m</v>
          </cell>
          <cell r="AO8">
            <v>90.282581731677695</v>
          </cell>
        </row>
        <row r="9">
          <cell r="A9">
            <v>901030</v>
          </cell>
          <cell r="B9" t="str">
            <v>c4: Private sources (Final Funds)</v>
          </cell>
          <cell r="C9">
            <v>15.6092939810448</v>
          </cell>
          <cell r="D9">
            <v>13.376168894498299</v>
          </cell>
          <cell r="E9">
            <v>1.7470909355269399</v>
          </cell>
          <cell r="F9">
            <v>0</v>
          </cell>
          <cell r="G9" t="str">
            <v>m</v>
          </cell>
          <cell r="H9">
            <v>6.2067250726918903</v>
          </cell>
          <cell r="I9">
            <v>0</v>
          </cell>
          <cell r="J9" t="str">
            <v>m</v>
          </cell>
          <cell r="K9">
            <v>11.7840414324832</v>
          </cell>
          <cell r="L9">
            <v>2.1598480843718999</v>
          </cell>
          <cell r="M9" t="str">
            <v>x</v>
          </cell>
          <cell r="N9">
            <v>7.48984724790553</v>
          </cell>
          <cell r="O9">
            <v>23.875666855688898</v>
          </cell>
          <cell r="P9" t="str">
            <v>m</v>
          </cell>
          <cell r="Q9">
            <v>8.3077666742298</v>
          </cell>
          <cell r="R9" t="str">
            <v>x</v>
          </cell>
          <cell r="S9">
            <v>5.4526260031806304</v>
          </cell>
          <cell r="T9" t="str">
            <v>m</v>
          </cell>
          <cell r="U9">
            <v>3.7058704775222999</v>
          </cell>
          <cell r="V9">
            <v>2.88343451628413E-2</v>
          </cell>
          <cell r="W9">
            <v>8.2927063607721205</v>
          </cell>
          <cell r="X9" t="str">
            <v>m</v>
          </cell>
          <cell r="Y9">
            <v>22.757031091701599</v>
          </cell>
          <cell r="Z9" t="str">
            <v>m</v>
          </cell>
          <cell r="AA9">
            <v>16.239241230488101</v>
          </cell>
          <cell r="AB9">
            <v>6.1397124365459499</v>
          </cell>
          <cell r="AC9" t="str">
            <v>m</v>
          </cell>
          <cell r="AD9" t="str">
            <v>m</v>
          </cell>
          <cell r="AE9" t="str">
            <v>m</v>
          </cell>
          <cell r="AF9" t="str">
            <v>m</v>
          </cell>
          <cell r="AG9" t="str">
            <v>m</v>
          </cell>
          <cell r="AH9" t="str">
            <v>m</v>
          </cell>
          <cell r="AI9" t="str">
            <v>m</v>
          </cell>
          <cell r="AJ9">
            <v>13.4083155823902</v>
          </cell>
          <cell r="AK9">
            <v>0.152983867776084</v>
          </cell>
          <cell r="AL9" t="str">
            <v>m</v>
          </cell>
          <cell r="AM9">
            <v>12.4743886599347</v>
          </cell>
          <cell r="AN9" t="str">
            <v>m</v>
          </cell>
          <cell r="AO9">
            <v>9.7174182683222803</v>
          </cell>
        </row>
        <row r="10">
          <cell r="A10">
            <v>905070</v>
          </cell>
          <cell r="B10" t="str">
            <v>c1: Public sources (Initial Funds)</v>
          </cell>
          <cell r="C10" t="str">
            <v>m</v>
          </cell>
          <cell r="D10">
            <v>73.0476548371186</v>
          </cell>
          <cell r="E10">
            <v>118.454021659879</v>
          </cell>
          <cell r="F10" t="str">
            <v>m</v>
          </cell>
          <cell r="G10" t="str">
            <v>m</v>
          </cell>
          <cell r="H10">
            <v>81.948364141176199</v>
          </cell>
          <cell r="I10" t="str">
            <v>m</v>
          </cell>
          <cell r="J10" t="str">
            <v>m</v>
          </cell>
          <cell r="K10">
            <v>70.258068274496097</v>
          </cell>
          <cell r="L10">
            <v>99.213479935835807</v>
          </cell>
          <cell r="M10" t="str">
            <v>m</v>
          </cell>
          <cell r="N10">
            <v>84.358429938800796</v>
          </cell>
          <cell r="O10">
            <v>93.160029799673495</v>
          </cell>
          <cell r="P10" t="str">
            <v>m</v>
          </cell>
          <cell r="Q10">
            <v>80.257343843896905</v>
          </cell>
          <cell r="R10" t="str">
            <v>m</v>
          </cell>
          <cell r="S10">
            <v>81.860275359141198</v>
          </cell>
          <cell r="T10" t="str">
            <v>m</v>
          </cell>
          <cell r="U10">
            <v>79.032184732925302</v>
          </cell>
          <cell r="V10">
            <v>91.233916095990907</v>
          </cell>
          <cell r="W10" t="str">
            <v>m</v>
          </cell>
          <cell r="X10" t="str">
            <v>m</v>
          </cell>
          <cell r="Y10" t="str">
            <v>m</v>
          </cell>
          <cell r="Z10" t="str">
            <v>m</v>
          </cell>
          <cell r="AA10" t="str">
            <v>m</v>
          </cell>
          <cell r="AB10">
            <v>98.526509068092494</v>
          </cell>
          <cell r="AC10" t="str">
            <v>m</v>
          </cell>
          <cell r="AD10" t="str">
            <v>m</v>
          </cell>
          <cell r="AE10" t="str">
            <v>m</v>
          </cell>
          <cell r="AF10" t="str">
            <v>m</v>
          </cell>
          <cell r="AG10" t="str">
            <v>m</v>
          </cell>
          <cell r="AH10" t="str">
            <v>m</v>
          </cell>
          <cell r="AI10" t="str">
            <v>m</v>
          </cell>
          <cell r="AJ10">
            <v>76.367977864392799</v>
          </cell>
          <cell r="AK10">
            <v>93.5615292277473</v>
          </cell>
          <cell r="AL10" t="str">
            <v>m</v>
          </cell>
          <cell r="AM10" t="str">
            <v>m</v>
          </cell>
          <cell r="AN10">
            <v>89.635917152967295</v>
          </cell>
          <cell r="AO10">
            <v>47.982853158326002</v>
          </cell>
        </row>
        <row r="11">
          <cell r="A11">
            <v>905070</v>
          </cell>
          <cell r="B11" t="str">
            <v>c2: Private sources (Initial Funds)</v>
          </cell>
          <cell r="C11" t="str">
            <v>m</v>
          </cell>
          <cell r="D11">
            <v>26.9523451628814</v>
          </cell>
          <cell r="E11" t="str">
            <v>x</v>
          </cell>
          <cell r="F11" t="str">
            <v>m</v>
          </cell>
          <cell r="G11" t="str">
            <v>m</v>
          </cell>
          <cell r="H11">
            <v>18.051635858823801</v>
          </cell>
          <cell r="I11" t="str">
            <v>m</v>
          </cell>
          <cell r="J11" t="str">
            <v>m</v>
          </cell>
          <cell r="K11">
            <v>29.7419317255039</v>
          </cell>
          <cell r="L11">
            <v>0.78652006416425302</v>
          </cell>
          <cell r="M11" t="str">
            <v>m</v>
          </cell>
          <cell r="N11">
            <v>15.6415700611992</v>
          </cell>
          <cell r="O11">
            <v>6.8399702003265501</v>
          </cell>
          <cell r="P11" t="str">
            <v>m</v>
          </cell>
          <cell r="Q11">
            <v>19.742656156103099</v>
          </cell>
          <cell r="R11" t="str">
            <v>m</v>
          </cell>
          <cell r="S11">
            <v>18.139724640858802</v>
          </cell>
          <cell r="T11" t="str">
            <v>m</v>
          </cell>
          <cell r="U11">
            <v>20.967815267074698</v>
          </cell>
          <cell r="V11">
            <v>8.7660839040091094</v>
          </cell>
          <cell r="W11" t="str">
            <v>m</v>
          </cell>
          <cell r="X11" t="str">
            <v>m</v>
          </cell>
          <cell r="Y11" t="str">
            <v>m</v>
          </cell>
          <cell r="Z11" t="str">
            <v>m</v>
          </cell>
          <cell r="AA11" t="str">
            <v>m</v>
          </cell>
          <cell r="AB11">
            <v>1.4734909319074601</v>
          </cell>
          <cell r="AC11" t="str">
            <v>m</v>
          </cell>
          <cell r="AD11" t="str">
            <v>m</v>
          </cell>
          <cell r="AE11" t="str">
            <v>m</v>
          </cell>
          <cell r="AF11" t="str">
            <v>m</v>
          </cell>
          <cell r="AG11" t="str">
            <v>m</v>
          </cell>
          <cell r="AH11" t="str">
            <v>m</v>
          </cell>
          <cell r="AI11" t="str">
            <v>m</v>
          </cell>
          <cell r="AJ11">
            <v>23.632022135607201</v>
          </cell>
          <cell r="AK11">
            <v>6.4384707722527397</v>
          </cell>
          <cell r="AL11" t="str">
            <v>m</v>
          </cell>
          <cell r="AM11" t="str">
            <v>m</v>
          </cell>
          <cell r="AN11">
            <v>10.3640828470327</v>
          </cell>
          <cell r="AO11">
            <v>52.017146841673998</v>
          </cell>
        </row>
        <row r="12">
          <cell r="A12">
            <v>905070</v>
          </cell>
          <cell r="B12" t="str">
            <v>c3: Public sources (Final Funds)</v>
          </cell>
          <cell r="C12">
            <v>80.5357474760754</v>
          </cell>
          <cell r="D12">
            <v>65.085609601428004</v>
          </cell>
          <cell r="E12">
            <v>97.953159176995698</v>
          </cell>
          <cell r="F12">
            <v>99.766218306206198</v>
          </cell>
          <cell r="G12" t="str">
            <v>m</v>
          </cell>
          <cell r="H12">
            <v>61.177018675450597</v>
          </cell>
          <cell r="I12">
            <v>22.822104343858499</v>
          </cell>
          <cell r="J12" t="str">
            <v>m</v>
          </cell>
          <cell r="K12">
            <v>70.258068274496097</v>
          </cell>
          <cell r="L12">
            <v>99.213479935835807</v>
          </cell>
          <cell r="M12">
            <v>100</v>
          </cell>
          <cell r="N12">
            <v>84.358429938800796</v>
          </cell>
          <cell r="O12">
            <v>92.448878347116803</v>
          </cell>
          <cell r="P12">
            <v>100</v>
          </cell>
          <cell r="Q12">
            <v>80.257343843896905</v>
          </cell>
          <cell r="R12">
            <v>93.0318097391105</v>
          </cell>
          <cell r="S12">
            <v>81.860275359141198</v>
          </cell>
          <cell r="T12" t="str">
            <v>m</v>
          </cell>
          <cell r="U12">
            <v>69.706274998413406</v>
          </cell>
          <cell r="V12">
            <v>83.645509899309701</v>
          </cell>
          <cell r="W12">
            <v>42.782129957162702</v>
          </cell>
          <cell r="X12" t="str">
            <v>m</v>
          </cell>
          <cell r="Y12">
            <v>15.573564419205301</v>
          </cell>
          <cell r="Z12" t="str">
            <v>m</v>
          </cell>
          <cell r="AA12">
            <v>77.387428076308396</v>
          </cell>
          <cell r="AB12">
            <v>88.346141756443402</v>
          </cell>
          <cell r="AC12" t="str">
            <v>m</v>
          </cell>
          <cell r="AD12" t="str">
            <v>m</v>
          </cell>
          <cell r="AE12" t="str">
            <v>m</v>
          </cell>
          <cell r="AF12" t="str">
            <v>m</v>
          </cell>
          <cell r="AG12" t="str">
            <v>m</v>
          </cell>
          <cell r="AH12" t="str">
            <v>m</v>
          </cell>
          <cell r="AI12" t="str">
            <v>m</v>
          </cell>
          <cell r="AJ12">
            <v>76.367977864392799</v>
          </cell>
          <cell r="AK12">
            <v>93.5615292277473</v>
          </cell>
          <cell r="AL12" t="str">
            <v>m</v>
          </cell>
          <cell r="AM12" t="str">
            <v>m</v>
          </cell>
          <cell r="AN12">
            <v>71.649174428334703</v>
          </cell>
          <cell r="AO12">
            <v>47.982853158326002</v>
          </cell>
        </row>
        <row r="13">
          <cell r="A13">
            <v>905070</v>
          </cell>
          <cell r="B13" t="str">
            <v>c4: Private sources (Final Funds)</v>
          </cell>
          <cell r="C13">
            <v>19.4642525239246</v>
          </cell>
          <cell r="D13">
            <v>34.914390398572003</v>
          </cell>
          <cell r="E13">
            <v>2.04684082300429</v>
          </cell>
          <cell r="F13">
            <v>0.23378169379378899</v>
          </cell>
          <cell r="G13" t="str">
            <v>m</v>
          </cell>
          <cell r="H13">
            <v>38.822981324549403</v>
          </cell>
          <cell r="I13">
            <v>77.177895656141601</v>
          </cell>
          <cell r="J13" t="str">
            <v>m</v>
          </cell>
          <cell r="K13">
            <v>29.7419317255039</v>
          </cell>
          <cell r="L13">
            <v>0.78652006416425302</v>
          </cell>
          <cell r="M13" t="str">
            <v>x</v>
          </cell>
          <cell r="N13">
            <v>15.6415700611992</v>
          </cell>
          <cell r="O13">
            <v>7.5511216528832099</v>
          </cell>
          <cell r="P13">
            <v>0</v>
          </cell>
          <cell r="Q13">
            <v>19.742656156103099</v>
          </cell>
          <cell r="R13">
            <v>6.9681902608894797</v>
          </cell>
          <cell r="S13">
            <v>18.139724640858802</v>
          </cell>
          <cell r="T13" t="str">
            <v>m</v>
          </cell>
          <cell r="U13">
            <v>30.293725001586601</v>
          </cell>
          <cell r="V13">
            <v>16.354490100690299</v>
          </cell>
          <cell r="W13">
            <v>57.217870042837298</v>
          </cell>
          <cell r="X13" t="str">
            <v>m</v>
          </cell>
          <cell r="Y13">
            <v>84.426435580794703</v>
          </cell>
          <cell r="Z13" t="str">
            <v>m</v>
          </cell>
          <cell r="AA13">
            <v>22.612571923691601</v>
          </cell>
          <cell r="AB13">
            <v>11.6538582435566</v>
          </cell>
          <cell r="AC13" t="str">
            <v>m</v>
          </cell>
          <cell r="AD13" t="str">
            <v>m</v>
          </cell>
          <cell r="AE13" t="str">
            <v>m</v>
          </cell>
          <cell r="AF13" t="str">
            <v>m</v>
          </cell>
          <cell r="AG13" t="str">
            <v>m</v>
          </cell>
          <cell r="AH13" t="str">
            <v>m</v>
          </cell>
          <cell r="AI13" t="str">
            <v>m</v>
          </cell>
          <cell r="AJ13">
            <v>23.632022135607201</v>
          </cell>
          <cell r="AK13">
            <v>6.4384707722527397</v>
          </cell>
          <cell r="AL13" t="str">
            <v>m</v>
          </cell>
          <cell r="AM13" t="str">
            <v>m</v>
          </cell>
          <cell r="AN13">
            <v>28.3508255716653</v>
          </cell>
          <cell r="AO13">
            <v>52.017146841673998</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1_A94"/>
    </sheetNames>
    <sheetDataSet>
      <sheetData sheetId="0" refreshError="1">
        <row r="1">
          <cell r="A1" t="str">
            <v>Expr2</v>
          </cell>
          <cell r="B1" t="str">
            <v>Expr3</v>
          </cell>
          <cell r="C1" t="str">
            <v>Australia</v>
          </cell>
          <cell r="D1" t="str">
            <v>Austria</v>
          </cell>
          <cell r="E1" t="str">
            <v>Belgium</v>
          </cell>
          <cell r="F1" t="str">
            <v>Canada</v>
          </cell>
          <cell r="G1" t="str">
            <v>Czech Republic</v>
          </cell>
          <cell r="H1" t="str">
            <v>Denmark</v>
          </cell>
          <cell r="I1" t="str">
            <v>Finland</v>
          </cell>
          <cell r="J1" t="str">
            <v>France</v>
          </cell>
          <cell r="K1" t="str">
            <v>Germany</v>
          </cell>
          <cell r="L1" t="str">
            <v>Greece</v>
          </cell>
          <cell r="M1" t="str">
            <v>Hungary</v>
          </cell>
          <cell r="N1" t="str">
            <v>Iceland</v>
          </cell>
          <cell r="O1" t="str">
            <v>Ireland</v>
          </cell>
          <cell r="P1" t="str">
            <v>Italy</v>
          </cell>
          <cell r="Q1" t="str">
            <v>Japan</v>
          </cell>
          <cell r="R1" t="str">
            <v>Korea</v>
          </cell>
          <cell r="S1" t="str">
            <v>Mexico</v>
          </cell>
          <cell r="T1" t="str">
            <v>Netherlands</v>
          </cell>
          <cell r="U1" t="str">
            <v>New Zealand</v>
          </cell>
          <cell r="V1" t="str">
            <v>Norway</v>
          </cell>
          <cell r="W1" t="str">
            <v>Portugal</v>
          </cell>
          <cell r="X1" t="str">
            <v>Spain</v>
          </cell>
          <cell r="Y1" t="str">
            <v>Sweden</v>
          </cell>
          <cell r="Z1" t="str">
            <v>Switzerland</v>
          </cell>
          <cell r="AA1" t="str">
            <v>Turkey</v>
          </cell>
          <cell r="AB1" t="str">
            <v>United Kingdom</v>
          </cell>
          <cell r="AC1" t="str">
            <v>United States</v>
          </cell>
          <cell r="AD1" t="str">
            <v>Norway</v>
          </cell>
          <cell r="AE1" t="str">
            <v>Paraguay</v>
          </cell>
        </row>
        <row r="2">
          <cell r="A2">
            <v>900000</v>
          </cell>
          <cell r="B2" t="str">
            <v>c1: Public sources (Initial Funds)</v>
          </cell>
          <cell r="C2">
            <v>83.933240390360496</v>
          </cell>
          <cell r="D2" t="str">
            <v>m</v>
          </cell>
          <cell r="E2" t="str">
            <v>m</v>
          </cell>
          <cell r="F2">
            <v>93.168865087163397</v>
          </cell>
          <cell r="G2" t="str">
            <v>m</v>
          </cell>
          <cell r="H2">
            <v>94.003027184421398</v>
          </cell>
          <cell r="I2" t="str">
            <v>100.000 (x)</v>
          </cell>
          <cell r="J2">
            <v>91.342534504391494</v>
          </cell>
          <cell r="K2">
            <v>77.696393416440003</v>
          </cell>
          <cell r="L2">
            <v>100</v>
          </cell>
          <cell r="M2">
            <v>89.315030944789896</v>
          </cell>
          <cell r="N2">
            <v>87.662424932403098</v>
          </cell>
          <cell r="O2">
            <v>91.549007186332304</v>
          </cell>
          <cell r="P2">
            <v>99.376619228934501</v>
          </cell>
          <cell r="Q2" t="str">
            <v>77.227 (x)</v>
          </cell>
          <cell r="R2">
            <v>59.381712963367399</v>
          </cell>
          <cell r="S2" t="str">
            <v>81.126 (x)</v>
          </cell>
          <cell r="T2">
            <v>97.049053594966495</v>
          </cell>
          <cell r="U2" t="str">
            <v>m</v>
          </cell>
          <cell r="V2" t="str">
            <v>m</v>
          </cell>
          <cell r="W2">
            <v>100</v>
          </cell>
          <cell r="X2">
            <v>85.361781329975798</v>
          </cell>
          <cell r="Y2">
            <v>98.224684132747399</v>
          </cell>
          <cell r="Z2" t="str">
            <v>m</v>
          </cell>
          <cell r="AA2">
            <v>97.7836348991259</v>
          </cell>
          <cell r="AB2" t="str">
            <v>m</v>
          </cell>
          <cell r="AC2">
            <v>74.530343364468607</v>
          </cell>
          <cell r="AD2" t="str">
            <v>m</v>
          </cell>
          <cell r="AE2" t="str">
            <v>m</v>
          </cell>
        </row>
        <row r="3">
          <cell r="A3">
            <v>900000</v>
          </cell>
          <cell r="B3" t="str">
            <v>c2: Private sources (Initial Funds)</v>
          </cell>
          <cell r="C3">
            <v>16.066759609639501</v>
          </cell>
          <cell r="D3" t="str">
            <v>m</v>
          </cell>
          <cell r="E3" t="str">
            <v>m</v>
          </cell>
          <cell r="F3">
            <v>6.8311349128365899</v>
          </cell>
          <cell r="G3" t="str">
            <v>m</v>
          </cell>
          <cell r="H3">
            <v>5.9969728155786504</v>
          </cell>
          <cell r="I3" t="str">
            <v>m</v>
          </cell>
          <cell r="J3">
            <v>8.6574654956085304</v>
          </cell>
          <cell r="K3">
            <v>22.303606583560001</v>
          </cell>
          <cell r="L3">
            <v>0</v>
          </cell>
          <cell r="M3">
            <v>10.6849690552101</v>
          </cell>
          <cell r="N3" t="str">
            <v>m</v>
          </cell>
          <cell r="O3">
            <v>8.4509928136677193</v>
          </cell>
          <cell r="P3">
            <v>0.62338077106554002</v>
          </cell>
          <cell r="Q3" t="str">
            <v>22.773 (x)</v>
          </cell>
          <cell r="R3">
            <v>40.618287036632701</v>
          </cell>
          <cell r="S3" t="str">
            <v>18.874 (x)</v>
          </cell>
          <cell r="T3">
            <v>2.9509464050335299</v>
          </cell>
          <cell r="U3" t="str">
            <v>m</v>
          </cell>
          <cell r="V3" t="str">
            <v>m</v>
          </cell>
          <cell r="W3">
            <v>0</v>
          </cell>
          <cell r="X3">
            <v>14.6382186700242</v>
          </cell>
          <cell r="Y3">
            <v>1.77531586725257</v>
          </cell>
          <cell r="Z3" t="str">
            <v>m</v>
          </cell>
          <cell r="AA3">
            <v>2.2163651008741501</v>
          </cell>
          <cell r="AB3" t="str">
            <v>m</v>
          </cell>
          <cell r="AC3" t="str">
            <v>25.470 (x)</v>
          </cell>
          <cell r="AD3" t="str">
            <v>m</v>
          </cell>
          <cell r="AE3" t="str">
            <v>m</v>
          </cell>
        </row>
        <row r="4">
          <cell r="A4">
            <v>900000</v>
          </cell>
          <cell r="B4" t="str">
            <v>c3: Public sources (Final Funds)</v>
          </cell>
          <cell r="C4">
            <v>80.569607647878897</v>
          </cell>
          <cell r="D4" t="str">
            <v>m</v>
          </cell>
          <cell r="E4" t="str">
            <v>m</v>
          </cell>
          <cell r="F4">
            <v>83.905575981873199</v>
          </cell>
          <cell r="G4" t="str">
            <v>m</v>
          </cell>
          <cell r="H4" t="str">
            <v>92.374 (x)</v>
          </cell>
          <cell r="I4" t="str">
            <v>100.000 (x)</v>
          </cell>
          <cell r="J4">
            <v>91.342534504391494</v>
          </cell>
          <cell r="K4" t="str">
            <v>77.513 (x)</v>
          </cell>
          <cell r="L4">
            <v>100</v>
          </cell>
          <cell r="M4">
            <v>89.315030944789896</v>
          </cell>
          <cell r="N4">
            <v>87.662424932403098</v>
          </cell>
          <cell r="O4">
            <v>89.562399290793493</v>
          </cell>
          <cell r="P4">
            <v>97.631568155944194</v>
          </cell>
          <cell r="Q4" t="str">
            <v>77.227 (x)</v>
          </cell>
          <cell r="R4">
            <v>58.619048594608998</v>
          </cell>
          <cell r="S4" t="str">
            <v>81.126 (x)</v>
          </cell>
          <cell r="T4">
            <v>92.128270358305301</v>
          </cell>
          <cell r="U4" t="str">
            <v>m</v>
          </cell>
          <cell r="V4" t="str">
            <v>m</v>
          </cell>
          <cell r="W4">
            <v>100</v>
          </cell>
          <cell r="X4" t="str">
            <v>m</v>
          </cell>
          <cell r="Y4">
            <v>98.224684132747399</v>
          </cell>
          <cell r="Z4" t="str">
            <v>m</v>
          </cell>
          <cell r="AA4">
            <v>96.176576210807497</v>
          </cell>
          <cell r="AB4" t="str">
            <v>m</v>
          </cell>
          <cell r="AC4">
            <v>74.244926204959</v>
          </cell>
          <cell r="AD4" t="str">
            <v>m</v>
          </cell>
          <cell r="AE4" t="str">
            <v>m</v>
          </cell>
        </row>
        <row r="5">
          <cell r="A5">
            <v>900000</v>
          </cell>
          <cell r="B5" t="str">
            <v>c4: Private sources (Final Funds)</v>
          </cell>
          <cell r="C5">
            <v>19.4303923521211</v>
          </cell>
          <cell r="D5" t="str">
            <v>m</v>
          </cell>
          <cell r="E5" t="str">
            <v>m</v>
          </cell>
          <cell r="F5">
            <v>16.094424018126801</v>
          </cell>
          <cell r="G5" t="str">
            <v>m</v>
          </cell>
          <cell r="H5">
            <v>7.6261712864006501</v>
          </cell>
          <cell r="I5" t="str">
            <v>x</v>
          </cell>
          <cell r="J5">
            <v>8.6574654956085304</v>
          </cell>
          <cell r="K5">
            <v>22.486882350288301</v>
          </cell>
          <cell r="L5">
            <v>0</v>
          </cell>
          <cell r="M5">
            <v>10.6849690552101</v>
          </cell>
          <cell r="N5">
            <v>12.3375750675969</v>
          </cell>
          <cell r="O5">
            <v>10.4376007092065</v>
          </cell>
          <cell r="P5">
            <v>2.3684318440557699</v>
          </cell>
          <cell r="Q5" t="str">
            <v>22.773 (x)</v>
          </cell>
          <cell r="R5">
            <v>41.380951405391002</v>
          </cell>
          <cell r="S5" t="str">
            <v>18.874 (x)</v>
          </cell>
          <cell r="T5">
            <v>7.8717296416946896</v>
          </cell>
          <cell r="U5" t="str">
            <v>m</v>
          </cell>
          <cell r="V5" t="str">
            <v>m</v>
          </cell>
          <cell r="W5">
            <v>0</v>
          </cell>
          <cell r="X5">
            <v>14.6382186700242</v>
          </cell>
          <cell r="Y5">
            <v>1.77531586725257</v>
          </cell>
          <cell r="Z5" t="str">
            <v>m</v>
          </cell>
          <cell r="AA5">
            <v>3.8234237891925398</v>
          </cell>
          <cell r="AB5" t="str">
            <v>m</v>
          </cell>
          <cell r="AC5">
            <v>25.755073795041</v>
          </cell>
          <cell r="AD5" t="str">
            <v>m</v>
          </cell>
          <cell r="AE5" t="str">
            <v>m</v>
          </cell>
        </row>
        <row r="6">
          <cell r="A6">
            <v>901030</v>
          </cell>
          <cell r="B6" t="str">
            <v>c1: P ublic sources (Initial Funds)</v>
          </cell>
          <cell r="C6">
            <v>88.691822402094999</v>
          </cell>
          <cell r="D6" t="str">
            <v>m</v>
          </cell>
          <cell r="E6" t="str">
            <v>m</v>
          </cell>
          <cell r="F6">
            <v>94.436986777105304</v>
          </cell>
          <cell r="G6" t="str">
            <v>m</v>
          </cell>
          <cell r="H6">
            <v>97.902292595987802</v>
          </cell>
          <cell r="I6" t="str">
            <v>m</v>
          </cell>
          <cell r="J6">
            <v>92.618212238884198</v>
          </cell>
          <cell r="K6" t="str">
            <v>75.688 (x)</v>
          </cell>
          <cell r="L6">
            <v>100</v>
          </cell>
          <cell r="M6">
            <v>90.875181508531597</v>
          </cell>
          <cell r="N6" t="str">
            <v>m</v>
          </cell>
          <cell r="O6">
            <v>95.637983704512905</v>
          </cell>
          <cell r="P6" t="str">
            <v>m</v>
          </cell>
          <cell r="Q6" t="str">
            <v>93.693 (x)</v>
          </cell>
          <cell r="R6">
            <v>75.175574094814394</v>
          </cell>
          <cell r="S6" t="str">
            <v>81.041 (x)</v>
          </cell>
          <cell r="T6">
            <v>96.430181058488003</v>
          </cell>
          <cell r="U6" t="str">
            <v>m</v>
          </cell>
          <cell r="V6" t="str">
            <v>m</v>
          </cell>
          <cell r="W6">
            <v>100</v>
          </cell>
          <cell r="X6">
            <v>87.824449116416602</v>
          </cell>
          <cell r="Y6">
            <v>99.841475716962094</v>
          </cell>
          <cell r="Z6" t="str">
            <v>m</v>
          </cell>
          <cell r="AA6" t="str">
            <v>100.000 (x)</v>
          </cell>
          <cell r="AB6" t="str">
            <v>m</v>
          </cell>
          <cell r="AC6" t="str">
            <v>89.582 (x)</v>
          </cell>
          <cell r="AD6" t="str">
            <v>m</v>
          </cell>
          <cell r="AE6" t="str">
            <v>m</v>
          </cell>
        </row>
        <row r="7">
          <cell r="A7">
            <v>901030</v>
          </cell>
          <cell r="B7" t="str">
            <v>c2: Private sources (Initial Funds)</v>
          </cell>
          <cell r="C7">
            <v>11.308177597905001</v>
          </cell>
          <cell r="D7" t="str">
            <v>m</v>
          </cell>
          <cell r="E7" t="str">
            <v>m</v>
          </cell>
          <cell r="F7">
            <v>5.5630132228947602</v>
          </cell>
          <cell r="G7" t="str">
            <v>m</v>
          </cell>
          <cell r="H7">
            <v>2.0977074040121901</v>
          </cell>
          <cell r="I7" t="str">
            <v>m</v>
          </cell>
          <cell r="J7">
            <v>7.3817877611157598</v>
          </cell>
          <cell r="K7" t="str">
            <v>24.312 (x)</v>
          </cell>
          <cell r="L7">
            <v>0</v>
          </cell>
          <cell r="M7">
            <v>9.1248184914684192</v>
          </cell>
          <cell r="N7" t="str">
            <v>m</v>
          </cell>
          <cell r="O7">
            <v>4.3620162954871002</v>
          </cell>
          <cell r="P7" t="str">
            <v>m</v>
          </cell>
          <cell r="Q7" t="str">
            <v>6.307 (x)</v>
          </cell>
          <cell r="R7">
            <v>24.824425905185599</v>
          </cell>
          <cell r="S7" t="str">
            <v>18.959 (x)</v>
          </cell>
          <cell r="T7">
            <v>3.56981894151204</v>
          </cell>
          <cell r="U7" t="str">
            <v>m</v>
          </cell>
          <cell r="V7" t="str">
            <v>m</v>
          </cell>
          <cell r="W7">
            <v>0</v>
          </cell>
          <cell r="X7">
            <v>12.1755508835834</v>
          </cell>
          <cell r="Y7">
            <v>0.158524283037902</v>
          </cell>
          <cell r="Z7" t="str">
            <v>m</v>
          </cell>
          <cell r="AA7" t="str">
            <v>x</v>
          </cell>
          <cell r="AB7" t="str">
            <v>m</v>
          </cell>
          <cell r="AC7" t="str">
            <v>10.418 (x)</v>
          </cell>
          <cell r="AD7" t="str">
            <v>m</v>
          </cell>
          <cell r="AE7" t="str">
            <v>m</v>
          </cell>
        </row>
        <row r="8">
          <cell r="A8">
            <v>901030</v>
          </cell>
          <cell r="B8" t="str">
            <v>c3: Public sources (Final Funds)</v>
          </cell>
          <cell r="C8">
            <v>87.870491608141904</v>
          </cell>
          <cell r="D8" t="str">
            <v>m</v>
          </cell>
          <cell r="E8" t="str">
            <v>m</v>
          </cell>
          <cell r="F8">
            <v>94.436986777105304</v>
          </cell>
          <cell r="G8" t="str">
            <v>m</v>
          </cell>
          <cell r="H8">
            <v>97.902292595987802</v>
          </cell>
          <cell r="I8" t="str">
            <v>100.000 (x)</v>
          </cell>
          <cell r="J8">
            <v>92.618212238884198</v>
          </cell>
          <cell r="K8" t="str">
            <v>75.688 (x)</v>
          </cell>
          <cell r="L8">
            <v>100</v>
          </cell>
          <cell r="M8">
            <v>90.875181508531597</v>
          </cell>
          <cell r="N8" t="str">
            <v>100.000 (x)</v>
          </cell>
          <cell r="O8" t="str">
            <v>m</v>
          </cell>
          <cell r="P8">
            <v>100</v>
          </cell>
          <cell r="Q8" t="str">
            <v>93.693 (x)</v>
          </cell>
          <cell r="R8">
            <v>75.175574094814394</v>
          </cell>
          <cell r="S8" t="str">
            <v>81.041 (x)</v>
          </cell>
          <cell r="T8">
            <v>93.239318223712004</v>
          </cell>
          <cell r="U8" t="str">
            <v>m</v>
          </cell>
          <cell r="V8" t="str">
            <v>m</v>
          </cell>
          <cell r="W8">
            <v>100</v>
          </cell>
          <cell r="X8" t="str">
            <v>m</v>
          </cell>
          <cell r="Y8">
            <v>99.841475716962094</v>
          </cell>
          <cell r="Z8" t="str">
            <v>m</v>
          </cell>
          <cell r="AA8" t="str">
            <v>100.000 (x)</v>
          </cell>
          <cell r="AB8" t="str">
            <v>m</v>
          </cell>
          <cell r="AC8" t="str">
            <v>89.582 (x)</v>
          </cell>
          <cell r="AD8" t="str">
            <v>m</v>
          </cell>
          <cell r="AE8" t="str">
            <v>m</v>
          </cell>
        </row>
        <row r="9">
          <cell r="A9">
            <v>901030</v>
          </cell>
          <cell r="B9" t="str">
            <v>c4: Private sources (Final Funds)</v>
          </cell>
          <cell r="C9">
            <v>12.129508391858099</v>
          </cell>
          <cell r="D9" t="str">
            <v>m</v>
          </cell>
          <cell r="E9" t="str">
            <v>m</v>
          </cell>
          <cell r="F9">
            <v>5.5630132228947602</v>
          </cell>
          <cell r="G9" t="str">
            <v>m</v>
          </cell>
          <cell r="H9">
            <v>2.0977074040121901</v>
          </cell>
          <cell r="I9" t="str">
            <v>x</v>
          </cell>
          <cell r="J9">
            <v>7.3817877611157598</v>
          </cell>
          <cell r="K9" t="str">
            <v>24.312 (x)</v>
          </cell>
          <cell r="L9">
            <v>0</v>
          </cell>
          <cell r="M9">
            <v>9.1248184914684192</v>
          </cell>
          <cell r="N9" t="str">
            <v>x</v>
          </cell>
          <cell r="O9">
            <v>4.3620162954871002</v>
          </cell>
          <cell r="P9" t="str">
            <v>m</v>
          </cell>
          <cell r="Q9" t="str">
            <v>6.307 (x)</v>
          </cell>
          <cell r="R9">
            <v>24.824425905185599</v>
          </cell>
          <cell r="S9" t="str">
            <v>18.959 (x)</v>
          </cell>
          <cell r="T9">
            <v>6.7606817762879698</v>
          </cell>
          <cell r="U9" t="str">
            <v>m</v>
          </cell>
          <cell r="V9" t="str">
            <v>m</v>
          </cell>
          <cell r="W9">
            <v>0</v>
          </cell>
          <cell r="X9">
            <v>12.1755508835834</v>
          </cell>
          <cell r="Y9">
            <v>0.158524283037902</v>
          </cell>
          <cell r="Z9" t="str">
            <v>m</v>
          </cell>
          <cell r="AA9" t="str">
            <v>x</v>
          </cell>
          <cell r="AB9" t="str">
            <v>m</v>
          </cell>
          <cell r="AC9" t="str">
            <v>10.418 (x)</v>
          </cell>
          <cell r="AD9" t="str">
            <v>m</v>
          </cell>
          <cell r="AE9" t="str">
            <v>m</v>
          </cell>
        </row>
        <row r="10">
          <cell r="A10">
            <v>905070</v>
          </cell>
          <cell r="B10" t="str">
            <v>c1: Public sources (Initial Funds)</v>
          </cell>
          <cell r="C10">
            <v>74.714068441064597</v>
          </cell>
          <cell r="D10" t="str">
            <v>m</v>
          </cell>
          <cell r="E10" t="str">
            <v>m</v>
          </cell>
          <cell r="F10">
            <v>90.795855397787903</v>
          </cell>
          <cell r="G10" t="str">
            <v>m</v>
          </cell>
          <cell r="H10">
            <v>99.524137542779997</v>
          </cell>
          <cell r="I10" t="str">
            <v>m</v>
          </cell>
          <cell r="J10">
            <v>83.408810727853705</v>
          </cell>
          <cell r="K10">
            <v>90.391558693814105</v>
          </cell>
          <cell r="L10">
            <v>100</v>
          </cell>
          <cell r="M10">
            <v>83.1212822207535</v>
          </cell>
          <cell r="N10" t="str">
            <v>m</v>
          </cell>
          <cell r="O10">
            <v>79.049920764715196</v>
          </cell>
          <cell r="P10">
            <v>88.791541035626295</v>
          </cell>
          <cell r="Q10" t="str">
            <v>46.498 (x)</v>
          </cell>
          <cell r="R10">
            <v>15.9693523479074</v>
          </cell>
          <cell r="S10" t="str">
            <v>81.057 (x)</v>
          </cell>
          <cell r="T10">
            <v>98.003410599415304</v>
          </cell>
          <cell r="U10" t="str">
            <v>m</v>
          </cell>
          <cell r="V10" t="str">
            <v>m</v>
          </cell>
          <cell r="W10">
            <v>100</v>
          </cell>
          <cell r="X10">
            <v>78.087091289366398</v>
          </cell>
          <cell r="Y10">
            <v>93.107632568862996</v>
          </cell>
          <cell r="Z10" t="str">
            <v>m</v>
          </cell>
          <cell r="AA10">
            <v>94.120156419729398</v>
          </cell>
          <cell r="AB10">
            <v>99.4734838359538</v>
          </cell>
          <cell r="AC10" t="str">
            <v>48.499 (x)</v>
          </cell>
          <cell r="AD10" t="str">
            <v>m</v>
          </cell>
          <cell r="AE10" t="str">
            <v>m</v>
          </cell>
        </row>
        <row r="11">
          <cell r="A11">
            <v>905070</v>
          </cell>
          <cell r="B11" t="str">
            <v>c2: Private sources (Initial Funds)</v>
          </cell>
          <cell r="C11">
            <v>25.285931558935399</v>
          </cell>
          <cell r="D11" t="str">
            <v>m</v>
          </cell>
          <cell r="E11" t="str">
            <v>m</v>
          </cell>
          <cell r="F11">
            <v>9.2041446022120699</v>
          </cell>
          <cell r="G11" t="str">
            <v>m</v>
          </cell>
          <cell r="H11">
            <v>0.47586245722000697</v>
          </cell>
          <cell r="I11" t="str">
            <v>m</v>
          </cell>
          <cell r="J11">
            <v>16.591189272146298</v>
          </cell>
          <cell r="K11">
            <v>9.6084413061858704</v>
          </cell>
          <cell r="L11">
            <v>0</v>
          </cell>
          <cell r="M11">
            <v>16.8787177792465</v>
          </cell>
          <cell r="N11" t="str">
            <v>m</v>
          </cell>
          <cell r="O11">
            <v>20.9500792352848</v>
          </cell>
          <cell r="P11">
            <v>11.208458964373699</v>
          </cell>
          <cell r="Q11" t="str">
            <v>53.502 (x)</v>
          </cell>
          <cell r="R11">
            <v>84.030647652092597</v>
          </cell>
          <cell r="S11" t="str">
            <v>18.943 (x)</v>
          </cell>
          <cell r="T11">
            <v>1.99658940058468</v>
          </cell>
          <cell r="U11" t="str">
            <v>m</v>
          </cell>
          <cell r="V11" t="str">
            <v>m</v>
          </cell>
          <cell r="W11">
            <v>0</v>
          </cell>
          <cell r="X11">
            <v>21.912908710633602</v>
          </cell>
          <cell r="Y11">
            <v>6.892367431137</v>
          </cell>
          <cell r="Z11" t="str">
            <v>m</v>
          </cell>
          <cell r="AA11">
            <v>5.8798435802706397</v>
          </cell>
          <cell r="AB11">
            <v>0.52651616404623602</v>
          </cell>
          <cell r="AC11" t="str">
            <v>51.501 (x)</v>
          </cell>
          <cell r="AD11" t="str">
            <v>m</v>
          </cell>
          <cell r="AE11" t="str">
            <v>m</v>
          </cell>
        </row>
        <row r="12">
          <cell r="A12">
            <v>905070</v>
          </cell>
          <cell r="B12" t="str">
            <v>c3: Public sources (Final Funds)</v>
          </cell>
          <cell r="C12">
            <v>65.703422053231904</v>
          </cell>
          <cell r="D12" t="str">
            <v>m</v>
          </cell>
          <cell r="E12" t="str">
            <v>m</v>
          </cell>
          <cell r="F12">
            <v>64.198352993767898</v>
          </cell>
          <cell r="G12" t="str">
            <v>m</v>
          </cell>
          <cell r="H12">
            <v>99.524137542779997</v>
          </cell>
          <cell r="I12" t="str">
            <v>100.000 (x)</v>
          </cell>
          <cell r="J12">
            <v>83.408810727853705</v>
          </cell>
          <cell r="K12" t="str">
            <v>89.389 (x)</v>
          </cell>
          <cell r="L12">
            <v>100</v>
          </cell>
          <cell r="M12">
            <v>83.1212822207535</v>
          </cell>
          <cell r="N12">
            <v>92.917001417807697</v>
          </cell>
          <cell r="O12">
            <v>70.460478725819101</v>
          </cell>
          <cell r="P12">
            <v>86.128526763739401</v>
          </cell>
          <cell r="Q12" t="str">
            <v>46.498 (x)</v>
          </cell>
          <cell r="R12">
            <v>15.9693523479074</v>
          </cell>
          <cell r="S12" t="str">
            <v>81.057 (x)</v>
          </cell>
          <cell r="T12">
            <v>88.302559768712896</v>
          </cell>
          <cell r="U12" t="str">
            <v>m</v>
          </cell>
          <cell r="V12" t="str">
            <v>m</v>
          </cell>
          <cell r="W12">
            <v>100</v>
          </cell>
          <cell r="X12">
            <v>78.087091289366398</v>
          </cell>
          <cell r="Y12">
            <v>93.107632568862996</v>
          </cell>
          <cell r="Z12" t="str">
            <v>m</v>
          </cell>
          <cell r="AA12">
            <v>89.924164480562297</v>
          </cell>
          <cell r="AB12">
            <v>70.920107247292506</v>
          </cell>
          <cell r="AC12">
            <v>47.719735762031704</v>
          </cell>
          <cell r="AD12" t="str">
            <v>m</v>
          </cell>
          <cell r="AE12" t="str">
            <v>m</v>
          </cell>
        </row>
        <row r="13">
          <cell r="A13">
            <v>905070</v>
          </cell>
          <cell r="B13" t="str">
            <v>c4: Private sources (Final Funds)</v>
          </cell>
          <cell r="C13">
            <v>34.296577946768103</v>
          </cell>
          <cell r="D13" t="str">
            <v>m</v>
          </cell>
          <cell r="E13" t="str">
            <v>m</v>
          </cell>
          <cell r="F13">
            <v>35.801647006232102</v>
          </cell>
          <cell r="G13" t="str">
            <v>m</v>
          </cell>
          <cell r="H13">
            <v>0.47586245722000697</v>
          </cell>
          <cell r="I13" t="str">
            <v>x</v>
          </cell>
          <cell r="J13">
            <v>16.591189272146298</v>
          </cell>
          <cell r="K13">
            <v>10.611046365485301</v>
          </cell>
          <cell r="L13">
            <v>0</v>
          </cell>
          <cell r="M13">
            <v>16.8787177792465</v>
          </cell>
          <cell r="N13">
            <v>7.0829985821922596</v>
          </cell>
          <cell r="O13">
            <v>29.539521274180899</v>
          </cell>
          <cell r="P13">
            <v>13.8714732362606</v>
          </cell>
          <cell r="Q13" t="str">
            <v>53.502 (x)</v>
          </cell>
          <cell r="R13">
            <v>84.030647652092597</v>
          </cell>
          <cell r="S13" t="str">
            <v>18.943 (x)</v>
          </cell>
          <cell r="T13">
            <v>11.697440231287199</v>
          </cell>
          <cell r="U13" t="str">
            <v>m</v>
          </cell>
          <cell r="V13" t="str">
            <v>m</v>
          </cell>
          <cell r="W13">
            <v>0</v>
          </cell>
          <cell r="X13">
            <v>21.912908710633602</v>
          </cell>
          <cell r="Y13">
            <v>6.892367431137</v>
          </cell>
          <cell r="Z13" t="str">
            <v>m</v>
          </cell>
          <cell r="AA13">
            <v>10.0758355194377</v>
          </cell>
          <cell r="AB13">
            <v>29.079892752707501</v>
          </cell>
          <cell r="AC13">
            <v>52.280264237968403</v>
          </cell>
          <cell r="AD13" t="str">
            <v>m</v>
          </cell>
          <cell r="AE13" t="str">
            <v>m</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_ALL"/>
    </sheetNames>
    <sheetDataSet>
      <sheetData sheetId="0" refreshError="1">
        <row r="1">
          <cell r="A1" t="str">
            <v>DLVLEDUC</v>
          </cell>
          <cell r="B1" t="str">
            <v>col</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cell r="AI1" t="str">
            <v>Russian Federation</v>
          </cell>
          <cell r="AJ1" t="str">
            <v>Spain</v>
          </cell>
        </row>
        <row r="2">
          <cell r="A2">
            <v>900000</v>
          </cell>
          <cell r="B2" t="str">
            <v>c1: Central Sources (before transfers)</v>
          </cell>
          <cell r="C2">
            <v>22.932616583792498</v>
          </cell>
          <cell r="D2">
            <v>44.636908448700098</v>
          </cell>
          <cell r="E2">
            <v>48.687293408331399</v>
          </cell>
          <cell r="F2">
            <v>3.3600548100247698</v>
          </cell>
          <cell r="G2">
            <v>32.818805885208199</v>
          </cell>
          <cell r="H2">
            <v>18.873782843325699</v>
          </cell>
          <cell r="I2" t="str">
            <v>m</v>
          </cell>
          <cell r="J2">
            <v>12.933514757533001</v>
          </cell>
          <cell r="K2">
            <v>83.613069504011193</v>
          </cell>
          <cell r="L2">
            <v>41.934807070667098</v>
          </cell>
          <cell r="M2">
            <v>57.927127400720003</v>
          </cell>
          <cell r="N2">
            <v>73.559817959434199</v>
          </cell>
          <cell r="O2">
            <v>6.2233999189578402</v>
          </cell>
          <cell r="P2">
            <v>100.12811337181699</v>
          </cell>
          <cell r="Q2">
            <v>60.475818508922899</v>
          </cell>
          <cell r="R2">
            <v>69.2449211822683</v>
          </cell>
          <cell r="S2">
            <v>13.3178442422661</v>
          </cell>
          <cell r="T2" t="str">
            <v>m</v>
          </cell>
          <cell r="U2">
            <v>99.946495020353794</v>
          </cell>
          <cell r="V2">
            <v>77.560481710795699</v>
          </cell>
          <cell r="W2">
            <v>29.7706955103179</v>
          </cell>
          <cell r="X2" t="str">
            <v>m</v>
          </cell>
          <cell r="Y2">
            <v>94.512909288382403</v>
          </cell>
          <cell r="Z2">
            <v>73.022935100008993</v>
          </cell>
          <cell r="AA2">
            <v>82.370377991863606</v>
          </cell>
          <cell r="AB2">
            <v>95.254268600594898</v>
          </cell>
          <cell r="AC2">
            <v>100</v>
          </cell>
          <cell r="AD2">
            <v>59.224230976794402</v>
          </cell>
          <cell r="AE2">
            <v>100</v>
          </cell>
          <cell r="AF2">
            <v>0.21103979820060001</v>
          </cell>
          <cell r="AG2">
            <v>83.554922206104095</v>
          </cell>
          <cell r="AH2">
            <v>100</v>
          </cell>
          <cell r="AI2">
            <v>22.429821639463398</v>
          </cell>
          <cell r="AJ2">
            <v>44.848131633840403</v>
          </cell>
        </row>
        <row r="3">
          <cell r="A3">
            <v>900000</v>
          </cell>
          <cell r="B3" t="str">
            <v>c2: Regional Sources (before transfers)</v>
          </cell>
          <cell r="C3">
            <v>77.067275903776405</v>
          </cell>
          <cell r="D3">
            <v>55.430051726735499</v>
          </cell>
          <cell r="E3">
            <v>30.4593311855288</v>
          </cell>
          <cell r="F3">
            <v>92.680365993622402</v>
          </cell>
          <cell r="G3">
            <v>46.4573618596039</v>
          </cell>
          <cell r="H3">
            <v>59.285320051550698</v>
          </cell>
          <cell r="I3" t="str">
            <v>m</v>
          </cell>
          <cell r="J3">
            <v>87.066485242466996</v>
          </cell>
          <cell r="K3" t="str">
            <v>a</v>
          </cell>
          <cell r="L3">
            <v>8.2344187075891302</v>
          </cell>
          <cell r="M3" t="str">
            <v>a</v>
          </cell>
          <cell r="N3">
            <v>9.1688024306651101</v>
          </cell>
          <cell r="O3">
            <v>74.071923803234</v>
          </cell>
          <cell r="P3">
            <v>-0.12811337181716301</v>
          </cell>
          <cell r="Q3" t="str">
            <v>x</v>
          </cell>
          <cell r="R3" t="str">
            <v>n</v>
          </cell>
          <cell r="S3" t="str">
            <v>m</v>
          </cell>
          <cell r="T3" t="str">
            <v>m</v>
          </cell>
          <cell r="U3" t="str">
            <v>a</v>
          </cell>
          <cell r="V3">
            <v>5.2082592548538997</v>
          </cell>
          <cell r="W3">
            <v>72.195701365871997</v>
          </cell>
          <cell r="X3" t="str">
            <v>m</v>
          </cell>
          <cell r="Y3">
            <v>5.4870907116175598</v>
          </cell>
          <cell r="Z3" t="str">
            <v>a</v>
          </cell>
          <cell r="AA3">
            <v>17.188881457932901</v>
          </cell>
          <cell r="AB3">
            <v>3.0789586873689202E-2</v>
          </cell>
          <cell r="AC3" t="str">
            <v>a</v>
          </cell>
          <cell r="AD3" t="str">
            <v>a</v>
          </cell>
          <cell r="AE3" t="str">
            <v>m</v>
          </cell>
          <cell r="AF3" t="str">
            <v>m</v>
          </cell>
          <cell r="AG3">
            <v>0</v>
          </cell>
          <cell r="AH3" t="str">
            <v>m</v>
          </cell>
          <cell r="AI3">
            <v>2.4346667474184698</v>
          </cell>
          <cell r="AJ3">
            <v>50.114813007695403</v>
          </cell>
        </row>
        <row r="4">
          <cell r="A4">
            <v>900000</v>
          </cell>
          <cell r="B4" t="str">
            <v>c3: Local Sources (before transfers)</v>
          </cell>
          <cell r="C4" t="str">
            <v>m</v>
          </cell>
          <cell r="D4">
            <v>-6.6960175435659602E-2</v>
          </cell>
          <cell r="E4">
            <v>20.8533754061399</v>
          </cell>
          <cell r="F4">
            <v>3.95957919635278</v>
          </cell>
          <cell r="G4">
            <v>20.722586288259102</v>
          </cell>
          <cell r="H4">
            <v>21.840897105123599</v>
          </cell>
          <cell r="I4" t="str">
            <v>m</v>
          </cell>
          <cell r="J4" t="str">
            <v>m</v>
          </cell>
          <cell r="K4">
            <v>16.3869304959888</v>
          </cell>
          <cell r="L4">
            <v>49.830774221743802</v>
          </cell>
          <cell r="M4">
            <v>42.072872599280103</v>
          </cell>
          <cell r="N4">
            <v>17.271379609900698</v>
          </cell>
          <cell r="O4">
            <v>19.704490007206299</v>
          </cell>
          <cell r="P4" t="str">
            <v>a</v>
          </cell>
          <cell r="Q4">
            <v>39.524181491077101</v>
          </cell>
          <cell r="R4">
            <v>30.7550788177318</v>
          </cell>
          <cell r="S4" t="str">
            <v>m</v>
          </cell>
          <cell r="T4" t="str">
            <v>m</v>
          </cell>
          <cell r="U4">
            <v>5.3504979645992601E-2</v>
          </cell>
          <cell r="V4">
            <v>17.231259034350401</v>
          </cell>
          <cell r="W4">
            <v>16.560344513825001</v>
          </cell>
          <cell r="X4" t="str">
            <v>m</v>
          </cell>
          <cell r="Y4" t="str">
            <v>a</v>
          </cell>
          <cell r="Z4" t="str">
            <v>m</v>
          </cell>
          <cell r="AA4">
            <v>0.44074055020340802</v>
          </cell>
          <cell r="AB4">
            <v>4.7149418125314497</v>
          </cell>
          <cell r="AC4" t="str">
            <v>a</v>
          </cell>
          <cell r="AD4">
            <v>40.6867242309768</v>
          </cell>
          <cell r="AE4" t="str">
            <v>m</v>
          </cell>
          <cell r="AF4" t="str">
            <v>m</v>
          </cell>
          <cell r="AG4">
            <v>16.445077793896001</v>
          </cell>
          <cell r="AH4" t="str">
            <v>m</v>
          </cell>
          <cell r="AI4">
            <v>75.135511613118098</v>
          </cell>
          <cell r="AJ4">
            <v>5.0370553584642197</v>
          </cell>
        </row>
        <row r="5">
          <cell r="A5">
            <v>900000</v>
          </cell>
          <cell r="B5" t="str">
            <v>c4: Total Sources (before transfers)</v>
          </cell>
          <cell r="C5" t="str">
            <v>m</v>
          </cell>
          <cell r="D5">
            <v>100</v>
          </cell>
          <cell r="E5">
            <v>100</v>
          </cell>
          <cell r="F5">
            <v>100</v>
          </cell>
          <cell r="G5">
            <v>100</v>
          </cell>
          <cell r="H5">
            <v>100</v>
          </cell>
          <cell r="I5" t="str">
            <v>m</v>
          </cell>
          <cell r="J5" t="str">
            <v>m</v>
          </cell>
          <cell r="K5">
            <v>100</v>
          </cell>
          <cell r="L5">
            <v>100</v>
          </cell>
          <cell r="M5">
            <v>100</v>
          </cell>
          <cell r="N5">
            <v>100</v>
          </cell>
          <cell r="O5">
            <v>100</v>
          </cell>
          <cell r="P5">
            <v>100</v>
          </cell>
          <cell r="Q5">
            <v>100</v>
          </cell>
          <cell r="R5">
            <v>100</v>
          </cell>
          <cell r="S5" t="str">
            <v>m</v>
          </cell>
          <cell r="T5" t="str">
            <v>m</v>
          </cell>
          <cell r="U5">
            <v>100</v>
          </cell>
          <cell r="V5">
            <v>100</v>
          </cell>
          <cell r="W5">
            <v>100</v>
          </cell>
          <cell r="X5" t="str">
            <v>m</v>
          </cell>
          <cell r="Y5">
            <v>100</v>
          </cell>
          <cell r="Z5" t="str">
            <v>m</v>
          </cell>
          <cell r="AA5">
            <v>100</v>
          </cell>
          <cell r="AB5">
            <v>100</v>
          </cell>
          <cell r="AC5">
            <v>100</v>
          </cell>
          <cell r="AD5">
            <v>100</v>
          </cell>
          <cell r="AE5" t="str">
            <v>m</v>
          </cell>
          <cell r="AF5" t="str">
            <v>m</v>
          </cell>
          <cell r="AG5">
            <v>100</v>
          </cell>
          <cell r="AH5" t="str">
            <v>m</v>
          </cell>
          <cell r="AI5">
            <v>100</v>
          </cell>
          <cell r="AJ5">
            <v>100</v>
          </cell>
        </row>
        <row r="6">
          <cell r="A6">
            <v>900000</v>
          </cell>
          <cell r="B6" t="str">
            <v>c5: Central Sources (after transfers)</v>
          </cell>
          <cell r="C6">
            <v>16.790108856336499</v>
          </cell>
          <cell r="D6">
            <v>38.8712188425934</v>
          </cell>
          <cell r="E6">
            <v>48.466243654242597</v>
          </cell>
          <cell r="F6">
            <v>3.3600548100247698</v>
          </cell>
          <cell r="G6">
            <v>23.085778763893298</v>
          </cell>
          <cell r="H6">
            <v>13.1518039051833</v>
          </cell>
          <cell r="I6" t="str">
            <v>m</v>
          </cell>
          <cell r="J6">
            <v>12.933514757533001</v>
          </cell>
          <cell r="K6">
            <v>83.613069504011193</v>
          </cell>
          <cell r="L6">
            <v>44.542433463838798</v>
          </cell>
          <cell r="M6">
            <v>30.512408185090301</v>
          </cell>
          <cell r="N6">
            <v>72.404776619975195</v>
          </cell>
          <cell r="O6">
            <v>3.9760784645028902</v>
          </cell>
          <cell r="P6">
            <v>97.437732563656695</v>
          </cell>
          <cell r="Q6">
            <v>23.474231504685001</v>
          </cell>
          <cell r="R6">
            <v>68.384033378103197</v>
          </cell>
          <cell r="S6" t="str">
            <v>m</v>
          </cell>
          <cell r="T6" t="str">
            <v>m</v>
          </cell>
          <cell r="U6">
            <v>81.420387637108107</v>
          </cell>
          <cell r="V6">
            <v>77.512900204237198</v>
          </cell>
          <cell r="W6">
            <v>11.243954120303</v>
          </cell>
          <cell r="X6" t="str">
            <v>m</v>
          </cell>
          <cell r="Y6">
            <v>8.3721483549259901</v>
          </cell>
          <cell r="Z6" t="str">
            <v>m</v>
          </cell>
          <cell r="AA6">
            <v>44.467756584747399</v>
          </cell>
          <cell r="AB6">
            <v>80.766179541647503</v>
          </cell>
          <cell r="AC6">
            <v>100</v>
          </cell>
          <cell r="AD6">
            <v>43.449811117107402</v>
          </cell>
          <cell r="AE6">
            <v>100</v>
          </cell>
          <cell r="AF6" t="str">
            <v>m</v>
          </cell>
          <cell r="AG6">
            <v>65.070781988023498</v>
          </cell>
          <cell r="AH6" t="str">
            <v>m</v>
          </cell>
          <cell r="AI6">
            <v>16.820095085243601</v>
          </cell>
          <cell r="AJ6">
            <v>44.848131633840403</v>
          </cell>
        </row>
        <row r="7">
          <cell r="A7">
            <v>900000</v>
          </cell>
          <cell r="B7" t="str">
            <v>c6: Regional Sources (after transfers)</v>
          </cell>
          <cell r="C7">
            <v>83.209783631232398</v>
          </cell>
          <cell r="D7">
            <v>61.124596146441903</v>
          </cell>
          <cell r="E7">
            <v>29.2083403450447</v>
          </cell>
          <cell r="F7">
            <v>91.569660235072703</v>
          </cell>
          <cell r="G7">
            <v>52.789032964956697</v>
          </cell>
          <cell r="H7">
            <v>30.6359338522137</v>
          </cell>
          <cell r="I7" t="str">
            <v>m</v>
          </cell>
          <cell r="J7">
            <v>87.066485242466996</v>
          </cell>
          <cell r="K7" t="str">
            <v>a</v>
          </cell>
          <cell r="L7">
            <v>8.3385321974906201</v>
          </cell>
          <cell r="M7" t="str">
            <v>a</v>
          </cell>
          <cell r="N7">
            <v>10.232866706716701</v>
          </cell>
          <cell r="O7">
            <v>71.435515727497901</v>
          </cell>
          <cell r="P7">
            <v>2.56226743634326</v>
          </cell>
          <cell r="Q7" t="str">
            <v>x</v>
          </cell>
          <cell r="R7" t="str">
            <v>n</v>
          </cell>
          <cell r="S7">
            <v>80.457393929856494</v>
          </cell>
          <cell r="T7" t="str">
            <v>m</v>
          </cell>
          <cell r="U7" t="str">
            <v>a</v>
          </cell>
          <cell r="V7">
            <v>4.7183819226497699</v>
          </cell>
          <cell r="W7">
            <v>72.195701365871997</v>
          </cell>
          <cell r="X7" t="str">
            <v>m</v>
          </cell>
          <cell r="Y7">
            <v>91.627851645074003</v>
          </cell>
          <cell r="Z7" t="str">
            <v>a</v>
          </cell>
          <cell r="AA7">
            <v>55.091502865049002</v>
          </cell>
          <cell r="AB7">
            <v>3.0789586873689202E-2</v>
          </cell>
          <cell r="AC7" t="str">
            <v>a</v>
          </cell>
          <cell r="AD7" t="str">
            <v>a</v>
          </cell>
          <cell r="AE7" t="str">
            <v>m</v>
          </cell>
          <cell r="AF7" t="str">
            <v>m</v>
          </cell>
          <cell r="AG7" t="str">
            <v>a</v>
          </cell>
          <cell r="AH7" t="str">
            <v>m</v>
          </cell>
          <cell r="AI7">
            <v>2.4346667474184698</v>
          </cell>
          <cell r="AJ7">
            <v>50.114813007695403</v>
          </cell>
        </row>
        <row r="8">
          <cell r="A8">
            <v>900000</v>
          </cell>
          <cell r="B8" t="str">
            <v>c7: Local Sources (after transfers)</v>
          </cell>
          <cell r="C8" t="str">
            <v>m</v>
          </cell>
          <cell r="D8">
            <v>4.1850109647287304E-3</v>
          </cell>
          <cell r="E8">
            <v>22.3254160007127</v>
          </cell>
          <cell r="F8">
            <v>5.0702849549025402</v>
          </cell>
          <cell r="G8">
            <v>24.123942304221298</v>
          </cell>
          <cell r="H8">
            <v>56.212262242603003</v>
          </cell>
          <cell r="I8" t="str">
            <v>m</v>
          </cell>
          <cell r="J8" t="str">
            <v>m</v>
          </cell>
          <cell r="K8">
            <v>16.3869304959888</v>
          </cell>
          <cell r="L8">
            <v>47.119034338670602</v>
          </cell>
          <cell r="M8">
            <v>69.487591814909706</v>
          </cell>
          <cell r="N8">
            <v>17.362356673308099</v>
          </cell>
          <cell r="O8">
            <v>24.5882195373974</v>
          </cell>
          <cell r="P8" t="str">
            <v>a</v>
          </cell>
          <cell r="Q8">
            <v>76.525768495315006</v>
          </cell>
          <cell r="R8">
            <v>31.615966621896899</v>
          </cell>
          <cell r="S8">
            <v>6.2247618278774297</v>
          </cell>
          <cell r="T8" t="str">
            <v>m</v>
          </cell>
          <cell r="U8">
            <v>18.579612362891702</v>
          </cell>
          <cell r="V8">
            <v>17.768717873113101</v>
          </cell>
          <cell r="W8">
            <v>16.560344513825001</v>
          </cell>
          <cell r="X8" t="str">
            <v>m</v>
          </cell>
          <cell r="Y8" t="str">
            <v>a</v>
          </cell>
          <cell r="Z8">
            <v>26.1143972542657</v>
          </cell>
          <cell r="AA8">
            <v>0.44074055020340802</v>
          </cell>
          <cell r="AB8">
            <v>19.203030871478902</v>
          </cell>
          <cell r="AC8" t="str">
            <v>a</v>
          </cell>
          <cell r="AD8">
            <v>56.461144090663801</v>
          </cell>
          <cell r="AE8" t="str">
            <v>m</v>
          </cell>
          <cell r="AF8">
            <v>22.333198912024599</v>
          </cell>
          <cell r="AG8">
            <v>34.929218011976502</v>
          </cell>
          <cell r="AH8" t="str">
            <v>m</v>
          </cell>
          <cell r="AI8">
            <v>80.745238167337902</v>
          </cell>
          <cell r="AJ8">
            <v>5.0370553584642197</v>
          </cell>
        </row>
        <row r="9">
          <cell r="A9">
            <v>900000</v>
          </cell>
          <cell r="B9" t="str">
            <v>c8: Total Sources (after transfers)</v>
          </cell>
          <cell r="C9" t="str">
            <v>m</v>
          </cell>
          <cell r="D9">
            <v>100</v>
          </cell>
          <cell r="E9">
            <v>100</v>
          </cell>
          <cell r="F9">
            <v>100</v>
          </cell>
          <cell r="G9">
            <v>100</v>
          </cell>
          <cell r="H9">
            <v>100</v>
          </cell>
          <cell r="I9" t="str">
            <v>m</v>
          </cell>
          <cell r="J9" t="str">
            <v>m</v>
          </cell>
          <cell r="K9">
            <v>100</v>
          </cell>
          <cell r="L9">
            <v>100</v>
          </cell>
          <cell r="M9">
            <v>100</v>
          </cell>
          <cell r="N9">
            <v>100</v>
          </cell>
          <cell r="O9">
            <v>100</v>
          </cell>
          <cell r="P9">
            <v>100</v>
          </cell>
          <cell r="Q9">
            <v>100</v>
          </cell>
          <cell r="R9">
            <v>100</v>
          </cell>
          <cell r="S9" t="str">
            <v>m</v>
          </cell>
          <cell r="T9" t="str">
            <v>m</v>
          </cell>
          <cell r="U9">
            <v>100</v>
          </cell>
          <cell r="V9">
            <v>100</v>
          </cell>
          <cell r="W9">
            <v>100</v>
          </cell>
          <cell r="X9" t="str">
            <v>m</v>
          </cell>
          <cell r="Y9">
            <v>100</v>
          </cell>
          <cell r="Z9" t="str">
            <v>m</v>
          </cell>
          <cell r="AA9">
            <v>100</v>
          </cell>
          <cell r="AB9">
            <v>100</v>
          </cell>
          <cell r="AC9">
            <v>100</v>
          </cell>
          <cell r="AD9">
            <v>100</v>
          </cell>
          <cell r="AE9" t="str">
            <v>m</v>
          </cell>
          <cell r="AF9" t="str">
            <v>m</v>
          </cell>
          <cell r="AG9">
            <v>100</v>
          </cell>
          <cell r="AH9" t="str">
            <v>m</v>
          </cell>
          <cell r="AI9">
            <v>100</v>
          </cell>
          <cell r="AJ9">
            <v>100</v>
          </cell>
        </row>
        <row r="10">
          <cell r="A10">
            <v>901030</v>
          </cell>
          <cell r="B10" t="str">
            <v>c1: Central Sources (before transfers)</v>
          </cell>
          <cell r="C10">
            <v>2.0843577962664002</v>
          </cell>
          <cell r="D10">
            <v>26.870504247788698</v>
          </cell>
          <cell r="E10">
            <v>36.830816775372</v>
          </cell>
          <cell r="F10" t="str">
            <v>n</v>
          </cell>
          <cell r="G10">
            <v>19.383393713087202</v>
          </cell>
          <cell r="H10">
            <v>3.4900971042251498</v>
          </cell>
          <cell r="I10" t="str">
            <v>m</v>
          </cell>
          <cell r="J10">
            <v>2.19220553208626E-2</v>
          </cell>
          <cell r="K10">
            <v>82.239946920305599</v>
          </cell>
          <cell r="L10">
            <v>28.812716204665598</v>
          </cell>
          <cell r="M10">
            <v>49.455890769707302</v>
          </cell>
          <cell r="N10">
            <v>72.308390779037893</v>
          </cell>
          <cell r="O10" t="str">
            <v>x</v>
          </cell>
          <cell r="P10">
            <v>100.166829111006</v>
          </cell>
          <cell r="Q10">
            <v>55.666009288802698</v>
          </cell>
          <cell r="R10" t="str">
            <v>x</v>
          </cell>
          <cell r="S10">
            <v>6.9946133051480199</v>
          </cell>
          <cell r="T10" t="str">
            <v>m</v>
          </cell>
          <cell r="U10">
            <v>99.925247735150094</v>
          </cell>
          <cell r="V10">
            <v>80.5516870317703</v>
          </cell>
          <cell r="W10">
            <v>23.868590119813899</v>
          </cell>
          <cell r="X10" t="str">
            <v>m</v>
          </cell>
          <cell r="Y10">
            <v>94.934425242181405</v>
          </cell>
          <cell r="Z10">
            <v>72.455751143255</v>
          </cell>
          <cell r="AA10">
            <v>79.981833438946794</v>
          </cell>
          <cell r="AB10">
            <v>94.001264045017194</v>
          </cell>
          <cell r="AC10">
            <v>100</v>
          </cell>
          <cell r="AD10">
            <v>42.991274425463899</v>
          </cell>
          <cell r="AE10">
            <v>100</v>
          </cell>
          <cell r="AF10">
            <v>0.58083509327229299</v>
          </cell>
          <cell r="AG10">
            <v>91.090372669248694</v>
          </cell>
          <cell r="AH10">
            <v>100</v>
          </cell>
          <cell r="AI10">
            <v>8.4715374271627102</v>
          </cell>
          <cell r="AJ10">
            <v>44.881914182380598</v>
          </cell>
        </row>
        <row r="11">
          <cell r="A11">
            <v>901030</v>
          </cell>
          <cell r="B11" t="str">
            <v>c2: Regional Sources (before transfers)</v>
          </cell>
          <cell r="C11">
            <v>97.915642203733597</v>
          </cell>
          <cell r="D11">
            <v>73.123466243797097</v>
          </cell>
          <cell r="E11">
            <v>41.185520734487099</v>
          </cell>
          <cell r="F11">
            <v>96.172146255733196</v>
          </cell>
          <cell r="G11">
            <v>57.874103011322497</v>
          </cell>
          <cell r="H11">
            <v>62.806639865009501</v>
          </cell>
          <cell r="I11" t="str">
            <v>m</v>
          </cell>
          <cell r="J11">
            <v>99.9780779446791</v>
          </cell>
          <cell r="K11" t="str">
            <v>a</v>
          </cell>
          <cell r="L11">
            <v>11.817141588458099</v>
          </cell>
          <cell r="M11" t="str">
            <v>a</v>
          </cell>
          <cell r="N11">
            <v>11.2772712672646</v>
          </cell>
          <cell r="O11" t="str">
            <v>x</v>
          </cell>
          <cell r="P11">
            <v>-0.16682911100564499</v>
          </cell>
          <cell r="Q11" t="str">
            <v>x</v>
          </cell>
          <cell r="R11" t="str">
            <v>x</v>
          </cell>
          <cell r="S11" t="str">
            <v>m</v>
          </cell>
          <cell r="T11" t="str">
            <v>m</v>
          </cell>
          <cell r="U11" t="str">
            <v>a</v>
          </cell>
          <cell r="V11">
            <v>2.9173359242933801</v>
          </cell>
          <cell r="W11">
            <v>80.259516402968899</v>
          </cell>
          <cell r="X11" t="str">
            <v>m</v>
          </cell>
          <cell r="Y11">
            <v>5.0655747578185801</v>
          </cell>
          <cell r="Z11" t="str">
            <v>a</v>
          </cell>
          <cell r="AA11">
            <v>19.534164766894801</v>
          </cell>
          <cell r="AB11">
            <v>4.8854299451532898E-2</v>
          </cell>
          <cell r="AC11" t="str">
            <v>a</v>
          </cell>
          <cell r="AD11" t="str">
            <v>a</v>
          </cell>
          <cell r="AE11" t="str">
            <v>m</v>
          </cell>
          <cell r="AF11" t="str">
            <v>m</v>
          </cell>
          <cell r="AG11" t="str">
            <v>a</v>
          </cell>
          <cell r="AH11" t="str">
            <v>m</v>
          </cell>
          <cell r="AI11">
            <v>0</v>
          </cell>
          <cell r="AJ11">
            <v>49.478763079252801</v>
          </cell>
        </row>
        <row r="12">
          <cell r="A12">
            <v>901030</v>
          </cell>
          <cell r="B12" t="str">
            <v>c3: Local Sources (before transfers)</v>
          </cell>
          <cell r="C12" t="str">
            <v>n</v>
          </cell>
          <cell r="D12">
            <v>6.02950841417899E-3</v>
          </cell>
          <cell r="E12">
            <v>21.983662490140901</v>
          </cell>
          <cell r="F12">
            <v>3.8278537442667901</v>
          </cell>
          <cell r="G12">
            <v>22.740702122408202</v>
          </cell>
          <cell r="H12">
            <v>33.703263030765399</v>
          </cell>
          <cell r="I12" t="str">
            <v>m</v>
          </cell>
          <cell r="J12" t="str">
            <v>m</v>
          </cell>
          <cell r="K12">
            <v>17.760053079694401</v>
          </cell>
          <cell r="L12">
            <v>59.370142206876402</v>
          </cell>
          <cell r="M12">
            <v>50.544109230292598</v>
          </cell>
          <cell r="N12">
            <v>16.414337953697501</v>
          </cell>
          <cell r="O12" t="str">
            <v>x</v>
          </cell>
          <cell r="P12" t="str">
            <v>a</v>
          </cell>
          <cell r="Q12">
            <v>44.333990711197302</v>
          </cell>
          <cell r="R12" t="str">
            <v>x</v>
          </cell>
          <cell r="S12" t="str">
            <v>m</v>
          </cell>
          <cell r="T12" t="str">
            <v>m</v>
          </cell>
          <cell r="U12">
            <v>7.4752264849941102E-2</v>
          </cell>
          <cell r="V12">
            <v>16.5309770439363</v>
          </cell>
          <cell r="W12">
            <v>19.274527382959899</v>
          </cell>
          <cell r="X12" t="str">
            <v>m</v>
          </cell>
          <cell r="Y12" t="str">
            <v>a</v>
          </cell>
          <cell r="Z12" t="str">
            <v>m</v>
          </cell>
          <cell r="AA12">
            <v>0.48400179415840799</v>
          </cell>
          <cell r="AB12">
            <v>5.9498816555312404</v>
          </cell>
          <cell r="AC12" t="str">
            <v>a</v>
          </cell>
          <cell r="AD12">
            <v>59.078284379992603</v>
          </cell>
          <cell r="AE12" t="str">
            <v>m</v>
          </cell>
          <cell r="AF12" t="str">
            <v>m</v>
          </cell>
          <cell r="AG12">
            <v>8.9096273307512597</v>
          </cell>
          <cell r="AH12" t="str">
            <v>m</v>
          </cell>
          <cell r="AI12">
            <v>91.528462572837299</v>
          </cell>
          <cell r="AJ12">
            <v>5.6393227383666096</v>
          </cell>
        </row>
        <row r="13">
          <cell r="A13">
            <v>901030</v>
          </cell>
          <cell r="B13" t="str">
            <v>c4: Total Sources (before transfers)</v>
          </cell>
          <cell r="C13">
            <v>100</v>
          </cell>
          <cell r="D13">
            <v>100</v>
          </cell>
          <cell r="E13">
            <v>100</v>
          </cell>
          <cell r="F13">
            <v>100</v>
          </cell>
          <cell r="G13">
            <v>100</v>
          </cell>
          <cell r="H13">
            <v>100</v>
          </cell>
          <cell r="I13" t="str">
            <v>m</v>
          </cell>
          <cell r="J13" t="str">
            <v>m</v>
          </cell>
          <cell r="K13">
            <v>100</v>
          </cell>
          <cell r="L13">
            <v>100</v>
          </cell>
          <cell r="M13">
            <v>100</v>
          </cell>
          <cell r="N13">
            <v>100</v>
          </cell>
          <cell r="O13" t="str">
            <v>x</v>
          </cell>
          <cell r="P13">
            <v>100</v>
          </cell>
          <cell r="Q13">
            <v>100</v>
          </cell>
          <cell r="R13" t="str">
            <v>x</v>
          </cell>
          <cell r="S13" t="str">
            <v>m</v>
          </cell>
          <cell r="T13" t="str">
            <v>m</v>
          </cell>
          <cell r="U13">
            <v>100</v>
          </cell>
          <cell r="V13">
            <v>100</v>
          </cell>
          <cell r="W13">
            <v>100</v>
          </cell>
          <cell r="X13" t="str">
            <v>m</v>
          </cell>
          <cell r="Y13">
            <v>100</v>
          </cell>
          <cell r="Z13" t="str">
            <v>m</v>
          </cell>
          <cell r="AA13">
            <v>100</v>
          </cell>
          <cell r="AB13">
            <v>100</v>
          </cell>
          <cell r="AC13">
            <v>100</v>
          </cell>
          <cell r="AD13">
            <v>100</v>
          </cell>
          <cell r="AE13" t="str">
            <v>m</v>
          </cell>
          <cell r="AF13" t="str">
            <v>m</v>
          </cell>
          <cell r="AG13">
            <v>100</v>
          </cell>
          <cell r="AH13" t="str">
            <v>m</v>
          </cell>
          <cell r="AI13">
            <v>100</v>
          </cell>
          <cell r="AJ13">
            <v>100</v>
          </cell>
        </row>
        <row r="14">
          <cell r="A14">
            <v>901030</v>
          </cell>
          <cell r="B14" t="str">
            <v>c5: Central Sources (after transfers)</v>
          </cell>
          <cell r="C14">
            <v>0</v>
          </cell>
          <cell r="D14">
            <v>18.563650505574302</v>
          </cell>
          <cell r="E14">
            <v>36.708891739245097</v>
          </cell>
          <cell r="F14">
            <v>0</v>
          </cell>
          <cell r="G14">
            <v>5.7791932593774904</v>
          </cell>
          <cell r="H14">
            <v>2.5837695083535999</v>
          </cell>
          <cell r="I14" t="str">
            <v>m</v>
          </cell>
          <cell r="J14">
            <v>2.19220553208626E-2</v>
          </cell>
          <cell r="K14">
            <v>82.239946920305599</v>
          </cell>
          <cell r="L14">
            <v>32.894437038486998</v>
          </cell>
          <cell r="M14">
            <v>12.983411272219801</v>
          </cell>
          <cell r="N14">
            <v>70.814184765152106</v>
          </cell>
          <cell r="O14" t="str">
            <v>x</v>
          </cell>
          <cell r="P14">
            <v>96.663417779887098</v>
          </cell>
          <cell r="Q14">
            <v>6.0623065946223296</v>
          </cell>
          <cell r="R14" t="str">
            <v>x</v>
          </cell>
          <cell r="S14" t="str">
            <v>m</v>
          </cell>
          <cell r="T14" t="str">
            <v>m</v>
          </cell>
          <cell r="U14">
            <v>80.709860206748402</v>
          </cell>
          <cell r="V14">
            <v>80.5516870317703</v>
          </cell>
          <cell r="W14">
            <v>0.46595621407127602</v>
          </cell>
          <cell r="X14" t="str">
            <v>m</v>
          </cell>
          <cell r="Y14">
            <v>0</v>
          </cell>
          <cell r="Z14" t="str">
            <v>m</v>
          </cell>
          <cell r="AA14">
            <v>35.606887750162599</v>
          </cell>
          <cell r="AB14">
            <v>74.502075013085403</v>
          </cell>
          <cell r="AC14">
            <v>100</v>
          </cell>
          <cell r="AD14">
            <v>17.018557207816201</v>
          </cell>
          <cell r="AE14">
            <v>100</v>
          </cell>
          <cell r="AF14" t="str">
            <v>m</v>
          </cell>
          <cell r="AG14">
            <v>63.9693727499792</v>
          </cell>
          <cell r="AH14" t="str">
            <v>m</v>
          </cell>
          <cell r="AI14">
            <v>0</v>
          </cell>
          <cell r="AJ14">
            <v>44.881914182380598</v>
          </cell>
        </row>
        <row r="15">
          <cell r="A15">
            <v>901030</v>
          </cell>
          <cell r="B15" t="str">
            <v>c6: Regional Sources (after transfers)</v>
          </cell>
          <cell r="C15">
            <v>100</v>
          </cell>
          <cell r="D15">
            <v>81.430319986011497</v>
          </cell>
          <cell r="E15">
            <v>40.631740780253502</v>
          </cell>
          <cell r="F15">
            <v>95.034651304457597</v>
          </cell>
          <cell r="G15">
            <v>66.5942257660802</v>
          </cell>
          <cell r="H15">
            <v>10.6141968276499</v>
          </cell>
          <cell r="I15" t="str">
            <v>m</v>
          </cell>
          <cell r="J15">
            <v>99.9780779446791</v>
          </cell>
          <cell r="K15" t="str">
            <v>a</v>
          </cell>
          <cell r="L15">
            <v>11.909278437627099</v>
          </cell>
          <cell r="M15" t="str">
            <v>a</v>
          </cell>
          <cell r="N15">
            <v>12.797729350431201</v>
          </cell>
          <cell r="O15" t="str">
            <v>x</v>
          </cell>
          <cell r="P15">
            <v>3.3365822201129101</v>
          </cell>
          <cell r="Q15" t="str">
            <v>x</v>
          </cell>
          <cell r="R15" t="str">
            <v>x</v>
          </cell>
          <cell r="S15">
            <v>85.1365075578735</v>
          </cell>
          <cell r="T15" t="str">
            <v>a</v>
          </cell>
          <cell r="U15" t="str">
            <v>a</v>
          </cell>
          <cell r="V15">
            <v>2.54922422222019</v>
          </cell>
          <cell r="W15">
            <v>80.259516402968899</v>
          </cell>
          <cell r="X15" t="str">
            <v>m</v>
          </cell>
          <cell r="Y15">
            <v>100</v>
          </cell>
          <cell r="Z15" t="str">
            <v>a</v>
          </cell>
          <cell r="AA15">
            <v>63.909110455678899</v>
          </cell>
          <cell r="AB15">
            <v>4.8854299451532898E-2</v>
          </cell>
          <cell r="AC15" t="str">
            <v>a</v>
          </cell>
          <cell r="AD15" t="str">
            <v>a</v>
          </cell>
          <cell r="AE15" t="str">
            <v>m</v>
          </cell>
          <cell r="AF15" t="str">
            <v>m</v>
          </cell>
          <cell r="AG15" t="str">
            <v>a</v>
          </cell>
          <cell r="AH15" t="str">
            <v>m</v>
          </cell>
          <cell r="AI15">
            <v>0</v>
          </cell>
          <cell r="AJ15">
            <v>49.478763079252801</v>
          </cell>
        </row>
        <row r="16">
          <cell r="A16">
            <v>901030</v>
          </cell>
          <cell r="B16" t="str">
            <v>c7: Local Sources (after transfers)</v>
          </cell>
          <cell r="C16" t="str">
            <v>n</v>
          </cell>
          <cell r="D16">
            <v>6.02950841417899E-3</v>
          </cell>
          <cell r="E16">
            <v>22.659367480501501</v>
          </cell>
          <cell r="F16">
            <v>4.96534869554245</v>
          </cell>
          <cell r="G16">
            <v>27.6247798213602</v>
          </cell>
          <cell r="H16">
            <v>86.802033663996497</v>
          </cell>
          <cell r="I16" t="str">
            <v>m</v>
          </cell>
          <cell r="J16" t="str">
            <v>m</v>
          </cell>
          <cell r="K16">
            <v>17.760053079694401</v>
          </cell>
          <cell r="L16">
            <v>55.196284523886</v>
          </cell>
          <cell r="M16">
            <v>87.016588727780203</v>
          </cell>
          <cell r="N16">
            <v>16.3880858844168</v>
          </cell>
          <cell r="O16" t="str">
            <v>x</v>
          </cell>
          <cell r="P16" t="str">
            <v>a</v>
          </cell>
          <cell r="Q16">
            <v>93.937693405377701</v>
          </cell>
          <cell r="R16" t="str">
            <v>x</v>
          </cell>
          <cell r="S16">
            <v>7.8688791369784896</v>
          </cell>
          <cell r="T16" t="str">
            <v>m</v>
          </cell>
          <cell r="U16">
            <v>19.290139793251601</v>
          </cell>
          <cell r="V16">
            <v>16.8990887460095</v>
          </cell>
          <cell r="W16">
            <v>19.274527382959899</v>
          </cell>
          <cell r="X16" t="str">
            <v>m</v>
          </cell>
          <cell r="Y16" t="str">
            <v>a</v>
          </cell>
          <cell r="Z16">
            <v>27.544248856745</v>
          </cell>
          <cell r="AA16">
            <v>0.48400179415840799</v>
          </cell>
          <cell r="AB16">
            <v>25.449070687463099</v>
          </cell>
          <cell r="AC16" t="str">
            <v>a</v>
          </cell>
          <cell r="AD16">
            <v>85.051001597640393</v>
          </cell>
          <cell r="AE16" t="str">
            <v>m</v>
          </cell>
          <cell r="AF16" t="str">
            <v>m</v>
          </cell>
          <cell r="AG16">
            <v>36.0306272500208</v>
          </cell>
          <cell r="AH16" t="str">
            <v>m</v>
          </cell>
          <cell r="AI16">
            <v>100</v>
          </cell>
          <cell r="AJ16">
            <v>5.6393227383666096</v>
          </cell>
        </row>
        <row r="17">
          <cell r="A17">
            <v>901030</v>
          </cell>
          <cell r="B17" t="str">
            <v>c8: Total Sources (after transfers)</v>
          </cell>
          <cell r="C17">
            <v>100</v>
          </cell>
          <cell r="D17">
            <v>100</v>
          </cell>
          <cell r="E17">
            <v>100</v>
          </cell>
          <cell r="F17">
            <v>100</v>
          </cell>
          <cell r="G17">
            <v>100</v>
          </cell>
          <cell r="H17">
            <v>100</v>
          </cell>
          <cell r="I17" t="str">
            <v>m</v>
          </cell>
          <cell r="J17" t="str">
            <v>m</v>
          </cell>
          <cell r="K17">
            <v>100</v>
          </cell>
          <cell r="L17">
            <v>100</v>
          </cell>
          <cell r="M17">
            <v>100</v>
          </cell>
          <cell r="N17">
            <v>100</v>
          </cell>
          <cell r="O17" t="str">
            <v>x</v>
          </cell>
          <cell r="P17">
            <v>100</v>
          </cell>
          <cell r="Q17">
            <v>100</v>
          </cell>
          <cell r="R17" t="str">
            <v>x</v>
          </cell>
          <cell r="S17" t="str">
            <v>m</v>
          </cell>
          <cell r="T17" t="str">
            <v>m</v>
          </cell>
          <cell r="U17">
            <v>100</v>
          </cell>
          <cell r="V17">
            <v>100</v>
          </cell>
          <cell r="W17">
            <v>100</v>
          </cell>
          <cell r="X17" t="str">
            <v>m</v>
          </cell>
          <cell r="Y17">
            <v>100</v>
          </cell>
          <cell r="Z17" t="str">
            <v>m</v>
          </cell>
          <cell r="AA17">
            <v>100</v>
          </cell>
          <cell r="AB17">
            <v>100</v>
          </cell>
          <cell r="AC17">
            <v>100</v>
          </cell>
          <cell r="AD17">
            <v>100</v>
          </cell>
          <cell r="AE17" t="str">
            <v>m</v>
          </cell>
          <cell r="AF17" t="str">
            <v>m</v>
          </cell>
          <cell r="AG17">
            <v>100</v>
          </cell>
          <cell r="AH17" t="str">
            <v>m</v>
          </cell>
          <cell r="AI17">
            <v>100</v>
          </cell>
          <cell r="AJ17">
            <v>100</v>
          </cell>
        </row>
        <row r="18">
          <cell r="A18">
            <v>905070</v>
          </cell>
          <cell r="B18" t="str">
            <v>c1: Central Sources (before transfers)</v>
          </cell>
          <cell r="C18">
            <v>93.351741597262304</v>
          </cell>
          <cell r="D18">
            <v>86.909177432222506</v>
          </cell>
          <cell r="E18">
            <v>98.712560326604603</v>
          </cell>
          <cell r="F18">
            <v>16.392870506986601</v>
          </cell>
          <cell r="G18">
            <v>76.122342190341797</v>
          </cell>
          <cell r="H18">
            <v>47.108248290831099</v>
          </cell>
          <cell r="I18">
            <v>100</v>
          </cell>
          <cell r="J18">
            <v>50.935027414286601</v>
          </cell>
          <cell r="K18">
            <v>99.396154309937003</v>
          </cell>
          <cell r="L18">
            <v>87.106702787735202</v>
          </cell>
          <cell r="M18">
            <v>83.481812957765399</v>
          </cell>
          <cell r="N18">
            <v>91.044209649971194</v>
          </cell>
          <cell r="O18">
            <v>14.713881420363199</v>
          </cell>
          <cell r="P18">
            <v>100</v>
          </cell>
          <cell r="Q18">
            <v>100</v>
          </cell>
          <cell r="R18">
            <v>100</v>
          </cell>
          <cell r="S18">
            <v>32.393804175950301</v>
          </cell>
          <cell r="T18" t="str">
            <v>m</v>
          </cell>
          <cell r="U18">
            <v>100</v>
          </cell>
          <cell r="V18">
            <v>88.974572187440103</v>
          </cell>
          <cell r="W18">
            <v>84.582572952489201</v>
          </cell>
          <cell r="X18" t="str">
            <v>m</v>
          </cell>
          <cell r="Y18">
            <v>99.576676252150406</v>
          </cell>
          <cell r="Z18">
            <v>100</v>
          </cell>
          <cell r="AA18">
            <v>93.574469512422993</v>
          </cell>
          <cell r="AB18">
            <v>99.809910632434594</v>
          </cell>
          <cell r="AC18">
            <v>100</v>
          </cell>
          <cell r="AD18">
            <v>105.92599872242199</v>
          </cell>
          <cell r="AE18">
            <v>100</v>
          </cell>
          <cell r="AF18" t="str">
            <v>m</v>
          </cell>
          <cell r="AG18">
            <v>99.869563681951405</v>
          </cell>
          <cell r="AH18">
            <v>100</v>
          </cell>
          <cell r="AI18">
            <v>87.355508374616704</v>
          </cell>
          <cell r="AJ18">
            <v>47.317927727978997</v>
          </cell>
        </row>
        <row r="19">
          <cell r="A19">
            <v>905070</v>
          </cell>
          <cell r="B19" t="str">
            <v>c2: Regional Sources (before transfers)</v>
          </cell>
          <cell r="C19">
            <v>6.6482584027377198</v>
          </cell>
          <cell r="D19">
            <v>13.090822567777501</v>
          </cell>
          <cell r="E19">
            <v>0.89193084083690699</v>
          </cell>
          <cell r="F19">
            <v>82.4077646561569</v>
          </cell>
          <cell r="G19">
            <v>22.251679236905201</v>
          </cell>
          <cell r="H19">
            <v>52.822463917482501</v>
          </cell>
          <cell r="I19" t="str">
            <v>a</v>
          </cell>
          <cell r="J19">
            <v>49.064972585713399</v>
          </cell>
          <cell r="K19" t="str">
            <v>a</v>
          </cell>
          <cell r="L19">
            <v>2.5416464661517399</v>
          </cell>
          <cell r="M19" t="str">
            <v>a</v>
          </cell>
          <cell r="N19">
            <v>5.2779784277476498</v>
          </cell>
          <cell r="O19">
            <v>84.628482292041198</v>
          </cell>
          <cell r="P19">
            <v>0</v>
          </cell>
          <cell r="Q19" t="str">
            <v>x</v>
          </cell>
          <cell r="R19" t="str">
            <v>n</v>
          </cell>
          <cell r="S19" t="str">
            <v>m</v>
          </cell>
          <cell r="T19" t="str">
            <v>m</v>
          </cell>
          <cell r="U19" t="str">
            <v>a</v>
          </cell>
          <cell r="V19">
            <v>10.740288631058201</v>
          </cell>
          <cell r="W19">
            <v>15.125623659622899</v>
          </cell>
          <cell r="X19" t="str">
            <v>m</v>
          </cell>
          <cell r="Y19">
            <v>0.42332374784958698</v>
          </cell>
          <cell r="Z19" t="str">
            <v>a</v>
          </cell>
          <cell r="AA19">
            <v>6.1723091446086196</v>
          </cell>
          <cell r="AB19" t="str">
            <v>n</v>
          </cell>
          <cell r="AC19" t="str">
            <v>a</v>
          </cell>
          <cell r="AD19" t="str">
            <v>a</v>
          </cell>
          <cell r="AE19" t="str">
            <v>m</v>
          </cell>
          <cell r="AF19" t="str">
            <v>m</v>
          </cell>
          <cell r="AG19" t="str">
            <v>a</v>
          </cell>
          <cell r="AH19" t="str">
            <v>m</v>
          </cell>
          <cell r="AI19">
            <v>12.644491625383401</v>
          </cell>
          <cell r="AJ19">
            <v>51.771406490746401</v>
          </cell>
        </row>
        <row r="20">
          <cell r="A20">
            <v>905070</v>
          </cell>
          <cell r="B20" t="str">
            <v>c3: Local Sources (before transfers)</v>
          </cell>
          <cell r="C20" t="str">
            <v>m</v>
          </cell>
          <cell r="D20" t="str">
            <v>n</v>
          </cell>
          <cell r="E20">
            <v>0.39550883255848501</v>
          </cell>
          <cell r="F20">
            <v>1.19936483685652</v>
          </cell>
          <cell r="G20">
            <v>1.62597857275302</v>
          </cell>
          <cell r="H20">
            <v>6.9287791686441697E-2</v>
          </cell>
          <cell r="I20" t="str">
            <v>a</v>
          </cell>
          <cell r="J20" t="str">
            <v>m</v>
          </cell>
          <cell r="K20">
            <v>0.60384569006298205</v>
          </cell>
          <cell r="L20">
            <v>10.351650746113</v>
          </cell>
          <cell r="M20">
            <v>16.5181870422348</v>
          </cell>
          <cell r="N20">
            <v>3.6778119222811299</v>
          </cell>
          <cell r="O20">
            <v>0.65682806305378205</v>
          </cell>
          <cell r="P20" t="str">
            <v>a</v>
          </cell>
          <cell r="Q20" t="str">
            <v>x</v>
          </cell>
          <cell r="R20" t="str">
            <v>n</v>
          </cell>
          <cell r="S20" t="str">
            <v>m</v>
          </cell>
          <cell r="T20" t="str">
            <v>m</v>
          </cell>
          <cell r="U20">
            <v>0</v>
          </cell>
          <cell r="V20">
            <v>0.28513918150163298</v>
          </cell>
          <cell r="W20">
            <v>0.65346071119456295</v>
          </cell>
          <cell r="X20" t="str">
            <v>m</v>
          </cell>
          <cell r="Y20" t="str">
            <v>a</v>
          </cell>
          <cell r="Z20" t="str">
            <v>m</v>
          </cell>
          <cell r="AA20">
            <v>0.25322134296874799</v>
          </cell>
          <cell r="AB20">
            <v>0.190089367565388</v>
          </cell>
          <cell r="AC20" t="str">
            <v>a</v>
          </cell>
          <cell r="AD20">
            <v>-0.32430838779421201</v>
          </cell>
          <cell r="AE20" t="str">
            <v>m</v>
          </cell>
          <cell r="AF20" t="str">
            <v>m</v>
          </cell>
          <cell r="AG20">
            <v>0.13043631804859199</v>
          </cell>
          <cell r="AH20" t="str">
            <v>m</v>
          </cell>
          <cell r="AI20" t="str">
            <v>a</v>
          </cell>
          <cell r="AJ20">
            <v>0.91066578127460696</v>
          </cell>
        </row>
        <row r="21">
          <cell r="A21">
            <v>905070</v>
          </cell>
          <cell r="B21" t="str">
            <v>c4: Total Sources (before transfers)</v>
          </cell>
          <cell r="C21" t="str">
            <v>m</v>
          </cell>
          <cell r="D21">
            <v>100</v>
          </cell>
          <cell r="E21">
            <v>100</v>
          </cell>
          <cell r="F21">
            <v>100</v>
          </cell>
          <cell r="G21">
            <v>100</v>
          </cell>
          <cell r="H21">
            <v>100</v>
          </cell>
          <cell r="I21">
            <v>100</v>
          </cell>
          <cell r="J21" t="str">
            <v>m</v>
          </cell>
          <cell r="K21">
            <v>100</v>
          </cell>
          <cell r="L21">
            <v>100</v>
          </cell>
          <cell r="M21">
            <v>100</v>
          </cell>
          <cell r="N21">
            <v>100</v>
          </cell>
          <cell r="O21">
            <v>100</v>
          </cell>
          <cell r="P21">
            <v>100</v>
          </cell>
          <cell r="Q21">
            <v>100</v>
          </cell>
          <cell r="R21">
            <v>100</v>
          </cell>
          <cell r="S21" t="str">
            <v>m</v>
          </cell>
          <cell r="T21" t="str">
            <v>m</v>
          </cell>
          <cell r="U21">
            <v>100</v>
          </cell>
          <cell r="V21">
            <v>100</v>
          </cell>
          <cell r="W21">
            <v>100</v>
          </cell>
          <cell r="X21" t="str">
            <v>m</v>
          </cell>
          <cell r="Y21">
            <v>100</v>
          </cell>
          <cell r="Z21" t="str">
            <v>m</v>
          </cell>
          <cell r="AA21">
            <v>100</v>
          </cell>
          <cell r="AB21">
            <v>100</v>
          </cell>
          <cell r="AC21">
            <v>100</v>
          </cell>
          <cell r="AD21">
            <v>100</v>
          </cell>
          <cell r="AE21" t="str">
            <v>m</v>
          </cell>
          <cell r="AF21" t="str">
            <v>m</v>
          </cell>
          <cell r="AG21">
            <v>100</v>
          </cell>
          <cell r="AH21" t="str">
            <v>m</v>
          </cell>
          <cell r="AI21">
            <v>100</v>
          </cell>
          <cell r="AJ21">
            <v>100</v>
          </cell>
        </row>
        <row r="22">
          <cell r="A22">
            <v>905070</v>
          </cell>
          <cell r="B22" t="str">
            <v>c5: Central Sources (after transfers)</v>
          </cell>
          <cell r="C22">
            <v>81.823426289465303</v>
          </cell>
          <cell r="D22">
            <v>86.909177432222506</v>
          </cell>
          <cell r="E22">
            <v>98.386097351117698</v>
          </cell>
          <cell r="F22">
            <v>16.392870506986601</v>
          </cell>
          <cell r="G22">
            <v>74.999539812090703</v>
          </cell>
          <cell r="H22">
            <v>32.547857807959602</v>
          </cell>
          <cell r="I22">
            <v>100</v>
          </cell>
          <cell r="J22">
            <v>50.935027414286601</v>
          </cell>
          <cell r="K22">
            <v>99.396154309937003</v>
          </cell>
          <cell r="L22">
            <v>87.106702787735202</v>
          </cell>
          <cell r="M22">
            <v>76.928159417707505</v>
          </cell>
          <cell r="N22">
            <v>91.042985345070306</v>
          </cell>
          <cell r="O22">
            <v>7.44560646404772</v>
          </cell>
          <cell r="P22">
            <v>100</v>
          </cell>
          <cell r="Q22">
            <v>100</v>
          </cell>
          <cell r="R22">
            <v>100</v>
          </cell>
          <cell r="S22" t="str">
            <v>m</v>
          </cell>
          <cell r="T22" t="str">
            <v>m</v>
          </cell>
          <cell r="U22">
            <v>75.553376472351104</v>
          </cell>
          <cell r="V22">
            <v>88.674741292065093</v>
          </cell>
          <cell r="W22">
            <v>84.2209156291825</v>
          </cell>
          <cell r="X22" t="str">
            <v>m</v>
          </cell>
          <cell r="Y22">
            <v>99.576676252150406</v>
          </cell>
          <cell r="Z22" t="str">
            <v>m</v>
          </cell>
          <cell r="AA22">
            <v>88.826979749337497</v>
          </cell>
          <cell r="AB22">
            <v>99.359817092323098</v>
          </cell>
          <cell r="AC22">
            <v>100</v>
          </cell>
          <cell r="AD22">
            <v>105.60169033462699</v>
          </cell>
          <cell r="AE22">
            <v>100</v>
          </cell>
          <cell r="AF22" t="str">
            <v>m</v>
          </cell>
          <cell r="AG22">
            <v>99.869563681951405</v>
          </cell>
          <cell r="AH22" t="str">
            <v>m</v>
          </cell>
          <cell r="AI22">
            <v>87.355508374616704</v>
          </cell>
          <cell r="AJ22">
            <v>47.317927727978997</v>
          </cell>
        </row>
        <row r="23">
          <cell r="A23">
            <v>905070</v>
          </cell>
          <cell r="B23" t="str">
            <v>c6: Regional Sources (after transfers)</v>
          </cell>
          <cell r="C23" t="str">
            <v>m</v>
          </cell>
          <cell r="D23">
            <v>13.090822567777501</v>
          </cell>
          <cell r="E23">
            <v>1.21379075918576</v>
          </cell>
          <cell r="F23">
            <v>81.804592330346907</v>
          </cell>
          <cell r="G23">
            <v>23.354558845911601</v>
          </cell>
          <cell r="H23">
            <v>67.382854400354006</v>
          </cell>
          <cell r="I23" t="str">
            <v>a</v>
          </cell>
          <cell r="J23">
            <v>49.064972585713399</v>
          </cell>
          <cell r="K23" t="str">
            <v>a</v>
          </cell>
          <cell r="L23">
            <v>2.5416464661517399</v>
          </cell>
          <cell r="M23" t="str">
            <v>a</v>
          </cell>
          <cell r="N23">
            <v>5.2792027326485398</v>
          </cell>
          <cell r="O23">
            <v>91.774770914872605</v>
          </cell>
          <cell r="P23">
            <v>0</v>
          </cell>
          <cell r="Q23" t="str">
            <v>x</v>
          </cell>
          <cell r="R23" t="str">
            <v>n</v>
          </cell>
          <cell r="S23" t="str">
            <v>m</v>
          </cell>
          <cell r="T23" t="str">
            <v>m</v>
          </cell>
          <cell r="U23" t="str">
            <v>a</v>
          </cell>
          <cell r="V23">
            <v>10.4920055857727</v>
          </cell>
          <cell r="W23">
            <v>15.125623659622899</v>
          </cell>
          <cell r="X23" t="str">
            <v>m</v>
          </cell>
          <cell r="Y23">
            <v>0.42332374784958698</v>
          </cell>
          <cell r="Z23" t="str">
            <v>a</v>
          </cell>
          <cell r="AA23">
            <v>10.9197989076941</v>
          </cell>
          <cell r="AB23" t="str">
            <v>n</v>
          </cell>
          <cell r="AC23" t="str">
            <v>a</v>
          </cell>
          <cell r="AD23" t="str">
            <v>a</v>
          </cell>
          <cell r="AE23" t="str">
            <v>m</v>
          </cell>
          <cell r="AF23" t="str">
            <v>m</v>
          </cell>
          <cell r="AG23" t="str">
            <v>a</v>
          </cell>
          <cell r="AH23" t="str">
            <v>m</v>
          </cell>
          <cell r="AI23">
            <v>12.644491625383401</v>
          </cell>
          <cell r="AJ23">
            <v>51.771406490746401</v>
          </cell>
        </row>
        <row r="24">
          <cell r="A24">
            <v>905070</v>
          </cell>
          <cell r="B24" t="str">
            <v>c7: Local Sources (after transfers)</v>
          </cell>
          <cell r="C24" t="str">
            <v>m</v>
          </cell>
          <cell r="D24" t="str">
            <v>n</v>
          </cell>
          <cell r="E24">
            <v>0.40011188969658801</v>
          </cell>
          <cell r="F24">
            <v>1.8025371626665201</v>
          </cell>
          <cell r="G24">
            <v>1.64590134199774</v>
          </cell>
          <cell r="H24">
            <v>6.9287791686441697E-2</v>
          </cell>
          <cell r="I24" t="str">
            <v>a</v>
          </cell>
          <cell r="J24" t="str">
            <v>m</v>
          </cell>
          <cell r="K24">
            <v>0.60384569006298205</v>
          </cell>
          <cell r="L24">
            <v>10.351650746113</v>
          </cell>
          <cell r="M24">
            <v>23.071840582292701</v>
          </cell>
          <cell r="N24">
            <v>3.6778119222811299</v>
          </cell>
          <cell r="O24">
            <v>0.77881439653789597</v>
          </cell>
          <cell r="P24" t="str">
            <v>a</v>
          </cell>
          <cell r="Q24" t="str">
            <v>n</v>
          </cell>
          <cell r="R24" t="str">
            <v>n</v>
          </cell>
          <cell r="S24">
            <v>1.2648044225314801</v>
          </cell>
          <cell r="T24" t="str">
            <v>m</v>
          </cell>
          <cell r="U24">
            <v>24.446623527648899</v>
          </cell>
          <cell r="V24">
            <v>0.83325312216217795</v>
          </cell>
          <cell r="W24">
            <v>0.65346071119456295</v>
          </cell>
          <cell r="X24" t="str">
            <v>m</v>
          </cell>
          <cell r="Y24" t="str">
            <v>a</v>
          </cell>
          <cell r="Z24" t="str">
            <v>a</v>
          </cell>
          <cell r="AA24">
            <v>0.25322134296874799</v>
          </cell>
          <cell r="AB24">
            <v>0.64018290767693098</v>
          </cell>
          <cell r="AC24" t="str">
            <v>a</v>
          </cell>
          <cell r="AD24" t="str">
            <v>a</v>
          </cell>
          <cell r="AE24" t="str">
            <v>m</v>
          </cell>
          <cell r="AF24" t="str">
            <v>m</v>
          </cell>
          <cell r="AG24">
            <v>0.13043631804859199</v>
          </cell>
          <cell r="AH24" t="str">
            <v>m</v>
          </cell>
          <cell r="AI24" t="str">
            <v>a</v>
          </cell>
          <cell r="AJ24">
            <v>0.91066578127460696</v>
          </cell>
        </row>
        <row r="25">
          <cell r="A25">
            <v>905070</v>
          </cell>
          <cell r="B25" t="str">
            <v>c8: Total Sources (after transfers)</v>
          </cell>
          <cell r="C25" t="str">
            <v>m</v>
          </cell>
          <cell r="D25">
            <v>100</v>
          </cell>
          <cell r="E25">
            <v>100</v>
          </cell>
          <cell r="F25">
            <v>100</v>
          </cell>
          <cell r="G25">
            <v>100</v>
          </cell>
          <cell r="H25">
            <v>100</v>
          </cell>
          <cell r="I25">
            <v>100</v>
          </cell>
          <cell r="J25" t="str">
            <v>m</v>
          </cell>
          <cell r="K25">
            <v>100</v>
          </cell>
          <cell r="L25">
            <v>100</v>
          </cell>
          <cell r="M25">
            <v>100</v>
          </cell>
          <cell r="N25">
            <v>100</v>
          </cell>
          <cell r="O25">
            <v>100</v>
          </cell>
          <cell r="P25">
            <v>100</v>
          </cell>
          <cell r="Q25">
            <v>100</v>
          </cell>
          <cell r="R25">
            <v>100</v>
          </cell>
          <cell r="S25" t="str">
            <v>m</v>
          </cell>
          <cell r="T25" t="str">
            <v>m</v>
          </cell>
          <cell r="U25">
            <v>100</v>
          </cell>
          <cell r="V25">
            <v>100</v>
          </cell>
          <cell r="W25">
            <v>100</v>
          </cell>
          <cell r="X25" t="str">
            <v>m</v>
          </cell>
          <cell r="Y25">
            <v>100</v>
          </cell>
          <cell r="Z25" t="str">
            <v>m</v>
          </cell>
          <cell r="AA25">
            <v>100</v>
          </cell>
          <cell r="AB25">
            <v>100</v>
          </cell>
          <cell r="AC25">
            <v>100</v>
          </cell>
          <cell r="AD25">
            <v>100</v>
          </cell>
          <cell r="AE25" t="str">
            <v>m</v>
          </cell>
          <cell r="AF25" t="str">
            <v>m</v>
          </cell>
          <cell r="AG25">
            <v>100</v>
          </cell>
          <cell r="AH25" t="str">
            <v>m</v>
          </cell>
          <cell r="AI25">
            <v>100</v>
          </cell>
          <cell r="AJ25">
            <v>100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2"/>
      <sheetName val="Q_ISC1"/>
      <sheetName val="Box-GDP"/>
    </sheetNames>
    <sheetDataSet>
      <sheetData sheetId="0" refreshError="1">
        <row r="1">
          <cell r="A1" t="str">
            <v>LCNTRY</v>
          </cell>
          <cell r="B1" t="str">
            <v>100</v>
          </cell>
          <cell r="C1" t="str">
            <v>110</v>
          </cell>
          <cell r="D1" t="str">
            <v>120</v>
          </cell>
          <cell r="E1" t="str">
            <v>210</v>
          </cell>
          <cell r="F1" t="str">
            <v>220</v>
          </cell>
          <cell r="G1" t="str">
            <v>300</v>
          </cell>
          <cell r="H1" t="str">
            <v>420</v>
          </cell>
          <cell r="I1" t="str">
            <v>510</v>
          </cell>
          <cell r="J1" t="str">
            <v>520</v>
          </cell>
          <cell r="K1" t="str">
            <v>530</v>
          </cell>
          <cell r="L1" t="str">
            <v>540</v>
          </cell>
          <cell r="M1" t="str">
            <v>550</v>
          </cell>
          <cell r="N1" t="str">
            <v>800</v>
          </cell>
        </row>
        <row r="2">
          <cell r="A2" t="str">
            <v>Australia</v>
          </cell>
          <cell r="B2" t="str">
            <v/>
          </cell>
          <cell r="C2" t="str">
            <v/>
          </cell>
          <cell r="D2" t="str">
            <v/>
          </cell>
          <cell r="E2" t="str">
            <v/>
          </cell>
          <cell r="F2" t="str">
            <v/>
          </cell>
          <cell r="G2" t="str">
            <v/>
          </cell>
          <cell r="H2" t="str">
            <v/>
          </cell>
          <cell r="I2" t="str">
            <v/>
          </cell>
          <cell r="J2" t="str">
            <v/>
          </cell>
          <cell r="K2">
            <v>554</v>
          </cell>
          <cell r="L2" t="str">
            <v/>
          </cell>
          <cell r="M2" t="str">
            <v/>
          </cell>
          <cell r="N2" t="str">
            <v/>
          </cell>
        </row>
        <row r="3">
          <cell r="A3" t="str">
            <v>Austria</v>
          </cell>
          <cell r="B3">
            <v>165.7</v>
          </cell>
          <cell r="C3" t="str">
            <v/>
          </cell>
          <cell r="D3" t="str">
            <v/>
          </cell>
          <cell r="E3" t="str">
            <v/>
          </cell>
          <cell r="F3" t="str">
            <v/>
          </cell>
          <cell r="G3" t="str">
            <v/>
          </cell>
          <cell r="H3" t="str">
            <v/>
          </cell>
          <cell r="I3" t="str">
            <v/>
          </cell>
          <cell r="J3" t="str">
            <v/>
          </cell>
          <cell r="K3">
            <v>1335.1</v>
          </cell>
          <cell r="L3" t="str">
            <v/>
          </cell>
          <cell r="M3">
            <v>413.9</v>
          </cell>
          <cell r="N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row>
        <row r="5">
          <cell r="A5" t="str">
            <v>Czech Republic</v>
          </cell>
          <cell r="B5" t="str">
            <v/>
          </cell>
          <cell r="C5" t="str">
            <v/>
          </cell>
          <cell r="D5" t="str">
            <v/>
          </cell>
          <cell r="E5" t="str">
            <v/>
          </cell>
          <cell r="F5" t="str">
            <v/>
          </cell>
          <cell r="G5" t="str">
            <v/>
          </cell>
          <cell r="H5" t="str">
            <v/>
          </cell>
          <cell r="I5" t="str">
            <v/>
          </cell>
          <cell r="J5">
            <v>848</v>
          </cell>
          <cell r="K5" t="str">
            <v/>
          </cell>
          <cell r="L5">
            <v>138</v>
          </cell>
          <cell r="M5" t="str">
            <v/>
          </cell>
          <cell r="N5" t="str">
            <v/>
          </cell>
        </row>
        <row r="6">
          <cell r="A6" t="str">
            <v>Denmark</v>
          </cell>
          <cell r="B6" t="str">
            <v/>
          </cell>
          <cell r="C6" t="str">
            <v/>
          </cell>
          <cell r="D6">
            <v>101</v>
          </cell>
          <cell r="E6">
            <v>3.7</v>
          </cell>
          <cell r="F6" t="str">
            <v/>
          </cell>
          <cell r="G6" t="str">
            <v/>
          </cell>
          <cell r="H6" t="str">
            <v/>
          </cell>
          <cell r="I6" t="str">
            <v/>
          </cell>
          <cell r="J6" t="str">
            <v/>
          </cell>
          <cell r="K6" t="str">
            <v/>
          </cell>
          <cell r="L6" t="str">
            <v/>
          </cell>
          <cell r="M6" t="str">
            <v/>
          </cell>
          <cell r="N6" t="str">
            <v/>
          </cell>
        </row>
        <row r="7">
          <cell r="A7" t="str">
            <v>France</v>
          </cell>
          <cell r="B7" t="str">
            <v/>
          </cell>
          <cell r="C7" t="str">
            <v/>
          </cell>
          <cell r="D7">
            <v>890.2</v>
          </cell>
          <cell r="E7" t="str">
            <v/>
          </cell>
          <cell r="F7" t="str">
            <v/>
          </cell>
          <cell r="G7">
            <v>3175</v>
          </cell>
          <cell r="H7">
            <v>572</v>
          </cell>
          <cell r="I7">
            <v>6834</v>
          </cell>
          <cell r="J7" t="str">
            <v/>
          </cell>
          <cell r="K7">
            <v>4790</v>
          </cell>
          <cell r="L7">
            <v>1373</v>
          </cell>
          <cell r="M7">
            <v>280</v>
          </cell>
          <cell r="N7" t="str">
            <v/>
          </cell>
        </row>
        <row r="8">
          <cell r="A8" t="str">
            <v>Ireland</v>
          </cell>
          <cell r="B8" t="str">
            <v/>
          </cell>
          <cell r="C8" t="str">
            <v/>
          </cell>
          <cell r="D8" t="str">
            <v/>
          </cell>
          <cell r="E8" t="str">
            <v/>
          </cell>
          <cell r="F8" t="str">
            <v/>
          </cell>
          <cell r="G8" t="str">
            <v/>
          </cell>
          <cell r="H8" t="str">
            <v/>
          </cell>
          <cell r="I8" t="str">
            <v/>
          </cell>
          <cell r="J8" t="str">
            <v/>
          </cell>
          <cell r="K8">
            <v>9.8000000000000007</v>
          </cell>
          <cell r="L8" t="str">
            <v/>
          </cell>
          <cell r="M8">
            <v>2.2000000000000002</v>
          </cell>
          <cell r="N8" t="str">
            <v/>
          </cell>
        </row>
        <row r="9">
          <cell r="A9" t="str">
            <v>New Zealand</v>
          </cell>
          <cell r="B9" t="str">
            <v/>
          </cell>
          <cell r="C9" t="str">
            <v/>
          </cell>
          <cell r="D9">
            <v>1.7150000000000001</v>
          </cell>
          <cell r="E9" t="str">
            <v/>
          </cell>
          <cell r="F9" t="str">
            <v/>
          </cell>
          <cell r="G9" t="str">
            <v/>
          </cell>
          <cell r="H9" t="str">
            <v/>
          </cell>
          <cell r="I9">
            <v>2.9590000000000001</v>
          </cell>
          <cell r="J9" t="str">
            <v/>
          </cell>
          <cell r="K9" t="str">
            <v/>
          </cell>
          <cell r="L9" t="str">
            <v/>
          </cell>
          <cell r="M9" t="str">
            <v/>
          </cell>
          <cell r="N9" t="str">
            <v/>
          </cell>
        </row>
        <row r="10">
          <cell r="A10" t="str">
            <v>Spain</v>
          </cell>
          <cell r="B10" t="str">
            <v/>
          </cell>
          <cell r="C10">
            <v>0</v>
          </cell>
          <cell r="D10" t="str">
            <v/>
          </cell>
          <cell r="E10" t="str">
            <v/>
          </cell>
          <cell r="F10" t="str">
            <v/>
          </cell>
          <cell r="G10" t="str">
            <v/>
          </cell>
          <cell r="H10" t="str">
            <v/>
          </cell>
          <cell r="I10" t="str">
            <v/>
          </cell>
          <cell r="J10" t="str">
            <v/>
          </cell>
          <cell r="K10" t="str">
            <v/>
          </cell>
          <cell r="L10" t="str">
            <v/>
          </cell>
          <cell r="M10" t="str">
            <v/>
          </cell>
          <cell r="N10" t="str">
            <v/>
          </cell>
        </row>
        <row r="11">
          <cell r="A11" t="str">
            <v>Sweden</v>
          </cell>
          <cell r="B11" t="str">
            <v/>
          </cell>
          <cell r="C11" t="str">
            <v/>
          </cell>
          <cell r="D11">
            <v>1112</v>
          </cell>
          <cell r="E11">
            <v>730</v>
          </cell>
          <cell r="F11" t="str">
            <v/>
          </cell>
          <cell r="G11">
            <v>7135</v>
          </cell>
          <cell r="H11" t="str">
            <v/>
          </cell>
          <cell r="I11" t="str">
            <v/>
          </cell>
          <cell r="J11">
            <v>2900</v>
          </cell>
          <cell r="K11">
            <v>1554</v>
          </cell>
          <cell r="L11">
            <v>970</v>
          </cell>
          <cell r="M11">
            <v>1000</v>
          </cell>
          <cell r="N11">
            <v>70</v>
          </cell>
        </row>
        <row r="12">
          <cell r="A12" t="str">
            <v>Switzerland</v>
          </cell>
          <cell r="B12" t="str">
            <v/>
          </cell>
          <cell r="C12" t="str">
            <v/>
          </cell>
          <cell r="D12">
            <v>18.3</v>
          </cell>
          <cell r="E12">
            <v>0.03</v>
          </cell>
          <cell r="F12" t="str">
            <v/>
          </cell>
          <cell r="G12" t="str">
            <v/>
          </cell>
          <cell r="H12" t="str">
            <v/>
          </cell>
          <cell r="I12" t="str">
            <v/>
          </cell>
          <cell r="J12" t="str">
            <v/>
          </cell>
          <cell r="K12" t="str">
            <v/>
          </cell>
          <cell r="L12" t="str">
            <v/>
          </cell>
          <cell r="M12" t="str">
            <v/>
          </cell>
          <cell r="N12" t="str">
            <v/>
          </cell>
        </row>
        <row r="13">
          <cell r="A13" t="str">
            <v>United Kingdom</v>
          </cell>
          <cell r="B13" t="str">
            <v/>
          </cell>
          <cell r="C13" t="str">
            <v/>
          </cell>
          <cell r="D13" t="str">
            <v/>
          </cell>
          <cell r="E13" t="str">
            <v/>
          </cell>
          <cell r="F13" t="str">
            <v/>
          </cell>
          <cell r="G13" t="str">
            <v/>
          </cell>
          <cell r="H13" t="str">
            <v/>
          </cell>
          <cell r="I13" t="str">
            <v/>
          </cell>
          <cell r="J13" t="str">
            <v/>
          </cell>
          <cell r="K13" t="str">
            <v/>
          </cell>
          <cell r="L13" t="str">
            <v/>
          </cell>
          <cell r="M13" t="str">
            <v/>
          </cell>
          <cell r="N13" t="str">
            <v/>
          </cell>
        </row>
      </sheetData>
      <sheetData sheetId="1" refreshError="1"/>
      <sheetData sheetId="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3_ALL"/>
    </sheetNames>
    <sheetDataSet>
      <sheetData sheetId="0" refreshError="1">
        <row r="1">
          <cell r="A1" t="str">
            <v>col</v>
          </cell>
          <cell r="B1" t="str">
            <v>DLVLEDUC</v>
          </cell>
          <cell r="C1" t="str">
            <v>Argentina</v>
          </cell>
          <cell r="D1" t="str">
            <v>Australia</v>
          </cell>
          <cell r="E1" t="str">
            <v>Austria</v>
          </cell>
          <cell r="F1" t="str">
            <v>Belgium (Fl)</v>
          </cell>
          <cell r="G1" t="str">
            <v>Brazil</v>
          </cell>
          <cell r="H1" t="str">
            <v>Canada</v>
          </cell>
          <cell r="I1" t="str">
            <v>Chile</v>
          </cell>
          <cell r="J1" t="str">
            <v>China</v>
          </cell>
          <cell r="K1" t="str">
            <v>Czech Republic</v>
          </cell>
          <cell r="L1" t="str">
            <v>Denmark</v>
          </cell>
          <cell r="M1" t="str">
            <v>Finland</v>
          </cell>
          <cell r="N1" t="str">
            <v>France</v>
          </cell>
          <cell r="O1" t="str">
            <v>Germany</v>
          </cell>
          <cell r="P1" t="str">
            <v>Greece</v>
          </cell>
          <cell r="Q1" t="str">
            <v>Hungary</v>
          </cell>
          <cell r="R1" t="str">
            <v>Iceland</v>
          </cell>
          <cell r="S1" t="str">
            <v>India</v>
          </cell>
          <cell r="T1" t="str">
            <v>Indonesia</v>
          </cell>
          <cell r="U1" t="str">
            <v>Ireland</v>
          </cell>
          <cell r="V1" t="str">
            <v>Italy</v>
          </cell>
          <cell r="W1" t="str">
            <v>Japan</v>
          </cell>
          <cell r="X1" t="str">
            <v>Jordan</v>
          </cell>
          <cell r="Y1" t="str">
            <v>Korea</v>
          </cell>
          <cell r="Z1" t="str">
            <v>Luxembourg</v>
          </cell>
          <cell r="AA1" t="str">
            <v>Mexico</v>
          </cell>
          <cell r="AB1" t="str">
            <v>Netherlands</v>
          </cell>
          <cell r="AC1" t="str">
            <v>New Zealand</v>
          </cell>
          <cell r="AD1" t="str">
            <v>Norway</v>
          </cell>
          <cell r="AE1" t="str">
            <v>Paraguay</v>
          </cell>
          <cell r="AF1" t="str">
            <v>Philippines</v>
          </cell>
          <cell r="AG1" t="str">
            <v>Poland</v>
          </cell>
          <cell r="AH1" t="str">
            <v>Portugal</v>
          </cell>
        </row>
        <row r="2">
          <cell r="A2" t="str">
            <v>c1: Total direct Exp + public subsidies to the priv. sector</v>
          </cell>
          <cell r="B2">
            <v>900000</v>
          </cell>
          <cell r="C2" t="str">
            <v>m</v>
          </cell>
          <cell r="D2">
            <v>13.0963421722328</v>
          </cell>
          <cell r="E2">
            <v>10.6167566837808</v>
          </cell>
          <cell r="F2" t="str">
            <v>m</v>
          </cell>
          <cell r="G2">
            <v>15.308723163349701</v>
          </cell>
          <cell r="H2">
            <v>13.605411354963501</v>
          </cell>
          <cell r="I2" t="str">
            <v>m</v>
          </cell>
          <cell r="J2" t="str">
            <v>m</v>
          </cell>
          <cell r="K2">
            <v>13.076836272949899</v>
          </cell>
          <cell r="L2">
            <v>13.091476488229899</v>
          </cell>
          <cell r="M2">
            <v>12.2241976910875</v>
          </cell>
          <cell r="N2">
            <v>11.107819933653699</v>
          </cell>
          <cell r="O2">
            <v>9.4783652441354107</v>
          </cell>
          <cell r="P2">
            <v>8.2184588161065104</v>
          </cell>
          <cell r="Q2">
            <v>9.4490348006145197</v>
          </cell>
          <cell r="R2">
            <v>12.308144829243</v>
          </cell>
          <cell r="S2" t="str">
            <v>m</v>
          </cell>
          <cell r="T2" t="str">
            <v>m</v>
          </cell>
          <cell r="U2">
            <v>13.499125303674999</v>
          </cell>
          <cell r="V2">
            <v>8.9610732394366206</v>
          </cell>
          <cell r="W2">
            <v>9.8315868776795803</v>
          </cell>
          <cell r="X2" t="str">
            <v>m</v>
          </cell>
          <cell r="Y2">
            <v>17.482599866435901</v>
          </cell>
          <cell r="Z2" t="str">
            <v>m</v>
          </cell>
          <cell r="AA2">
            <v>22.998469886903099</v>
          </cell>
          <cell r="AB2">
            <v>8.76050022296252</v>
          </cell>
          <cell r="AC2" t="str">
            <v>m</v>
          </cell>
          <cell r="AD2">
            <v>16.726128821882099</v>
          </cell>
          <cell r="AE2" t="str">
            <v>m</v>
          </cell>
          <cell r="AF2">
            <v>1.2231055200725699E-2</v>
          </cell>
          <cell r="AG2" t="str">
            <v>m</v>
          </cell>
          <cell r="AH2" t="str">
            <v>m</v>
          </cell>
        </row>
        <row r="3">
          <cell r="A3" t="str">
            <v>c1: Total direct Exp + public subsidies to the priv. sector</v>
          </cell>
          <cell r="B3">
            <v>901030</v>
          </cell>
          <cell r="C3" t="str">
            <v>m</v>
          </cell>
          <cell r="D3">
            <v>9.0900172657104203</v>
          </cell>
          <cell r="E3">
            <v>7.2669559178875804</v>
          </cell>
          <cell r="F3" t="str">
            <v>m</v>
          </cell>
          <cell r="G3">
            <v>10.5899725645604</v>
          </cell>
          <cell r="H3">
            <v>8.3665727862541992</v>
          </cell>
          <cell r="I3" t="str">
            <v>m</v>
          </cell>
          <cell r="J3" t="str">
            <v>m</v>
          </cell>
          <cell r="K3">
            <v>9.2975200394205793</v>
          </cell>
          <cell r="L3">
            <v>7.8987774550771697</v>
          </cell>
          <cell r="M3">
            <v>7.4719134250093902</v>
          </cell>
          <cell r="N3">
            <v>7.7720222178482103</v>
          </cell>
          <cell r="O3" t="str">
            <v>xc</v>
          </cell>
          <cell r="P3">
            <v>6.3112154930578503</v>
          </cell>
          <cell r="Q3">
            <v>6.2489813639703398</v>
          </cell>
          <cell r="R3" t="str">
            <v>xc</v>
          </cell>
          <cell r="S3" t="str">
            <v>m</v>
          </cell>
          <cell r="T3" t="str">
            <v>m</v>
          </cell>
          <cell r="U3">
            <v>9.0196796612238899</v>
          </cell>
          <cell r="V3">
            <v>6.2950768147345597</v>
          </cell>
          <cell r="W3">
            <v>7.7500085836404198</v>
          </cell>
          <cell r="X3" t="str">
            <v>m</v>
          </cell>
          <cell r="Y3">
            <v>14.1840063783681</v>
          </cell>
          <cell r="Z3" t="str">
            <v>m</v>
          </cell>
          <cell r="AA3">
            <v>16.7374930960376</v>
          </cell>
          <cell r="AB3">
            <v>5.5211554704509096</v>
          </cell>
          <cell r="AC3" t="str">
            <v>m</v>
          </cell>
          <cell r="AD3">
            <v>9.1810921629556397</v>
          </cell>
          <cell r="AE3" t="str">
            <v>m</v>
          </cell>
          <cell r="AF3" t="str">
            <v>m</v>
          </cell>
          <cell r="AG3" t="str">
            <v>m</v>
          </cell>
          <cell r="AH3" t="str">
            <v>m</v>
          </cell>
        </row>
        <row r="4">
          <cell r="A4" t="str">
            <v>c1: Total direct Exp + public subsidies to the priv. sector</v>
          </cell>
          <cell r="B4">
            <v>905070</v>
          </cell>
          <cell r="C4" t="str">
            <v>m</v>
          </cell>
          <cell r="D4">
            <v>3.91589115280108</v>
          </cell>
          <cell r="E4">
            <v>2.2831363627912</v>
          </cell>
          <cell r="F4" t="str">
            <v>m</v>
          </cell>
          <cell r="G4">
            <v>3.8798954840395399</v>
          </cell>
          <cell r="H4">
            <v>4.7984924461587797</v>
          </cell>
          <cell r="I4">
            <v>2.3611995324396302</v>
          </cell>
          <cell r="J4" t="str">
            <v>m</v>
          </cell>
          <cell r="K4">
            <v>2.0276207349229498</v>
          </cell>
          <cell r="L4">
            <v>3.1745213275276098</v>
          </cell>
          <cell r="M4">
            <v>3.47393483457643</v>
          </cell>
          <cell r="N4">
            <v>1.9606002851642601</v>
          </cell>
          <cell r="O4">
            <v>2.1844681849787202</v>
          </cell>
          <cell r="P4">
            <v>1.8598630718954301</v>
          </cell>
          <cell r="Q4">
            <v>1.7653129383474699</v>
          </cell>
          <cell r="R4">
            <v>2.36475862723956</v>
          </cell>
          <cell r="S4" t="str">
            <v>m</v>
          </cell>
          <cell r="T4" t="str">
            <v>m</v>
          </cell>
          <cell r="U4">
            <v>3.1402948058036499</v>
          </cell>
          <cell r="V4">
            <v>1.4092450704225401</v>
          </cell>
          <cell r="W4">
            <v>1.1873769041908899</v>
          </cell>
          <cell r="X4" t="str">
            <v>m</v>
          </cell>
          <cell r="Y4">
            <v>1.4014569392010701</v>
          </cell>
          <cell r="Z4" t="str">
            <v>m</v>
          </cell>
          <cell r="AA4">
            <v>4.2190639287910798</v>
          </cell>
          <cell r="AB4">
            <v>2.6064000734464798</v>
          </cell>
          <cell r="AC4" t="str">
            <v>m</v>
          </cell>
          <cell r="AD4">
            <v>4.5924642155170297</v>
          </cell>
          <cell r="AE4" t="str">
            <v>m</v>
          </cell>
          <cell r="AF4">
            <v>5.0554550810290198E-3</v>
          </cell>
          <cell r="AG4" t="str">
            <v>m</v>
          </cell>
          <cell r="AH4" t="str">
            <v>m</v>
          </cell>
        </row>
        <row r="5">
          <cell r="A5" t="str">
            <v>c2: Direct public exp. for educ. services</v>
          </cell>
          <cell r="B5">
            <v>900000</v>
          </cell>
          <cell r="C5" t="str">
            <v>m</v>
          </cell>
          <cell r="D5">
            <v>11.4016136274966</v>
          </cell>
          <cell r="E5">
            <v>10.0094342139408</v>
          </cell>
          <cell r="F5" t="str">
            <v>m</v>
          </cell>
          <cell r="G5">
            <v>14.9871597787746</v>
          </cell>
          <cell r="H5">
            <v>11.9320152724693</v>
          </cell>
          <cell r="I5">
            <v>10.943181034077799</v>
          </cell>
          <cell r="J5" t="str">
            <v>m</v>
          </cell>
          <cell r="K5">
            <v>12.212630383184599</v>
          </cell>
          <cell r="L5">
            <v>10.640678613220301</v>
          </cell>
          <cell r="M5">
            <v>11.165249231100301</v>
          </cell>
          <cell r="N5">
            <v>10.6278174372663</v>
          </cell>
          <cell r="O5">
            <v>9.0533961546222503</v>
          </cell>
          <cell r="P5">
            <v>8.1856611987750991</v>
          </cell>
          <cell r="Q5">
            <v>9.1579052835481907</v>
          </cell>
          <cell r="R5">
            <v>11.441817460627799</v>
          </cell>
          <cell r="S5" t="str">
            <v>m</v>
          </cell>
          <cell r="T5" t="str">
            <v>m</v>
          </cell>
          <cell r="U5">
            <v>12.222100853513499</v>
          </cell>
          <cell r="V5">
            <v>8.6640673889490802</v>
          </cell>
          <cell r="W5">
            <v>9.8315868776795803</v>
          </cell>
          <cell r="X5" t="str">
            <v>m</v>
          </cell>
          <cell r="Y5">
            <v>17.482599866435901</v>
          </cell>
          <cell r="Z5" t="str">
            <v>m</v>
          </cell>
          <cell r="AA5">
            <v>22.7632988302386</v>
          </cell>
          <cell r="AB5">
            <v>7.58389397476589</v>
          </cell>
          <cell r="AC5" t="str">
            <v>m</v>
          </cell>
          <cell r="AD5">
            <v>14.2395501185858</v>
          </cell>
          <cell r="AE5" t="str">
            <v>m</v>
          </cell>
          <cell r="AF5">
            <v>2.60918442634448E-2</v>
          </cell>
          <cell r="AG5" t="str">
            <v>m</v>
          </cell>
          <cell r="AH5" t="str">
            <v>m</v>
          </cell>
        </row>
        <row r="6">
          <cell r="A6" t="str">
            <v>c2: Direct public exp. for educ. services</v>
          </cell>
          <cell r="B6">
            <v>901030</v>
          </cell>
          <cell r="C6" t="str">
            <v>m</v>
          </cell>
          <cell r="D6">
            <v>8.2757298238700994</v>
          </cell>
          <cell r="E6">
            <v>7.2109973669893099</v>
          </cell>
          <cell r="F6" t="str">
            <v>m</v>
          </cell>
          <cell r="G6">
            <v>10.589781822932499</v>
          </cell>
          <cell r="H6">
            <v>8.3665727862541992</v>
          </cell>
          <cell r="I6">
            <v>7.7639149134442098</v>
          </cell>
          <cell r="J6" t="str">
            <v>m</v>
          </cell>
          <cell r="K6">
            <v>8.6463093988738091</v>
          </cell>
          <cell r="L6">
            <v>6.9097960742174704</v>
          </cell>
          <cell r="M6">
            <v>7.0895638278284503</v>
          </cell>
          <cell r="N6">
            <v>7.4692152222024903</v>
          </cell>
          <cell r="O6">
            <v>5.8074479658806801</v>
          </cell>
          <cell r="P6">
            <v>6.3095148809786998</v>
          </cell>
          <cell r="Q6">
            <v>6.2085031060049403</v>
          </cell>
          <cell r="R6">
            <v>8.5995575344838198</v>
          </cell>
          <cell r="S6" t="str">
            <v>m</v>
          </cell>
          <cell r="T6" t="str">
            <v>m</v>
          </cell>
          <cell r="U6">
            <v>8.5562650390642396</v>
          </cell>
          <cell r="V6">
            <v>6.2178419284940398</v>
          </cell>
          <cell r="W6">
            <v>7.7500085836404198</v>
          </cell>
          <cell r="X6" t="str">
            <v>m</v>
          </cell>
          <cell r="Y6">
            <v>14.1840063783681</v>
          </cell>
          <cell r="Z6" t="str">
            <v>m</v>
          </cell>
          <cell r="AA6">
            <v>16.674233737503499</v>
          </cell>
          <cell r="AB6">
            <v>5.0490871652283396</v>
          </cell>
          <cell r="AC6" t="str">
            <v>m</v>
          </cell>
          <cell r="AD6">
            <v>8.5131301916554403</v>
          </cell>
          <cell r="AE6" t="str">
            <v>m</v>
          </cell>
          <cell r="AF6">
            <v>1.8255475186324699E-2</v>
          </cell>
          <cell r="AG6" t="str">
            <v>m</v>
          </cell>
          <cell r="AH6" t="str">
            <v>m</v>
          </cell>
        </row>
        <row r="7">
          <cell r="A7" t="str">
            <v>c2: Direct public exp. for educ. services</v>
          </cell>
          <cell r="B7">
            <v>905070</v>
          </cell>
          <cell r="C7" t="str">
            <v>m</v>
          </cell>
          <cell r="D7">
            <v>3.0376423833288202</v>
          </cell>
          <cell r="E7">
            <v>1.7811666573698799</v>
          </cell>
          <cell r="F7" t="str">
            <v>m</v>
          </cell>
          <cell r="G7">
            <v>3.5585228410921901</v>
          </cell>
          <cell r="H7">
            <v>3.1250963636645799</v>
          </cell>
          <cell r="I7">
            <v>1.91582991930741</v>
          </cell>
          <cell r="J7" t="str">
            <v>m</v>
          </cell>
          <cell r="K7">
            <v>1.8146254857044</v>
          </cell>
          <cell r="L7">
            <v>2.1350063342140402</v>
          </cell>
          <cell r="M7">
            <v>2.79733597177017</v>
          </cell>
          <cell r="N7">
            <v>1.78340478442254</v>
          </cell>
          <cell r="O7">
            <v>1.97606998381854</v>
          </cell>
          <cell r="P7">
            <v>1.82876606664317</v>
          </cell>
          <cell r="Q7">
            <v>1.5165319617927999</v>
          </cell>
          <cell r="R7">
            <v>1.6613010273915201</v>
          </cell>
          <cell r="S7" t="str">
            <v>m</v>
          </cell>
          <cell r="T7" t="str">
            <v>m</v>
          </cell>
          <cell r="U7">
            <v>2.3816374239840599</v>
          </cell>
          <cell r="V7">
            <v>1.2910998916576399</v>
          </cell>
          <cell r="W7">
            <v>1.1873769041908899</v>
          </cell>
          <cell r="X7" t="str">
            <v>m</v>
          </cell>
          <cell r="Y7">
            <v>1.4014569392010701</v>
          </cell>
          <cell r="Z7" t="str">
            <v>m</v>
          </cell>
          <cell r="AA7">
            <v>4.0582483001468797</v>
          </cell>
          <cell r="AB7">
            <v>1.9153600188862401</v>
          </cell>
          <cell r="AC7" t="str">
            <v>m</v>
          </cell>
          <cell r="AD7">
            <v>3.0617932522301099</v>
          </cell>
          <cell r="AE7" t="str">
            <v>m</v>
          </cell>
          <cell r="AF7">
            <v>5.0554550810290198E-3</v>
          </cell>
          <cell r="AG7" t="str">
            <v>m</v>
          </cell>
          <cell r="AH7" t="str">
            <v>m</v>
          </cell>
        </row>
        <row r="8">
          <cell r="A8" t="str">
            <v>c3: Public subsides to the private sector</v>
          </cell>
          <cell r="B8">
            <v>900000</v>
          </cell>
          <cell r="C8" t="str">
            <v>m</v>
          </cell>
          <cell r="D8">
            <v>1.69472854473613</v>
          </cell>
          <cell r="E8">
            <v>0.60732246984002303</v>
          </cell>
          <cell r="F8" t="str">
            <v>m</v>
          </cell>
          <cell r="G8">
            <v>0.32156338457518602</v>
          </cell>
          <cell r="H8">
            <v>1.6733960824942</v>
          </cell>
          <cell r="I8" t="str">
            <v>m</v>
          </cell>
          <cell r="J8" t="str">
            <v>m</v>
          </cell>
          <cell r="K8">
            <v>0.86420588976531998</v>
          </cell>
          <cell r="L8">
            <v>2.45079787500958</v>
          </cell>
          <cell r="M8">
            <v>1.0589484599872101</v>
          </cell>
          <cell r="N8">
            <v>0.48000249638743903</v>
          </cell>
          <cell r="O8">
            <v>0.42496908951317403</v>
          </cell>
          <cell r="P8">
            <v>3.2797617331401102E-2</v>
          </cell>
          <cell r="Q8">
            <v>0.291129517066328</v>
          </cell>
          <cell r="R8">
            <v>0.86632736861511705</v>
          </cell>
          <cell r="S8" t="str">
            <v>m</v>
          </cell>
          <cell r="T8" t="str">
            <v>m</v>
          </cell>
          <cell r="U8">
            <v>1.27702445016156</v>
          </cell>
          <cell r="V8">
            <v>0.29700585048754102</v>
          </cell>
          <cell r="W8" t="str">
            <v>m</v>
          </cell>
          <cell r="X8" t="str">
            <v>m</v>
          </cell>
          <cell r="Y8" t="str">
            <v>n</v>
          </cell>
          <cell r="Z8" t="str">
            <v>m</v>
          </cell>
          <cell r="AA8">
            <v>0.23517105666441601</v>
          </cell>
          <cell r="AB8">
            <v>1.17660624819663</v>
          </cell>
          <cell r="AC8" t="str">
            <v>m</v>
          </cell>
          <cell r="AD8">
            <v>2.4865787032962601</v>
          </cell>
          <cell r="AE8" t="str">
            <v>m</v>
          </cell>
          <cell r="AF8" t="str">
            <v>m</v>
          </cell>
          <cell r="AG8" t="str">
            <v>m</v>
          </cell>
          <cell r="AH8" t="str">
            <v>m</v>
          </cell>
        </row>
        <row r="9">
          <cell r="A9" t="str">
            <v>c3: Public subsides to the private sector</v>
          </cell>
          <cell r="B9">
            <v>901030</v>
          </cell>
          <cell r="C9" t="str">
            <v>m</v>
          </cell>
          <cell r="D9">
            <v>0.81428744184032498</v>
          </cell>
          <cell r="E9">
            <v>5.5958550898271398E-2</v>
          </cell>
          <cell r="F9" t="str">
            <v>m</v>
          </cell>
          <cell r="G9" t="str">
            <v>m</v>
          </cell>
          <cell r="H9" t="str">
            <v>xr</v>
          </cell>
          <cell r="I9" t="str">
            <v>m</v>
          </cell>
          <cell r="J9" t="str">
            <v>m</v>
          </cell>
          <cell r="K9">
            <v>0.65121064054677302</v>
          </cell>
          <cell r="L9">
            <v>0.988981380859704</v>
          </cell>
          <cell r="M9">
            <v>0.38234959718094003</v>
          </cell>
          <cell r="N9">
            <v>0.302806995645724</v>
          </cell>
          <cell r="O9" t="str">
            <v>xc</v>
          </cell>
          <cell r="P9">
            <v>1.7006120791422899E-3</v>
          </cell>
          <cell r="Q9">
            <v>4.0478257965399798E-2</v>
          </cell>
          <cell r="R9" t="str">
            <v>xc</v>
          </cell>
          <cell r="S9" t="str">
            <v>m</v>
          </cell>
          <cell r="T9" t="str">
            <v>m</v>
          </cell>
          <cell r="U9">
            <v>0.46341462215965301</v>
          </cell>
          <cell r="V9">
            <v>7.7234886240519995E-2</v>
          </cell>
          <cell r="W9" t="str">
            <v>m</v>
          </cell>
          <cell r="X9" t="str">
            <v>m</v>
          </cell>
          <cell r="Y9" t="str">
            <v>n</v>
          </cell>
          <cell r="Z9" t="str">
            <v>m</v>
          </cell>
          <cell r="AA9">
            <v>6.3259358534123594E-2</v>
          </cell>
          <cell r="AB9">
            <v>0.47206830522256898</v>
          </cell>
          <cell r="AC9" t="str">
            <v>m</v>
          </cell>
          <cell r="AD9">
            <v>0.66796197130020196</v>
          </cell>
          <cell r="AE9" t="str">
            <v>m</v>
          </cell>
          <cell r="AF9" t="str">
            <v>m</v>
          </cell>
          <cell r="AG9" t="str">
            <v>m</v>
          </cell>
          <cell r="AH9" t="str">
            <v>m</v>
          </cell>
        </row>
        <row r="10">
          <cell r="A10" t="str">
            <v>c3: Public subsides to the private sector</v>
          </cell>
          <cell r="B10">
            <v>905070</v>
          </cell>
          <cell r="C10" t="str">
            <v>m</v>
          </cell>
          <cell r="D10">
            <v>0.87824876947226005</v>
          </cell>
          <cell r="E10">
            <v>0.50196970542131802</v>
          </cell>
          <cell r="F10" t="str">
            <v>m</v>
          </cell>
          <cell r="G10">
            <v>0.32137264294735002</v>
          </cell>
          <cell r="H10">
            <v>1.6733960824942</v>
          </cell>
          <cell r="I10">
            <v>0.44536961313221601</v>
          </cell>
          <cell r="J10" t="str">
            <v>m</v>
          </cell>
          <cell r="K10">
            <v>0.21299524921854701</v>
          </cell>
          <cell r="L10">
            <v>1.0395149933135801</v>
          </cell>
          <cell r="M10">
            <v>0.67659886280626902</v>
          </cell>
          <cell r="N10">
            <v>0.177195500741715</v>
          </cell>
          <cell r="O10">
            <v>0.20839820116018101</v>
          </cell>
          <cell r="P10">
            <v>3.1097005252258801E-2</v>
          </cell>
          <cell r="Q10">
            <v>0.24878097655467199</v>
          </cell>
          <cell r="R10">
            <v>0.70345759984804201</v>
          </cell>
          <cell r="S10" t="str">
            <v>m</v>
          </cell>
          <cell r="T10" t="str">
            <v>m</v>
          </cell>
          <cell r="U10">
            <v>0.75865738181958298</v>
          </cell>
          <cell r="V10">
            <v>0.118145178764897</v>
          </cell>
          <cell r="W10" t="str">
            <v>m</v>
          </cell>
          <cell r="X10" t="str">
            <v>m</v>
          </cell>
          <cell r="Y10" t="str">
            <v>n</v>
          </cell>
          <cell r="Z10" t="str">
            <v>m</v>
          </cell>
          <cell r="AA10">
            <v>0.160815628644213</v>
          </cell>
          <cell r="AB10">
            <v>0.69104005456023898</v>
          </cell>
          <cell r="AC10" t="str">
            <v>m</v>
          </cell>
          <cell r="AD10">
            <v>1.53067096328691</v>
          </cell>
          <cell r="AE10" t="str">
            <v>m</v>
          </cell>
          <cell r="AF10" t="str">
            <v>m</v>
          </cell>
          <cell r="AG10" t="str">
            <v>m</v>
          </cell>
          <cell r="AH10" t="str">
            <v>m</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0"/>
      <sheetName val="2009"/>
      <sheetName val="2007"/>
      <sheetName val="OUTPUT"/>
    </sheetNames>
    <sheetDataSet>
      <sheetData sheetId="0"/>
      <sheetData sheetId="1"/>
      <sheetData sheetId="2"/>
      <sheetData sheetId="3">
        <row r="1">
          <cell r="A1" t="str">
            <v>http://www.npa.go.jp/english/seisaku/Crime_in_Japan_in_2010.pdf</v>
          </cell>
        </row>
        <row r="2">
          <cell r="A2" t="str">
            <v>JPN</v>
          </cell>
          <cell r="B2" t="str">
            <v>VEH_THEFT</v>
          </cell>
          <cell r="C2">
            <v>2010</v>
          </cell>
          <cell r="D2">
            <v>23775</v>
          </cell>
          <cell r="E2" t="str">
            <v>INSERT INTO  INPUT.FLAT ([REG_ID],[VAR],[YEAR],[VALUE])  Values ( 'JPN','VEH_THEFT','2010','23775')</v>
          </cell>
        </row>
        <row r="3">
          <cell r="A3" t="str">
            <v>JPA</v>
          </cell>
          <cell r="B3" t="str">
            <v>VEH_THEFT</v>
          </cell>
          <cell r="C3">
            <v>2010</v>
          </cell>
          <cell r="D3">
            <v>439</v>
          </cell>
          <cell r="E3" t="str">
            <v>INSERT INTO  INPUT.FLAT ([REG_ID],[VAR],[YEAR],[VALUE])  Values ( 'JPA','VEH_THEFT','2010','439')</v>
          </cell>
        </row>
        <row r="4">
          <cell r="A4" t="str">
            <v>JPA01</v>
          </cell>
          <cell r="B4" t="str">
            <v>VEH_THEFT</v>
          </cell>
          <cell r="C4">
            <v>2010</v>
          </cell>
          <cell r="D4">
            <v>439</v>
          </cell>
          <cell r="E4" t="str">
            <v>INSERT INTO  INPUT.FLAT ([REG_ID],[VAR],[YEAR],[VALUE])  Values ( 'JPA01','VEH_THEFT','2010','439')</v>
          </cell>
        </row>
        <row r="5">
          <cell r="A5" t="str">
            <v>JPB</v>
          </cell>
          <cell r="B5" t="str">
            <v>VEH_THEFT</v>
          </cell>
          <cell r="C5">
            <v>2010</v>
          </cell>
          <cell r="D5">
            <v>558</v>
          </cell>
          <cell r="E5" t="str">
            <v>INSERT INTO  INPUT.FLAT ([REG_ID],[VAR],[YEAR],[VALUE])  Values ( 'JPB','VEH_THEFT','2010','558')</v>
          </cell>
        </row>
        <row r="6">
          <cell r="A6" t="str">
            <v>JPB02</v>
          </cell>
          <cell r="B6" t="str">
            <v>VEH_THEFT</v>
          </cell>
          <cell r="C6">
            <v>2010</v>
          </cell>
          <cell r="D6">
            <v>61</v>
          </cell>
          <cell r="E6" t="str">
            <v>INSERT INTO  INPUT.FLAT ([REG_ID],[VAR],[YEAR],[VALUE])  Values ( 'JPB02','VEH_THEFT','2010','61')</v>
          </cell>
        </row>
        <row r="7">
          <cell r="A7" t="str">
            <v>JPB03</v>
          </cell>
          <cell r="B7" t="str">
            <v>VEH_THEFT</v>
          </cell>
          <cell r="C7">
            <v>2010</v>
          </cell>
          <cell r="D7">
            <v>29</v>
          </cell>
          <cell r="E7" t="str">
            <v>INSERT INTO  INPUT.FLAT ([REG_ID],[VAR],[YEAR],[VALUE])  Values ( 'JPB03','VEH_THEFT','2010','29')</v>
          </cell>
        </row>
        <row r="8">
          <cell r="A8" t="str">
            <v>JPB04</v>
          </cell>
          <cell r="B8" t="str">
            <v>VEH_THEFT</v>
          </cell>
          <cell r="C8">
            <v>2010</v>
          </cell>
          <cell r="D8">
            <v>114</v>
          </cell>
          <cell r="E8" t="str">
            <v>INSERT INTO  INPUT.FLAT ([REG_ID],[VAR],[YEAR],[VALUE])  Values ( 'JPB04','VEH_THEFT','2010','114')</v>
          </cell>
        </row>
        <row r="9">
          <cell r="A9" t="str">
            <v>JPB05</v>
          </cell>
          <cell r="B9" t="str">
            <v>VEH_THEFT</v>
          </cell>
          <cell r="C9">
            <v>2010</v>
          </cell>
          <cell r="D9">
            <v>21</v>
          </cell>
          <cell r="E9" t="str">
            <v>INSERT INTO  INPUT.FLAT ([REG_ID],[VAR],[YEAR],[VALUE])  Values ( 'JPB05','VEH_THEFT','2010','21')</v>
          </cell>
        </row>
        <row r="10">
          <cell r="A10" t="str">
            <v>JPB06</v>
          </cell>
          <cell r="B10" t="str">
            <v>VEH_THEFT</v>
          </cell>
          <cell r="C10">
            <v>2010</v>
          </cell>
          <cell r="D10">
            <v>44</v>
          </cell>
          <cell r="E10" t="str">
            <v>INSERT INTO  INPUT.FLAT ([REG_ID],[VAR],[YEAR],[VALUE])  Values ( 'JPB06','VEH_THEFT','2010','44')</v>
          </cell>
        </row>
        <row r="11">
          <cell r="A11" t="str">
            <v>JPB07</v>
          </cell>
          <cell r="B11" t="str">
            <v>VEH_THEFT</v>
          </cell>
          <cell r="C11">
            <v>2010</v>
          </cell>
          <cell r="D11">
            <v>289</v>
          </cell>
          <cell r="E11" t="str">
            <v>INSERT INTO  INPUT.FLAT ([REG_ID],[VAR],[YEAR],[VALUE])  Values ( 'JPB07','VEH_THEFT','2010','289')</v>
          </cell>
        </row>
        <row r="12">
          <cell r="A12" t="str">
            <v>JPC</v>
          </cell>
          <cell r="B12" t="str">
            <v>VEH_THEFT</v>
          </cell>
          <cell r="C12">
            <v>2010</v>
          </cell>
          <cell r="D12">
            <v>3949</v>
          </cell>
          <cell r="E12" t="str">
            <v>INSERT INTO  INPUT.FLAT ([REG_ID],[VAR],[YEAR],[VALUE])  Values ( 'JPC','VEH_THEFT','2010','3949')</v>
          </cell>
        </row>
        <row r="13">
          <cell r="A13" t="str">
            <v>JPC19</v>
          </cell>
          <cell r="B13" t="str">
            <v>VEH_THEFT</v>
          </cell>
          <cell r="C13">
            <v>2010</v>
          </cell>
          <cell r="D13">
            <v>109</v>
          </cell>
          <cell r="E13" t="str">
            <v>INSERT INTO  INPUT.FLAT ([REG_ID],[VAR],[YEAR],[VALUE])  Values ( 'JPC19','VEH_THEFT','2010','109')</v>
          </cell>
        </row>
        <row r="14">
          <cell r="A14" t="str">
            <v>JPC20</v>
          </cell>
          <cell r="B14" t="str">
            <v>VEH_THEFT</v>
          </cell>
          <cell r="C14">
            <v>2010</v>
          </cell>
          <cell r="D14">
            <v>156</v>
          </cell>
          <cell r="E14" t="str">
            <v>INSERT INTO  INPUT.FLAT ([REG_ID],[VAR],[YEAR],[VALUE])  Values ( 'JPC20','VEH_THEFT','2010','156')</v>
          </cell>
        </row>
        <row r="15">
          <cell r="A15" t="str">
            <v>JPC08</v>
          </cell>
          <cell r="B15" t="str">
            <v>VEH_THEFT</v>
          </cell>
          <cell r="C15">
            <v>2010</v>
          </cell>
          <cell r="D15">
            <v>2393</v>
          </cell>
          <cell r="E15" t="str">
            <v>INSERT INTO  INPUT.FLAT ([REG_ID],[VAR],[YEAR],[VALUE])  Values ( 'JPC08','VEH_THEFT','2010','2393')</v>
          </cell>
        </row>
        <row r="16">
          <cell r="A16" t="str">
            <v>JPC09</v>
          </cell>
          <cell r="B16" t="str">
            <v>VEH_THEFT</v>
          </cell>
          <cell r="C16">
            <v>2010</v>
          </cell>
          <cell r="D16">
            <v>659</v>
          </cell>
          <cell r="E16" t="str">
            <v>INSERT INTO  INPUT.FLAT ([REG_ID],[VAR],[YEAR],[VALUE])  Values ( 'JPC09','VEH_THEFT','2010','659')</v>
          </cell>
        </row>
        <row r="17">
          <cell r="A17" t="str">
            <v>JPC10</v>
          </cell>
          <cell r="B17" t="str">
            <v>VEH_THEFT</v>
          </cell>
          <cell r="C17">
            <v>2010</v>
          </cell>
          <cell r="D17">
            <v>632</v>
          </cell>
          <cell r="E17" t="str">
            <v>INSERT INTO  INPUT.FLAT ([REG_ID],[VAR],[YEAR],[VALUE])  Values ( 'JPC10','VEH_THEFT','2010','632')</v>
          </cell>
        </row>
        <row r="18">
          <cell r="A18" t="str">
            <v>JPD</v>
          </cell>
          <cell r="B18" t="str">
            <v>VEH_THEFT</v>
          </cell>
          <cell r="C18">
            <v>2010</v>
          </cell>
          <cell r="D18">
            <v>7293</v>
          </cell>
          <cell r="E18" t="str">
            <v>INSERT INTO  INPUT.FLAT ([REG_ID],[VAR],[YEAR],[VALUE])  Values ( 'JPD','VEH_THEFT','2010','7293')</v>
          </cell>
        </row>
        <row r="19">
          <cell r="A19" t="str">
            <v>JPD11</v>
          </cell>
          <cell r="B19" t="str">
            <v>VEH_THEFT</v>
          </cell>
          <cell r="C19">
            <v>2010</v>
          </cell>
          <cell r="D19">
            <v>1477</v>
          </cell>
          <cell r="E19" t="str">
            <v>INSERT INTO  INPUT.FLAT ([REG_ID],[VAR],[YEAR],[VALUE])  Values ( 'JPD11','VEH_THEFT','2010','1477')</v>
          </cell>
        </row>
        <row r="20">
          <cell r="A20" t="str">
            <v>JPD12</v>
          </cell>
          <cell r="B20" t="str">
            <v>VEH_THEFT</v>
          </cell>
          <cell r="C20">
            <v>2010</v>
          </cell>
          <cell r="D20">
            <v>3264</v>
          </cell>
          <cell r="E20" t="str">
            <v>INSERT INTO  INPUT.FLAT ([REG_ID],[VAR],[YEAR],[VALUE])  Values ( 'JPD12','VEH_THEFT','2010','3264')</v>
          </cell>
        </row>
        <row r="21">
          <cell r="A21" t="str">
            <v>JPD13</v>
          </cell>
          <cell r="B21" t="str">
            <v>VEH_THEFT</v>
          </cell>
          <cell r="C21">
            <v>2010</v>
          </cell>
          <cell r="D21">
            <v>627</v>
          </cell>
          <cell r="E21" t="str">
            <v>INSERT INTO  INPUT.FLAT ([REG_ID],[VAR],[YEAR],[VALUE])  Values ( 'JPD13','VEH_THEFT','2010','627')</v>
          </cell>
        </row>
        <row r="22">
          <cell r="A22" t="str">
            <v>JPD14</v>
          </cell>
          <cell r="B22" t="str">
            <v>VEH_THEFT</v>
          </cell>
          <cell r="C22">
            <v>2010</v>
          </cell>
          <cell r="D22">
            <v>1925</v>
          </cell>
          <cell r="E22" t="str">
            <v>INSERT INTO  INPUT.FLAT ([REG_ID],[VAR],[YEAR],[VALUE])  Values ( 'JPD14','VEH_THEFT','2010','1925')</v>
          </cell>
        </row>
        <row r="23">
          <cell r="A23" t="str">
            <v>JPE</v>
          </cell>
          <cell r="B23" t="str">
            <v>VEH_THEFT</v>
          </cell>
          <cell r="C23">
            <v>2010</v>
          </cell>
          <cell r="D23">
            <v>358</v>
          </cell>
          <cell r="E23" t="str">
            <v>INSERT INTO  INPUT.FLAT ([REG_ID],[VAR],[YEAR],[VALUE])  Values ( 'JPE','VEH_THEFT','2010','358')</v>
          </cell>
        </row>
        <row r="24">
          <cell r="A24" t="str">
            <v>JPE15</v>
          </cell>
          <cell r="B24" t="str">
            <v>VEH_THEFT</v>
          </cell>
          <cell r="C24">
            <v>2010</v>
          </cell>
          <cell r="D24">
            <v>151</v>
          </cell>
          <cell r="E24" t="str">
            <v>INSERT INTO  INPUT.FLAT ([REG_ID],[VAR],[YEAR],[VALUE])  Values ( 'JPE15','VEH_THEFT','2010','151')</v>
          </cell>
        </row>
        <row r="25">
          <cell r="A25" t="str">
            <v>JPE16</v>
          </cell>
          <cell r="B25" t="str">
            <v>VEH_THEFT</v>
          </cell>
          <cell r="C25">
            <v>2010</v>
          </cell>
          <cell r="D25">
            <v>69</v>
          </cell>
          <cell r="E25" t="str">
            <v>INSERT INTO  INPUT.FLAT ([REG_ID],[VAR],[YEAR],[VALUE])  Values ( 'JPE16','VEH_THEFT','2010','69')</v>
          </cell>
        </row>
        <row r="26">
          <cell r="A26" t="str">
            <v>JPE17</v>
          </cell>
          <cell r="B26" t="str">
            <v>VEH_THEFT</v>
          </cell>
          <cell r="C26">
            <v>2010</v>
          </cell>
          <cell r="D26">
            <v>89</v>
          </cell>
          <cell r="E26" t="str">
            <v>INSERT INTO  INPUT.FLAT ([REG_ID],[VAR],[YEAR],[VALUE])  Values ( 'JPE17','VEH_THEFT','2010','89')</v>
          </cell>
        </row>
        <row r="27">
          <cell r="A27" t="str">
            <v>JPE18</v>
          </cell>
          <cell r="B27" t="str">
            <v>VEH_THEFT</v>
          </cell>
          <cell r="C27">
            <v>2010</v>
          </cell>
          <cell r="D27">
            <v>49</v>
          </cell>
          <cell r="E27" t="str">
            <v>INSERT INTO  INPUT.FLAT ([REG_ID],[VAR],[YEAR],[VALUE])  Values ( 'JPE18','VEH_THEFT','2010','49')</v>
          </cell>
        </row>
        <row r="28">
          <cell r="A28" t="str">
            <v>JPF</v>
          </cell>
          <cell r="B28" t="str">
            <v>VEH_THEFT</v>
          </cell>
          <cell r="C28">
            <v>2010</v>
          </cell>
          <cell r="D28">
            <v>4966</v>
          </cell>
          <cell r="E28" t="str">
            <v>INSERT INTO  INPUT.FLAT ([REG_ID],[VAR],[YEAR],[VALUE])  Values ( 'JPF','VEH_THEFT','2010','4966')</v>
          </cell>
        </row>
        <row r="29">
          <cell r="A29" t="str">
            <v>JPF21</v>
          </cell>
          <cell r="B29" t="str">
            <v>VEH_THEFT</v>
          </cell>
          <cell r="C29">
            <v>2010</v>
          </cell>
          <cell r="D29">
            <v>532</v>
          </cell>
          <cell r="E29" t="str">
            <v>INSERT INTO  INPUT.FLAT ([REG_ID],[VAR],[YEAR],[VALUE])  Values ( 'JPF21','VEH_THEFT','2010','532')</v>
          </cell>
        </row>
        <row r="30">
          <cell r="A30" t="str">
            <v>JPF22</v>
          </cell>
          <cell r="B30" t="str">
            <v>VEH_THEFT</v>
          </cell>
          <cell r="C30">
            <v>2010</v>
          </cell>
          <cell r="D30">
            <v>396</v>
          </cell>
          <cell r="E30" t="str">
            <v>INSERT INTO  INPUT.FLAT ([REG_ID],[VAR],[YEAR],[VALUE])  Values ( 'JPF22','VEH_THEFT','2010','396')</v>
          </cell>
        </row>
        <row r="31">
          <cell r="A31" t="str">
            <v>JPF23</v>
          </cell>
          <cell r="B31" t="str">
            <v>VEH_THEFT</v>
          </cell>
          <cell r="C31">
            <v>2010</v>
          </cell>
          <cell r="D31">
            <v>3608</v>
          </cell>
          <cell r="E31" t="str">
            <v>INSERT INTO  INPUT.FLAT ([REG_ID],[VAR],[YEAR],[VALUE])  Values ( 'JPF23','VEH_THEFT','2010','3608')</v>
          </cell>
        </row>
        <row r="32">
          <cell r="A32" t="str">
            <v>JPF24</v>
          </cell>
          <cell r="B32" t="str">
            <v>VEH_THEFT</v>
          </cell>
          <cell r="C32">
            <v>2010</v>
          </cell>
          <cell r="D32">
            <v>430</v>
          </cell>
          <cell r="E32" t="str">
            <v>INSERT INTO  INPUT.FLAT ([REG_ID],[VAR],[YEAR],[VALUE])  Values ( 'JPF24','VEH_THEFT','2010','430')</v>
          </cell>
        </row>
        <row r="33">
          <cell r="A33" t="str">
            <v>JPG</v>
          </cell>
          <cell r="B33" t="str">
            <v>VEH_THEFT</v>
          </cell>
          <cell r="C33">
            <v>2010</v>
          </cell>
          <cell r="D33">
            <v>4040</v>
          </cell>
          <cell r="E33" t="str">
            <v>INSERT INTO  INPUT.FLAT ([REG_ID],[VAR],[YEAR],[VALUE])  Values ( 'JPG','VEH_THEFT','2010','4040')</v>
          </cell>
        </row>
        <row r="34">
          <cell r="A34" t="str">
            <v>JPG25</v>
          </cell>
          <cell r="B34" t="str">
            <v>VEH_THEFT</v>
          </cell>
          <cell r="C34">
            <v>2010</v>
          </cell>
          <cell r="D34">
            <v>153</v>
          </cell>
          <cell r="E34" t="str">
            <v>INSERT INTO  INPUT.FLAT ([REG_ID],[VAR],[YEAR],[VALUE])  Values ( 'JPG25','VEH_THEFT','2010','153')</v>
          </cell>
        </row>
        <row r="35">
          <cell r="A35" t="str">
            <v>JPG26</v>
          </cell>
          <cell r="B35" t="str">
            <v>VEH_THEFT</v>
          </cell>
          <cell r="C35">
            <v>2010</v>
          </cell>
          <cell r="D35">
            <v>332</v>
          </cell>
          <cell r="E35" t="str">
            <v>INSERT INTO  INPUT.FLAT ([REG_ID],[VAR],[YEAR],[VALUE])  Values ( 'JPG26','VEH_THEFT','2010','332')</v>
          </cell>
        </row>
        <row r="36">
          <cell r="A36" t="str">
            <v>JPG27</v>
          </cell>
          <cell r="B36" t="str">
            <v>VEH_THEFT</v>
          </cell>
          <cell r="C36">
            <v>2010</v>
          </cell>
          <cell r="D36">
            <v>2163</v>
          </cell>
          <cell r="E36" t="str">
            <v>INSERT INTO  INPUT.FLAT ([REG_ID],[VAR],[YEAR],[VALUE])  Values ( 'JPG27','VEH_THEFT','2010','2163')</v>
          </cell>
        </row>
        <row r="37">
          <cell r="A37" t="str">
            <v>JPG28</v>
          </cell>
          <cell r="B37" t="str">
            <v>VEH_THEFT</v>
          </cell>
          <cell r="C37">
            <v>2010</v>
          </cell>
          <cell r="D37">
            <v>1074</v>
          </cell>
          <cell r="E37" t="str">
            <v>INSERT INTO  INPUT.FLAT ([REG_ID],[VAR],[YEAR],[VALUE])  Values ( 'JPG28','VEH_THEFT','2010','1074')</v>
          </cell>
        </row>
        <row r="38">
          <cell r="A38" t="str">
            <v>JPG29</v>
          </cell>
          <cell r="B38" t="str">
            <v>VEH_THEFT</v>
          </cell>
          <cell r="C38">
            <v>2010</v>
          </cell>
          <cell r="D38">
            <v>237</v>
          </cell>
          <cell r="E38" t="str">
            <v>INSERT INTO  INPUT.FLAT ([REG_ID],[VAR],[YEAR],[VALUE])  Values ( 'JPG29','VEH_THEFT','2010','237')</v>
          </cell>
        </row>
        <row r="39">
          <cell r="A39" t="str">
            <v>JPG30</v>
          </cell>
          <cell r="B39" t="str">
            <v>VEH_THEFT</v>
          </cell>
          <cell r="C39">
            <v>2010</v>
          </cell>
          <cell r="D39">
            <v>81</v>
          </cell>
          <cell r="E39" t="str">
            <v>INSERT INTO  INPUT.FLAT ([REG_ID],[VAR],[YEAR],[VALUE])  Values ( 'JPG30','VEH_THEFT','2010','81')</v>
          </cell>
        </row>
        <row r="40">
          <cell r="A40" t="str">
            <v>JPH</v>
          </cell>
          <cell r="B40" t="str">
            <v>VEH_THEFT</v>
          </cell>
          <cell r="C40">
            <v>2010</v>
          </cell>
          <cell r="D40">
            <v>423</v>
          </cell>
          <cell r="E40" t="str">
            <v>INSERT INTO  INPUT.FLAT ([REG_ID],[VAR],[YEAR],[VALUE])  Values ( 'JPH','VEH_THEFT','2010','423')</v>
          </cell>
        </row>
        <row r="41">
          <cell r="A41" t="str">
            <v>JPH31</v>
          </cell>
          <cell r="B41" t="str">
            <v>VEH_THEFT</v>
          </cell>
          <cell r="C41">
            <v>2010</v>
          </cell>
          <cell r="D41">
            <v>34</v>
          </cell>
          <cell r="E41" t="str">
            <v>INSERT INTO  INPUT.FLAT ([REG_ID],[VAR],[YEAR],[VALUE])  Values ( 'JPH31','VEH_THEFT','2010','34')</v>
          </cell>
        </row>
        <row r="42">
          <cell r="A42" t="str">
            <v>JPH32</v>
          </cell>
          <cell r="B42" t="str">
            <v>VEH_THEFT</v>
          </cell>
          <cell r="C42">
            <v>2010</v>
          </cell>
          <cell r="D42">
            <v>19</v>
          </cell>
          <cell r="E42" t="str">
            <v>INSERT INTO  INPUT.FLAT ([REG_ID],[VAR],[YEAR],[VALUE])  Values ( 'JPH32','VEH_THEFT','2010','19')</v>
          </cell>
        </row>
        <row r="43">
          <cell r="A43" t="str">
            <v>JPH33</v>
          </cell>
          <cell r="B43" t="str">
            <v>VEH_THEFT</v>
          </cell>
          <cell r="C43">
            <v>2010</v>
          </cell>
          <cell r="D43">
            <v>189</v>
          </cell>
          <cell r="E43" t="str">
            <v>INSERT INTO  INPUT.FLAT ([REG_ID],[VAR],[YEAR],[VALUE])  Values ( 'JPH33','VEH_THEFT','2010','189')</v>
          </cell>
        </row>
        <row r="44">
          <cell r="A44" t="str">
            <v>JPH34</v>
          </cell>
          <cell r="B44" t="str">
            <v>VEH_THEFT</v>
          </cell>
          <cell r="C44">
            <v>2010</v>
          </cell>
          <cell r="D44">
            <v>132</v>
          </cell>
          <cell r="E44" t="str">
            <v>INSERT INTO  INPUT.FLAT ([REG_ID],[VAR],[YEAR],[VALUE])  Values ( 'JPH34','VEH_THEFT','2010','132')</v>
          </cell>
        </row>
        <row r="45">
          <cell r="A45" t="str">
            <v>JPH35</v>
          </cell>
          <cell r="B45" t="str">
            <v>VEH_THEFT</v>
          </cell>
          <cell r="C45">
            <v>2010</v>
          </cell>
          <cell r="D45">
            <v>49</v>
          </cell>
          <cell r="E45" t="str">
            <v>INSERT INTO  INPUT.FLAT ([REG_ID],[VAR],[YEAR],[VALUE])  Values ( 'JPH35','VEH_THEFT','2010','49')</v>
          </cell>
        </row>
        <row r="46">
          <cell r="A46" t="str">
            <v>JPI</v>
          </cell>
          <cell r="B46" t="str">
            <v>VEH_THEFT</v>
          </cell>
          <cell r="C46">
            <v>2010</v>
          </cell>
          <cell r="D46">
            <v>222</v>
          </cell>
          <cell r="E46" t="str">
            <v>INSERT INTO  INPUT.FLAT ([REG_ID],[VAR],[YEAR],[VALUE])  Values ( 'JPI','VEH_THEFT','2010','222')</v>
          </cell>
        </row>
        <row r="47">
          <cell r="A47" t="str">
            <v>JPI36</v>
          </cell>
          <cell r="B47" t="str">
            <v>VEH_THEFT</v>
          </cell>
          <cell r="C47">
            <v>2010</v>
          </cell>
          <cell r="D47">
            <v>38</v>
          </cell>
          <cell r="E47" t="str">
            <v>INSERT INTO  INPUT.FLAT ([REG_ID],[VAR],[YEAR],[VALUE])  Values ( 'JPI36','VEH_THEFT','2010','38')</v>
          </cell>
        </row>
        <row r="48">
          <cell r="A48" t="str">
            <v>JPI37</v>
          </cell>
          <cell r="B48" t="str">
            <v>VEH_THEFT</v>
          </cell>
          <cell r="C48">
            <v>2010</v>
          </cell>
          <cell r="D48">
            <v>53</v>
          </cell>
          <cell r="E48" t="str">
            <v>INSERT INTO  INPUT.FLAT ([REG_ID],[VAR],[YEAR],[VALUE])  Values ( 'JPI37','VEH_THEFT','2010','53')</v>
          </cell>
        </row>
        <row r="49">
          <cell r="A49" t="str">
            <v>JPI38</v>
          </cell>
          <cell r="B49" t="str">
            <v>VEH_THEFT</v>
          </cell>
          <cell r="C49">
            <v>2010</v>
          </cell>
          <cell r="D49">
            <v>110</v>
          </cell>
          <cell r="E49" t="str">
            <v>INSERT INTO  INPUT.FLAT ([REG_ID],[VAR],[YEAR],[VALUE])  Values ( 'JPI38','VEH_THEFT','2010','110')</v>
          </cell>
        </row>
        <row r="50">
          <cell r="A50" t="str">
            <v>JPI39</v>
          </cell>
          <cell r="B50" t="str">
            <v>VEH_THEFT</v>
          </cell>
          <cell r="C50">
            <v>2010</v>
          </cell>
          <cell r="D50">
            <v>21</v>
          </cell>
          <cell r="E50" t="str">
            <v>INSERT INTO  INPUT.FLAT ([REG_ID],[VAR],[YEAR],[VALUE])  Values ( 'JPI39','VEH_THEFT','2010','21')</v>
          </cell>
        </row>
        <row r="51">
          <cell r="A51" t="str">
            <v>JPJ</v>
          </cell>
          <cell r="B51" t="str">
            <v>VEH_THEFT</v>
          </cell>
          <cell r="C51">
            <v>2010</v>
          </cell>
          <cell r="D51">
            <v>1527</v>
          </cell>
          <cell r="E51" t="str">
            <v>INSERT INTO  INPUT.FLAT ([REG_ID],[VAR],[YEAR],[VALUE])  Values ( 'JPJ','VEH_THEFT','2010','1527')</v>
          </cell>
        </row>
        <row r="52">
          <cell r="A52" t="str">
            <v>JPJ40</v>
          </cell>
          <cell r="B52" t="str">
            <v>VEH_THEFT</v>
          </cell>
          <cell r="C52">
            <v>2010</v>
          </cell>
          <cell r="D52">
            <v>1001</v>
          </cell>
          <cell r="E52" t="str">
            <v>INSERT INTO  INPUT.FLAT ([REG_ID],[VAR],[YEAR],[VALUE])  Values ( 'JPJ40','VEH_THEFT','2010','1001')</v>
          </cell>
        </row>
        <row r="53">
          <cell r="A53" t="str">
            <v>JPJ41</v>
          </cell>
          <cell r="B53" t="str">
            <v>VEH_THEFT</v>
          </cell>
          <cell r="C53">
            <v>2010</v>
          </cell>
          <cell r="D53">
            <v>47</v>
          </cell>
          <cell r="E53" t="str">
            <v>INSERT INTO  INPUT.FLAT ([REG_ID],[VAR],[YEAR],[VALUE])  Values ( 'JPJ41','VEH_THEFT','2010','47')</v>
          </cell>
        </row>
        <row r="54">
          <cell r="A54" t="str">
            <v>JPJ42</v>
          </cell>
          <cell r="B54" t="str">
            <v>VEH_THEFT</v>
          </cell>
          <cell r="C54">
            <v>2010</v>
          </cell>
          <cell r="D54">
            <v>39</v>
          </cell>
          <cell r="E54" t="str">
            <v>INSERT INTO  INPUT.FLAT ([REG_ID],[VAR],[YEAR],[VALUE])  Values ( 'JPJ42','VEH_THEFT','2010','39')</v>
          </cell>
        </row>
        <row r="55">
          <cell r="A55" t="str">
            <v>JPJ43</v>
          </cell>
          <cell r="B55" t="str">
            <v>VEH_THEFT</v>
          </cell>
          <cell r="C55">
            <v>2010</v>
          </cell>
          <cell r="D55">
            <v>120</v>
          </cell>
          <cell r="E55" t="str">
            <v>INSERT INTO  INPUT.FLAT ([REG_ID],[VAR],[YEAR],[VALUE])  Values ( 'JPJ43','VEH_THEFT','2010','120')</v>
          </cell>
        </row>
        <row r="56">
          <cell r="A56" t="str">
            <v>JPJ44</v>
          </cell>
          <cell r="B56" t="str">
            <v>VEH_THEFT</v>
          </cell>
          <cell r="C56">
            <v>2010</v>
          </cell>
          <cell r="D56">
            <v>56</v>
          </cell>
          <cell r="E56" t="str">
            <v>INSERT INTO  INPUT.FLAT ([REG_ID],[VAR],[YEAR],[VALUE])  Values ( 'JPJ44','VEH_THEFT','2010','56')</v>
          </cell>
        </row>
        <row r="57">
          <cell r="A57" t="str">
            <v>JPJ45</v>
          </cell>
          <cell r="B57" t="str">
            <v>VEH_THEFT</v>
          </cell>
          <cell r="C57">
            <v>2010</v>
          </cell>
          <cell r="D57">
            <v>39</v>
          </cell>
          <cell r="E57" t="str">
            <v>INSERT INTO  INPUT.FLAT ([REG_ID],[VAR],[YEAR],[VALUE])  Values ( 'JPJ45','VEH_THEFT','2010','39')</v>
          </cell>
        </row>
        <row r="58">
          <cell r="A58" t="str">
            <v>JPJ46</v>
          </cell>
          <cell r="B58" t="str">
            <v>VEH_THEFT</v>
          </cell>
          <cell r="C58">
            <v>2010</v>
          </cell>
          <cell r="D58">
            <v>101</v>
          </cell>
          <cell r="E58" t="str">
            <v>INSERT INTO  INPUT.FLAT ([REG_ID],[VAR],[YEAR],[VALUE])  Values ( 'JPJ46','VEH_THEFT','2010','101')</v>
          </cell>
        </row>
        <row r="59">
          <cell r="A59" t="str">
            <v>JPJ47</v>
          </cell>
          <cell r="B59" t="str">
            <v>VEH_THEFT</v>
          </cell>
          <cell r="C59">
            <v>2010</v>
          </cell>
          <cell r="D59">
            <v>124</v>
          </cell>
          <cell r="E59" t="str">
            <v>INSERT INTO  INPUT.FLAT ([REG_ID],[VAR],[YEAR],[VALUE])  Values ( 'JPJ47','VEH_THEFT','2010','124')</v>
          </cell>
        </row>
        <row r="60">
          <cell r="A60" t="str">
            <v>JPN</v>
          </cell>
          <cell r="B60" t="str">
            <v>VEH_THEFT</v>
          </cell>
          <cell r="C60">
            <v>2009</v>
          </cell>
          <cell r="D60">
            <v>25967</v>
          </cell>
          <cell r="E60" t="str">
            <v>INSERT INTO  INPUT.FLAT ([REG_ID],[VAR],[YEAR],[VALUE])  Values ( 'JPN','VEH_THEFT','2009','25967')</v>
          </cell>
        </row>
        <row r="61">
          <cell r="A61" t="str">
            <v>JPA</v>
          </cell>
          <cell r="B61" t="str">
            <v>VEH_THEFT</v>
          </cell>
          <cell r="C61">
            <v>2009</v>
          </cell>
          <cell r="D61">
            <v>602</v>
          </cell>
          <cell r="E61" t="str">
            <v>INSERT INTO  INPUT.FLAT ([REG_ID],[VAR],[YEAR],[VALUE])  Values ( 'JPA','VEH_THEFT','2009','602')</v>
          </cell>
        </row>
        <row r="62">
          <cell r="A62" t="str">
            <v>JPA01</v>
          </cell>
          <cell r="B62" t="str">
            <v>VEH_THEFT</v>
          </cell>
          <cell r="C62">
            <v>2009</v>
          </cell>
          <cell r="D62">
            <v>602</v>
          </cell>
          <cell r="E62" t="str">
            <v>INSERT INTO  INPUT.FLAT ([REG_ID],[VAR],[YEAR],[VALUE])  Values ( 'JPA01','VEH_THEFT','2009','602')</v>
          </cell>
        </row>
        <row r="63">
          <cell r="A63" t="str">
            <v>JPB</v>
          </cell>
          <cell r="B63" t="str">
            <v>VEH_THEFT</v>
          </cell>
          <cell r="C63">
            <v>2009</v>
          </cell>
          <cell r="D63">
            <v>563</v>
          </cell>
          <cell r="E63" t="str">
            <v>INSERT INTO  INPUT.FLAT ([REG_ID],[VAR],[YEAR],[VALUE])  Values ( 'JPB','VEH_THEFT','2009','563')</v>
          </cell>
        </row>
        <row r="64">
          <cell r="A64" t="str">
            <v>JPB02</v>
          </cell>
          <cell r="B64" t="str">
            <v>VEH_THEFT</v>
          </cell>
          <cell r="C64">
            <v>2009</v>
          </cell>
          <cell r="D64">
            <v>90</v>
          </cell>
          <cell r="E64" t="str">
            <v>INSERT INTO  INPUT.FLAT ([REG_ID],[VAR],[YEAR],[VALUE])  Values ( 'JPB02','VEH_THEFT','2009','90')</v>
          </cell>
        </row>
        <row r="65">
          <cell r="A65" t="str">
            <v>JPB03</v>
          </cell>
          <cell r="B65" t="str">
            <v>VEH_THEFT</v>
          </cell>
          <cell r="C65">
            <v>2009</v>
          </cell>
          <cell r="D65">
            <v>37</v>
          </cell>
          <cell r="E65" t="str">
            <v>INSERT INTO  INPUT.FLAT ([REG_ID],[VAR],[YEAR],[VALUE])  Values ( 'JPB03','VEH_THEFT','2009','37')</v>
          </cell>
        </row>
        <row r="66">
          <cell r="A66" t="str">
            <v>JPB04</v>
          </cell>
          <cell r="B66" t="str">
            <v>VEH_THEFT</v>
          </cell>
          <cell r="C66">
            <v>2009</v>
          </cell>
          <cell r="D66">
            <v>157</v>
          </cell>
          <cell r="E66" t="str">
            <v>INSERT INTO  INPUT.FLAT ([REG_ID],[VAR],[YEAR],[VALUE])  Values ( 'JPB04','VEH_THEFT','2009','157')</v>
          </cell>
        </row>
        <row r="67">
          <cell r="A67" t="str">
            <v>JPB05</v>
          </cell>
          <cell r="B67" t="str">
            <v>VEH_THEFT</v>
          </cell>
          <cell r="C67">
            <v>2009</v>
          </cell>
          <cell r="D67">
            <v>27</v>
          </cell>
          <cell r="E67" t="str">
            <v>INSERT INTO  INPUT.FLAT ([REG_ID],[VAR],[YEAR],[VALUE])  Values ( 'JPB05','VEH_THEFT','2009','27')</v>
          </cell>
        </row>
        <row r="68">
          <cell r="A68" t="str">
            <v>JPB06</v>
          </cell>
          <cell r="B68" t="str">
            <v>VEH_THEFT</v>
          </cell>
          <cell r="C68">
            <v>2009</v>
          </cell>
          <cell r="D68">
            <v>48</v>
          </cell>
          <cell r="E68" t="str">
            <v>INSERT INTO  INPUT.FLAT ([REG_ID],[VAR],[YEAR],[VALUE])  Values ( 'JPB06','VEH_THEFT','2009','48')</v>
          </cell>
        </row>
        <row r="69">
          <cell r="A69" t="str">
            <v>JPB07</v>
          </cell>
          <cell r="B69" t="str">
            <v>VEH_THEFT</v>
          </cell>
          <cell r="C69">
            <v>2009</v>
          </cell>
          <cell r="D69">
            <v>204</v>
          </cell>
          <cell r="E69" t="str">
            <v>INSERT INTO  INPUT.FLAT ([REG_ID],[VAR],[YEAR],[VALUE])  Values ( 'JPB07','VEH_THEFT','2009','204')</v>
          </cell>
        </row>
        <row r="70">
          <cell r="A70" t="str">
            <v>JPC</v>
          </cell>
          <cell r="B70" t="str">
            <v>VEH_THEFT</v>
          </cell>
          <cell r="C70">
            <v>2009</v>
          </cell>
          <cell r="D70">
            <v>3733</v>
          </cell>
          <cell r="E70" t="str">
            <v>INSERT INTO  INPUT.FLAT ([REG_ID],[VAR],[YEAR],[VALUE])  Values ( 'JPC','VEH_THEFT','2009','3733')</v>
          </cell>
        </row>
        <row r="71">
          <cell r="A71" t="str">
            <v>JPC19</v>
          </cell>
          <cell r="B71" t="str">
            <v>VEH_THEFT</v>
          </cell>
          <cell r="C71">
            <v>2009</v>
          </cell>
          <cell r="D71">
            <v>118</v>
          </cell>
          <cell r="E71" t="str">
            <v>INSERT INTO  INPUT.FLAT ([REG_ID],[VAR],[YEAR],[VALUE])  Values ( 'JPC19','VEH_THEFT','2009','118')</v>
          </cell>
        </row>
        <row r="72">
          <cell r="A72" t="str">
            <v>JPC20</v>
          </cell>
          <cell r="B72" t="str">
            <v>VEH_THEFT</v>
          </cell>
          <cell r="C72">
            <v>2009</v>
          </cell>
          <cell r="D72">
            <v>163</v>
          </cell>
          <cell r="E72" t="str">
            <v>INSERT INTO  INPUT.FLAT ([REG_ID],[VAR],[YEAR],[VALUE])  Values ( 'JPC20','VEH_THEFT','2009','163')</v>
          </cell>
        </row>
        <row r="73">
          <cell r="A73" t="str">
            <v>JPC08</v>
          </cell>
          <cell r="B73" t="str">
            <v>VEH_THEFT</v>
          </cell>
          <cell r="C73">
            <v>2009</v>
          </cell>
          <cell r="D73">
            <v>2144</v>
          </cell>
          <cell r="E73" t="str">
            <v>INSERT INTO  INPUT.FLAT ([REG_ID],[VAR],[YEAR],[VALUE])  Values ( 'JPC08','VEH_THEFT','2009','2144')</v>
          </cell>
        </row>
        <row r="74">
          <cell r="A74" t="str">
            <v>JPC09</v>
          </cell>
          <cell r="B74" t="str">
            <v>VEH_THEFT</v>
          </cell>
          <cell r="C74">
            <v>2009</v>
          </cell>
          <cell r="D74">
            <v>676</v>
          </cell>
          <cell r="E74" t="str">
            <v>INSERT INTO  INPUT.FLAT ([REG_ID],[VAR],[YEAR],[VALUE])  Values ( 'JPC09','VEH_THEFT','2009','676')</v>
          </cell>
        </row>
        <row r="75">
          <cell r="A75" t="str">
            <v>JPC10</v>
          </cell>
          <cell r="B75" t="str">
            <v>VEH_THEFT</v>
          </cell>
          <cell r="C75">
            <v>2009</v>
          </cell>
          <cell r="D75">
            <v>632</v>
          </cell>
          <cell r="E75" t="str">
            <v>INSERT INTO  INPUT.FLAT ([REG_ID],[VAR],[YEAR],[VALUE])  Values ( 'JPC10','VEH_THEFT','2009','632')</v>
          </cell>
        </row>
        <row r="76">
          <cell r="A76" t="str">
            <v>JPD</v>
          </cell>
          <cell r="B76" t="str">
            <v>VEH_THEFT</v>
          </cell>
          <cell r="C76">
            <v>2009</v>
          </cell>
          <cell r="D76">
            <v>7263</v>
          </cell>
          <cell r="E76" t="str">
            <v>INSERT INTO  INPUT.FLAT ([REG_ID],[VAR],[YEAR],[VALUE])  Values ( 'JPD','VEH_THEFT','2009','7263')</v>
          </cell>
        </row>
        <row r="77">
          <cell r="A77" t="str">
            <v>JPD11</v>
          </cell>
          <cell r="B77" t="str">
            <v>VEH_THEFT</v>
          </cell>
          <cell r="C77">
            <v>2009</v>
          </cell>
          <cell r="D77">
            <v>1383</v>
          </cell>
          <cell r="E77" t="str">
            <v>INSERT INTO  INPUT.FLAT ([REG_ID],[VAR],[YEAR],[VALUE])  Values ( 'JPD11','VEH_THEFT','2009','1383')</v>
          </cell>
        </row>
        <row r="78">
          <cell r="A78" t="str">
            <v>JPD12</v>
          </cell>
          <cell r="B78" t="str">
            <v>VEH_THEFT</v>
          </cell>
          <cell r="C78">
            <v>2009</v>
          </cell>
          <cell r="D78">
            <v>3882</v>
          </cell>
          <cell r="E78" t="str">
            <v>INSERT INTO  INPUT.FLAT ([REG_ID],[VAR],[YEAR],[VALUE])  Values ( 'JPD12','VEH_THEFT','2009','3882')</v>
          </cell>
        </row>
        <row r="79">
          <cell r="A79" t="str">
            <v>JPD13</v>
          </cell>
          <cell r="B79" t="str">
            <v>VEH_THEFT</v>
          </cell>
          <cell r="C79">
            <v>2009</v>
          </cell>
          <cell r="D79">
            <v>548</v>
          </cell>
          <cell r="E79" t="str">
            <v>INSERT INTO  INPUT.FLAT ([REG_ID],[VAR],[YEAR],[VALUE])  Values ( 'JPD13','VEH_THEFT','2009','548')</v>
          </cell>
        </row>
        <row r="80">
          <cell r="A80" t="str">
            <v>JPD14</v>
          </cell>
          <cell r="B80" t="str">
            <v>VEH_THEFT</v>
          </cell>
          <cell r="C80">
            <v>2009</v>
          </cell>
          <cell r="D80">
            <v>1450</v>
          </cell>
          <cell r="E80" t="str">
            <v>INSERT INTO  INPUT.FLAT ([REG_ID],[VAR],[YEAR],[VALUE])  Values ( 'JPD14','VEH_THEFT','2009','1450')</v>
          </cell>
        </row>
        <row r="81">
          <cell r="A81" t="str">
            <v>JPE</v>
          </cell>
          <cell r="B81" t="str">
            <v>VEH_THEFT</v>
          </cell>
          <cell r="C81">
            <v>2009</v>
          </cell>
          <cell r="D81">
            <v>319</v>
          </cell>
          <cell r="E81" t="str">
            <v>INSERT INTO  INPUT.FLAT ([REG_ID],[VAR],[YEAR],[VALUE])  Values ( 'JPE','VEH_THEFT','2009','319')</v>
          </cell>
        </row>
        <row r="82">
          <cell r="A82" t="str">
            <v>JPE15</v>
          </cell>
          <cell r="B82" t="str">
            <v>VEH_THEFT</v>
          </cell>
          <cell r="C82">
            <v>2009</v>
          </cell>
          <cell r="D82">
            <v>146</v>
          </cell>
          <cell r="E82" t="str">
            <v>INSERT INTO  INPUT.FLAT ([REG_ID],[VAR],[YEAR],[VALUE])  Values ( 'JPE15','VEH_THEFT','2009','146')</v>
          </cell>
        </row>
        <row r="83">
          <cell r="A83" t="str">
            <v>JPE16</v>
          </cell>
          <cell r="B83" t="str">
            <v>VEH_THEFT</v>
          </cell>
          <cell r="C83">
            <v>2009</v>
          </cell>
          <cell r="D83">
            <v>61</v>
          </cell>
          <cell r="E83" t="str">
            <v>INSERT INTO  INPUT.FLAT ([REG_ID],[VAR],[YEAR],[VALUE])  Values ( 'JPE16','VEH_THEFT','2009','61')</v>
          </cell>
        </row>
        <row r="84">
          <cell r="A84" t="str">
            <v>JPE17</v>
          </cell>
          <cell r="B84" t="str">
            <v>VEH_THEFT</v>
          </cell>
          <cell r="C84">
            <v>2009</v>
          </cell>
          <cell r="D84">
            <v>54</v>
          </cell>
          <cell r="E84" t="str">
            <v>INSERT INTO  INPUT.FLAT ([REG_ID],[VAR],[YEAR],[VALUE])  Values ( 'JPE17','VEH_THEFT','2009','54')</v>
          </cell>
        </row>
        <row r="85">
          <cell r="A85" t="str">
            <v>JPE18</v>
          </cell>
          <cell r="B85" t="str">
            <v>VEH_THEFT</v>
          </cell>
          <cell r="C85">
            <v>2009</v>
          </cell>
          <cell r="D85">
            <v>58</v>
          </cell>
          <cell r="E85" t="str">
            <v>INSERT INTO  INPUT.FLAT ([REG_ID],[VAR],[YEAR],[VALUE])  Values ( 'JPE18','VEH_THEFT','2009','58')</v>
          </cell>
        </row>
        <row r="86">
          <cell r="A86" t="str">
            <v>JPF</v>
          </cell>
          <cell r="B86" t="str">
            <v>VEH_THEFT</v>
          </cell>
          <cell r="C86">
            <v>2009</v>
          </cell>
          <cell r="D86">
            <v>5695</v>
          </cell>
          <cell r="E86" t="str">
            <v>INSERT INTO  INPUT.FLAT ([REG_ID],[VAR],[YEAR],[VALUE])  Values ( 'JPF','VEH_THEFT','2009','5695')</v>
          </cell>
        </row>
        <row r="87">
          <cell r="A87" t="str">
            <v>JPF21</v>
          </cell>
          <cell r="B87" t="str">
            <v>VEH_THEFT</v>
          </cell>
          <cell r="C87">
            <v>2009</v>
          </cell>
          <cell r="D87">
            <v>415</v>
          </cell>
          <cell r="E87" t="str">
            <v>INSERT INTO  INPUT.FLAT ([REG_ID],[VAR],[YEAR],[VALUE])  Values ( 'JPF21','VEH_THEFT','2009','415')</v>
          </cell>
        </row>
        <row r="88">
          <cell r="A88" t="str">
            <v>JPF22</v>
          </cell>
          <cell r="B88" t="str">
            <v>VEH_THEFT</v>
          </cell>
          <cell r="C88">
            <v>2009</v>
          </cell>
          <cell r="D88">
            <v>436</v>
          </cell>
          <cell r="E88" t="str">
            <v>INSERT INTO  INPUT.FLAT ([REG_ID],[VAR],[YEAR],[VALUE])  Values ( 'JPF22','VEH_THEFT','2009','436')</v>
          </cell>
        </row>
        <row r="89">
          <cell r="A89" t="str">
            <v>JPF23</v>
          </cell>
          <cell r="B89" t="str">
            <v>VEH_THEFT</v>
          </cell>
          <cell r="C89">
            <v>2009</v>
          </cell>
          <cell r="D89">
            <v>4442</v>
          </cell>
          <cell r="E89" t="str">
            <v>INSERT INTO  INPUT.FLAT ([REG_ID],[VAR],[YEAR],[VALUE])  Values ( 'JPF23','VEH_THEFT','2009','4442')</v>
          </cell>
        </row>
        <row r="90">
          <cell r="A90" t="str">
            <v>JPF24</v>
          </cell>
          <cell r="B90" t="str">
            <v>VEH_THEFT</v>
          </cell>
          <cell r="C90">
            <v>2009</v>
          </cell>
          <cell r="D90">
            <v>402</v>
          </cell>
          <cell r="E90" t="str">
            <v>INSERT INTO  INPUT.FLAT ([REG_ID],[VAR],[YEAR],[VALUE])  Values ( 'JPF24','VEH_THEFT','2009','402')</v>
          </cell>
        </row>
        <row r="91">
          <cell r="A91" t="str">
            <v>JPG</v>
          </cell>
          <cell r="B91" t="str">
            <v>VEH_THEFT</v>
          </cell>
          <cell r="C91">
            <v>2009</v>
          </cell>
          <cell r="D91">
            <v>5517</v>
          </cell>
          <cell r="E91" t="str">
            <v>INSERT INTO  INPUT.FLAT ([REG_ID],[VAR],[YEAR],[VALUE])  Values ( 'JPG','VEH_THEFT','2009','5517')</v>
          </cell>
        </row>
        <row r="92">
          <cell r="A92" t="str">
            <v>JPG25</v>
          </cell>
          <cell r="B92" t="str">
            <v>VEH_THEFT</v>
          </cell>
          <cell r="C92">
            <v>2009</v>
          </cell>
          <cell r="D92">
            <v>201</v>
          </cell>
          <cell r="E92" t="str">
            <v>INSERT INTO  INPUT.FLAT ([REG_ID],[VAR],[YEAR],[VALUE])  Values ( 'JPG25','VEH_THEFT','2009','201')</v>
          </cell>
        </row>
        <row r="93">
          <cell r="A93" t="str">
            <v>JPG26</v>
          </cell>
          <cell r="B93" t="str">
            <v>VEH_THEFT</v>
          </cell>
          <cell r="C93">
            <v>2009</v>
          </cell>
          <cell r="D93">
            <v>302</v>
          </cell>
          <cell r="E93" t="str">
            <v>INSERT INTO  INPUT.FLAT ([REG_ID],[VAR],[YEAR],[VALUE])  Values ( 'JPG26','VEH_THEFT','2009','302')</v>
          </cell>
        </row>
        <row r="94">
          <cell r="A94" t="str">
            <v>JPG27</v>
          </cell>
          <cell r="B94" t="str">
            <v>VEH_THEFT</v>
          </cell>
          <cell r="C94">
            <v>2009</v>
          </cell>
          <cell r="D94">
            <v>2746</v>
          </cell>
          <cell r="E94" t="str">
            <v>INSERT INTO  INPUT.FLAT ([REG_ID],[VAR],[YEAR],[VALUE])  Values ( 'JPG27','VEH_THEFT','2009','2746')</v>
          </cell>
        </row>
        <row r="95">
          <cell r="A95" t="str">
            <v>JPG28</v>
          </cell>
          <cell r="B95" t="str">
            <v>VEH_THEFT</v>
          </cell>
          <cell r="C95">
            <v>2009</v>
          </cell>
          <cell r="D95">
            <v>1885</v>
          </cell>
          <cell r="E95" t="str">
            <v>INSERT INTO  INPUT.FLAT ([REG_ID],[VAR],[YEAR],[VALUE])  Values ( 'JPG28','VEH_THEFT','2009','1885')</v>
          </cell>
        </row>
        <row r="96">
          <cell r="A96" t="str">
            <v>JPG29</v>
          </cell>
          <cell r="B96" t="str">
            <v>VEH_THEFT</v>
          </cell>
          <cell r="C96">
            <v>2009</v>
          </cell>
          <cell r="D96">
            <v>260</v>
          </cell>
          <cell r="E96" t="str">
            <v>INSERT INTO  INPUT.FLAT ([REG_ID],[VAR],[YEAR],[VALUE])  Values ( 'JPG29','VEH_THEFT','2009','260')</v>
          </cell>
        </row>
        <row r="97">
          <cell r="A97" t="str">
            <v>JPG30</v>
          </cell>
          <cell r="B97" t="str">
            <v>VEH_THEFT</v>
          </cell>
          <cell r="C97">
            <v>2009</v>
          </cell>
          <cell r="D97">
            <v>123</v>
          </cell>
          <cell r="E97" t="str">
            <v>INSERT INTO  INPUT.FLAT ([REG_ID],[VAR],[YEAR],[VALUE])  Values ( 'JPG30','VEH_THEFT','2009','123')</v>
          </cell>
        </row>
        <row r="98">
          <cell r="A98" t="str">
            <v>JPH</v>
          </cell>
          <cell r="B98" t="str">
            <v>VEH_THEFT</v>
          </cell>
          <cell r="C98">
            <v>2009</v>
          </cell>
          <cell r="D98">
            <v>443</v>
          </cell>
          <cell r="E98" t="str">
            <v>INSERT INTO  INPUT.FLAT ([REG_ID],[VAR],[YEAR],[VALUE])  Values ( 'JPH','VEH_THEFT','2009','443')</v>
          </cell>
        </row>
        <row r="99">
          <cell r="A99" t="str">
            <v>JPH31</v>
          </cell>
          <cell r="B99" t="str">
            <v>VEH_THEFT</v>
          </cell>
          <cell r="C99">
            <v>2009</v>
          </cell>
          <cell r="D99">
            <v>39</v>
          </cell>
          <cell r="E99" t="str">
            <v>INSERT INTO  INPUT.FLAT ([REG_ID],[VAR],[YEAR],[VALUE])  Values ( 'JPH31','VEH_THEFT','2009','39')</v>
          </cell>
        </row>
        <row r="100">
          <cell r="A100" t="str">
            <v>JPH32</v>
          </cell>
          <cell r="B100" t="str">
            <v>VEH_THEFT</v>
          </cell>
          <cell r="C100">
            <v>2009</v>
          </cell>
          <cell r="D100">
            <v>26</v>
          </cell>
          <cell r="E100" t="str">
            <v>INSERT INTO  INPUT.FLAT ([REG_ID],[VAR],[YEAR],[VALUE])  Values ( 'JPH32','VEH_THEFT','2009','26')</v>
          </cell>
        </row>
        <row r="101">
          <cell r="A101" t="str">
            <v>JPH33</v>
          </cell>
          <cell r="B101" t="str">
            <v>VEH_THEFT</v>
          </cell>
          <cell r="C101">
            <v>2009</v>
          </cell>
          <cell r="D101">
            <v>193</v>
          </cell>
          <cell r="E101" t="str">
            <v>INSERT INTO  INPUT.FLAT ([REG_ID],[VAR],[YEAR],[VALUE])  Values ( 'JPH33','VEH_THEFT','2009','193')</v>
          </cell>
        </row>
        <row r="102">
          <cell r="A102" t="str">
            <v>JPH34</v>
          </cell>
          <cell r="B102" t="str">
            <v>VEH_THEFT</v>
          </cell>
          <cell r="C102">
            <v>2009</v>
          </cell>
          <cell r="D102">
            <v>127</v>
          </cell>
          <cell r="E102" t="str">
            <v>INSERT INTO  INPUT.FLAT ([REG_ID],[VAR],[YEAR],[VALUE])  Values ( 'JPH34','VEH_THEFT','2009','127')</v>
          </cell>
        </row>
        <row r="103">
          <cell r="A103" t="str">
            <v>JPH35</v>
          </cell>
          <cell r="B103" t="str">
            <v>VEH_THEFT</v>
          </cell>
          <cell r="C103">
            <v>2009</v>
          </cell>
          <cell r="D103">
            <v>58</v>
          </cell>
          <cell r="E103" t="str">
            <v>INSERT INTO  INPUT.FLAT ([REG_ID],[VAR],[YEAR],[VALUE])  Values ( 'JPH35','VEH_THEFT','2009','58')</v>
          </cell>
        </row>
        <row r="104">
          <cell r="A104" t="str">
            <v>JPI</v>
          </cell>
          <cell r="B104" t="str">
            <v>VEH_THEFT</v>
          </cell>
          <cell r="C104">
            <v>2009</v>
          </cell>
          <cell r="D104">
            <v>209</v>
          </cell>
          <cell r="E104" t="str">
            <v>INSERT INTO  INPUT.FLAT ([REG_ID],[VAR],[YEAR],[VALUE])  Values ( 'JPI','VEH_THEFT','2009','209')</v>
          </cell>
        </row>
        <row r="105">
          <cell r="A105" t="str">
            <v>JPI36</v>
          </cell>
          <cell r="B105" t="str">
            <v>VEH_THEFT</v>
          </cell>
          <cell r="C105">
            <v>2009</v>
          </cell>
          <cell r="D105">
            <v>16</v>
          </cell>
          <cell r="E105" t="str">
            <v>INSERT INTO  INPUT.FLAT ([REG_ID],[VAR],[YEAR],[VALUE])  Values ( 'JPI36','VEH_THEFT','2009','16')</v>
          </cell>
        </row>
        <row r="106">
          <cell r="A106" t="str">
            <v>JPI37</v>
          </cell>
          <cell r="B106" t="str">
            <v>VEH_THEFT</v>
          </cell>
          <cell r="C106">
            <v>2009</v>
          </cell>
          <cell r="D106">
            <v>61</v>
          </cell>
          <cell r="E106" t="str">
            <v>INSERT INTO  INPUT.FLAT ([REG_ID],[VAR],[YEAR],[VALUE])  Values ( 'JPI37','VEH_THEFT','2009','61')</v>
          </cell>
        </row>
        <row r="107">
          <cell r="A107" t="str">
            <v>JPI38</v>
          </cell>
          <cell r="B107" t="str">
            <v>VEH_THEFT</v>
          </cell>
          <cell r="C107">
            <v>2009</v>
          </cell>
          <cell r="D107">
            <v>96</v>
          </cell>
          <cell r="E107" t="str">
            <v>INSERT INTO  INPUT.FLAT ([REG_ID],[VAR],[YEAR],[VALUE])  Values ( 'JPI38','VEH_THEFT','2009','96')</v>
          </cell>
        </row>
        <row r="108">
          <cell r="A108" t="str">
            <v>JPI39</v>
          </cell>
          <cell r="B108" t="str">
            <v>VEH_THEFT</v>
          </cell>
          <cell r="C108">
            <v>2009</v>
          </cell>
          <cell r="D108">
            <v>36</v>
          </cell>
          <cell r="E108" t="str">
            <v>INSERT INTO  INPUT.FLAT ([REG_ID],[VAR],[YEAR],[VALUE])  Values ( 'JPI39','VEH_THEFT','2009','36')</v>
          </cell>
        </row>
        <row r="109">
          <cell r="A109" t="str">
            <v>JPJ</v>
          </cell>
          <cell r="B109" t="str">
            <v>VEH_THEFT</v>
          </cell>
          <cell r="C109">
            <v>2009</v>
          </cell>
          <cell r="D109">
            <v>1623</v>
          </cell>
          <cell r="E109" t="str">
            <v>INSERT INTO  INPUT.FLAT ([REG_ID],[VAR],[YEAR],[VALUE])  Values ( 'JPJ','VEH_THEFT','2009','1623')</v>
          </cell>
        </row>
        <row r="110">
          <cell r="A110" t="str">
            <v>JPJ40</v>
          </cell>
          <cell r="B110" t="str">
            <v>VEH_THEFT</v>
          </cell>
          <cell r="C110">
            <v>2009</v>
          </cell>
          <cell r="D110">
            <v>1154</v>
          </cell>
          <cell r="E110" t="str">
            <v>INSERT INTO  INPUT.FLAT ([REG_ID],[VAR],[YEAR],[VALUE])  Values ( 'JPJ40','VEH_THEFT','2009','1154')</v>
          </cell>
        </row>
        <row r="111">
          <cell r="A111" t="str">
            <v>JPJ41</v>
          </cell>
          <cell r="B111" t="str">
            <v>VEH_THEFT</v>
          </cell>
          <cell r="C111">
            <v>2009</v>
          </cell>
          <cell r="D111">
            <v>53</v>
          </cell>
          <cell r="E111" t="str">
            <v>INSERT INTO  INPUT.FLAT ([REG_ID],[VAR],[YEAR],[VALUE])  Values ( 'JPJ41','VEH_THEFT','2009','53')</v>
          </cell>
        </row>
        <row r="112">
          <cell r="A112" t="str">
            <v>JPJ42</v>
          </cell>
          <cell r="B112" t="str">
            <v>VEH_THEFT</v>
          </cell>
          <cell r="C112">
            <v>2009</v>
          </cell>
          <cell r="D112">
            <v>35</v>
          </cell>
          <cell r="E112" t="str">
            <v>INSERT INTO  INPUT.FLAT ([REG_ID],[VAR],[YEAR],[VALUE])  Values ( 'JPJ42','VEH_THEFT','2009','35')</v>
          </cell>
        </row>
        <row r="113">
          <cell r="A113" t="str">
            <v>JPJ43</v>
          </cell>
          <cell r="B113" t="str">
            <v>VEH_THEFT</v>
          </cell>
          <cell r="C113">
            <v>2009</v>
          </cell>
          <cell r="D113">
            <v>100</v>
          </cell>
          <cell r="E113" t="str">
            <v>INSERT INTO  INPUT.FLAT ([REG_ID],[VAR],[YEAR],[VALUE])  Values ( 'JPJ43','VEH_THEFT','2009','100')</v>
          </cell>
        </row>
        <row r="114">
          <cell r="A114" t="str">
            <v>JPJ44</v>
          </cell>
          <cell r="B114" t="str">
            <v>VEH_THEFT</v>
          </cell>
          <cell r="C114">
            <v>2009</v>
          </cell>
          <cell r="D114">
            <v>42</v>
          </cell>
          <cell r="E114" t="str">
            <v>INSERT INTO  INPUT.FLAT ([REG_ID],[VAR],[YEAR],[VALUE])  Values ( 'JPJ44','VEH_THEFT','2009','42')</v>
          </cell>
        </row>
        <row r="115">
          <cell r="A115" t="str">
            <v>JPJ45</v>
          </cell>
          <cell r="B115" t="str">
            <v>VEH_THEFT</v>
          </cell>
          <cell r="C115">
            <v>2009</v>
          </cell>
          <cell r="D115">
            <v>41</v>
          </cell>
          <cell r="E115" t="str">
            <v>INSERT INTO  INPUT.FLAT ([REG_ID],[VAR],[YEAR],[VALUE])  Values ( 'JPJ45','VEH_THEFT','2009','41')</v>
          </cell>
        </row>
        <row r="116">
          <cell r="A116" t="str">
            <v>JPJ46</v>
          </cell>
          <cell r="B116" t="str">
            <v>VEH_THEFT</v>
          </cell>
          <cell r="C116">
            <v>2009</v>
          </cell>
          <cell r="D116">
            <v>73</v>
          </cell>
          <cell r="E116" t="str">
            <v>INSERT INTO  INPUT.FLAT ([REG_ID],[VAR],[YEAR],[VALUE])  Values ( 'JPJ46','VEH_THEFT','2009','73')</v>
          </cell>
        </row>
        <row r="117">
          <cell r="A117" t="str">
            <v>JPJ47</v>
          </cell>
          <cell r="B117" t="str">
            <v>VEH_THEFT</v>
          </cell>
          <cell r="C117">
            <v>2009</v>
          </cell>
          <cell r="D117">
            <v>125</v>
          </cell>
          <cell r="E117" t="str">
            <v>INSERT INTO  INPUT.FLAT ([REG_ID],[VAR],[YEAR],[VALUE])  Values ( 'JPJ47','VEH_THEFT','2009','125')</v>
          </cell>
        </row>
        <row r="118">
          <cell r="A118" t="str">
            <v>JPN</v>
          </cell>
          <cell r="B118" t="str">
            <v>VEH_THEFT</v>
          </cell>
          <cell r="C118">
            <v>2008</v>
          </cell>
          <cell r="D118">
            <v>27502</v>
          </cell>
          <cell r="E118" t="str">
            <v>INSERT INTO  INPUT.FLAT ([REG_ID],[VAR],[YEAR],[VALUE])  Values ( 'JPN','VEH_THEFT','2008','27502')</v>
          </cell>
        </row>
        <row r="119">
          <cell r="A119" t="str">
            <v>JPA</v>
          </cell>
          <cell r="B119" t="str">
            <v>VEH_THEFT</v>
          </cell>
          <cell r="C119">
            <v>2008</v>
          </cell>
          <cell r="D119">
            <v>783</v>
          </cell>
          <cell r="E119" t="str">
            <v>INSERT INTO  INPUT.FLAT ([REG_ID],[VAR],[YEAR],[VALUE])  Values ( 'JPA','VEH_THEFT','2008','783')</v>
          </cell>
        </row>
        <row r="120">
          <cell r="A120" t="str">
            <v>JPA01</v>
          </cell>
          <cell r="B120" t="str">
            <v>VEH_THEFT</v>
          </cell>
          <cell r="C120">
            <v>2008</v>
          </cell>
          <cell r="D120">
            <v>783</v>
          </cell>
          <cell r="E120" t="str">
            <v>INSERT INTO  INPUT.FLAT ([REG_ID],[VAR],[YEAR],[VALUE])  Values ( 'JPA01','VEH_THEFT','2008','783')</v>
          </cell>
        </row>
        <row r="121">
          <cell r="A121" t="str">
            <v>JPB</v>
          </cell>
          <cell r="B121" t="str">
            <v>VEH_THEFT</v>
          </cell>
          <cell r="C121">
            <v>2008</v>
          </cell>
          <cell r="D121">
            <v>667</v>
          </cell>
          <cell r="E121" t="str">
            <v>INSERT INTO  INPUT.FLAT ([REG_ID],[VAR],[YEAR],[VALUE])  Values ( 'JPB','VEH_THEFT','2008','667')</v>
          </cell>
        </row>
        <row r="122">
          <cell r="A122" t="str">
            <v>JPB02</v>
          </cell>
          <cell r="B122" t="str">
            <v>VEH_THEFT</v>
          </cell>
          <cell r="C122">
            <v>2008</v>
          </cell>
          <cell r="D122">
            <v>84</v>
          </cell>
          <cell r="E122" t="str">
            <v>INSERT INTO  INPUT.FLAT ([REG_ID],[VAR],[YEAR],[VALUE])  Values ( 'JPB02','VEH_THEFT','2008','84')</v>
          </cell>
        </row>
        <row r="123">
          <cell r="A123" t="str">
            <v>JPB03</v>
          </cell>
          <cell r="B123" t="str">
            <v>VEH_THEFT</v>
          </cell>
          <cell r="C123">
            <v>2008</v>
          </cell>
          <cell r="D123">
            <v>37</v>
          </cell>
          <cell r="E123" t="str">
            <v>INSERT INTO  INPUT.FLAT ([REG_ID],[VAR],[YEAR],[VALUE])  Values ( 'JPB03','VEH_THEFT','2008','37')</v>
          </cell>
        </row>
        <row r="124">
          <cell r="A124" t="str">
            <v>JPB04</v>
          </cell>
          <cell r="B124" t="str">
            <v>VEH_THEFT</v>
          </cell>
          <cell r="C124">
            <v>2008</v>
          </cell>
          <cell r="D124">
            <v>304</v>
          </cell>
          <cell r="E124" t="str">
            <v>INSERT INTO  INPUT.FLAT ([REG_ID],[VAR],[YEAR],[VALUE])  Values ( 'JPB04','VEH_THEFT','2008','304')</v>
          </cell>
        </row>
        <row r="125">
          <cell r="A125" t="str">
            <v>JPB05</v>
          </cell>
          <cell r="B125" t="str">
            <v>VEH_THEFT</v>
          </cell>
          <cell r="C125">
            <v>2008</v>
          </cell>
          <cell r="D125">
            <v>32</v>
          </cell>
          <cell r="E125" t="str">
            <v>INSERT INTO  INPUT.FLAT ([REG_ID],[VAR],[YEAR],[VALUE])  Values ( 'JPB05','VEH_THEFT','2008','32')</v>
          </cell>
        </row>
        <row r="126">
          <cell r="A126" t="str">
            <v>JPB06</v>
          </cell>
          <cell r="B126" t="str">
            <v>VEH_THEFT</v>
          </cell>
          <cell r="C126">
            <v>2008</v>
          </cell>
          <cell r="D126">
            <v>43</v>
          </cell>
          <cell r="E126" t="str">
            <v>INSERT INTO  INPUT.FLAT ([REG_ID],[VAR],[YEAR],[VALUE])  Values ( 'JPB06','VEH_THEFT','2008','43')</v>
          </cell>
        </row>
        <row r="127">
          <cell r="A127" t="str">
            <v>JPB07</v>
          </cell>
          <cell r="B127" t="str">
            <v>VEH_THEFT</v>
          </cell>
          <cell r="C127">
            <v>2008</v>
          </cell>
          <cell r="D127">
            <v>167</v>
          </cell>
          <cell r="E127" t="str">
            <v>INSERT INTO  INPUT.FLAT ([REG_ID],[VAR],[YEAR],[VALUE])  Values ( 'JPB07','VEH_THEFT','2008','167')</v>
          </cell>
        </row>
        <row r="128">
          <cell r="A128" t="str">
            <v>JPC</v>
          </cell>
          <cell r="B128" t="str">
            <v>VEH_THEFT</v>
          </cell>
          <cell r="C128">
            <v>2008</v>
          </cell>
          <cell r="D128">
            <v>3507</v>
          </cell>
          <cell r="E128" t="str">
            <v>INSERT INTO  INPUT.FLAT ([REG_ID],[VAR],[YEAR],[VALUE])  Values ( 'JPC','VEH_THEFT','2008','3507')</v>
          </cell>
        </row>
        <row r="129">
          <cell r="A129" t="str">
            <v>JPC19</v>
          </cell>
          <cell r="B129" t="str">
            <v>VEH_THEFT</v>
          </cell>
          <cell r="C129">
            <v>2008</v>
          </cell>
          <cell r="D129">
            <v>102</v>
          </cell>
          <cell r="E129" t="str">
            <v>INSERT INTO  INPUT.FLAT ([REG_ID],[VAR],[YEAR],[VALUE])  Values ( 'JPC19','VEH_THEFT','2008','102')</v>
          </cell>
        </row>
        <row r="130">
          <cell r="A130" t="str">
            <v>JPC20</v>
          </cell>
          <cell r="B130" t="str">
            <v>VEH_THEFT</v>
          </cell>
          <cell r="C130">
            <v>2008</v>
          </cell>
          <cell r="D130">
            <v>207</v>
          </cell>
          <cell r="E130" t="str">
            <v>INSERT INTO  INPUT.FLAT ([REG_ID],[VAR],[YEAR],[VALUE])  Values ( 'JPC20','VEH_THEFT','2008','207')</v>
          </cell>
        </row>
        <row r="131">
          <cell r="A131" t="str">
            <v>JPC08</v>
          </cell>
          <cell r="B131" t="str">
            <v>VEH_THEFT</v>
          </cell>
          <cell r="C131">
            <v>2008</v>
          </cell>
          <cell r="D131">
            <v>2194</v>
          </cell>
          <cell r="E131" t="str">
            <v>INSERT INTO  INPUT.FLAT ([REG_ID],[VAR],[YEAR],[VALUE])  Values ( 'JPC08','VEH_THEFT','2008','2194')</v>
          </cell>
        </row>
        <row r="132">
          <cell r="A132" t="str">
            <v>JPC09</v>
          </cell>
          <cell r="B132" t="str">
            <v>VEH_THEFT</v>
          </cell>
          <cell r="C132">
            <v>2008</v>
          </cell>
          <cell r="D132">
            <v>524</v>
          </cell>
          <cell r="E132" t="str">
            <v>INSERT INTO  INPUT.FLAT ([REG_ID],[VAR],[YEAR],[VALUE])  Values ( 'JPC09','VEH_THEFT','2008','524')</v>
          </cell>
        </row>
        <row r="133">
          <cell r="A133" t="str">
            <v>JPC10</v>
          </cell>
          <cell r="B133" t="str">
            <v>VEH_THEFT</v>
          </cell>
          <cell r="C133">
            <v>2008</v>
          </cell>
          <cell r="D133">
            <v>480</v>
          </cell>
          <cell r="E133" t="str">
            <v>INSERT INTO  INPUT.FLAT ([REG_ID],[VAR],[YEAR],[VALUE])  Values ( 'JPC10','VEH_THEFT','2008','480')</v>
          </cell>
        </row>
        <row r="134">
          <cell r="A134" t="str">
            <v>JPD</v>
          </cell>
          <cell r="B134" t="str">
            <v>VEH_THEFT</v>
          </cell>
          <cell r="C134">
            <v>2008</v>
          </cell>
          <cell r="D134">
            <v>7589</v>
          </cell>
          <cell r="E134" t="str">
            <v>INSERT INTO  INPUT.FLAT ([REG_ID],[VAR],[YEAR],[VALUE])  Values ( 'JPD','VEH_THEFT','2008','7589')</v>
          </cell>
        </row>
        <row r="135">
          <cell r="A135" t="str">
            <v>JPD11</v>
          </cell>
          <cell r="B135" t="str">
            <v>VEH_THEFT</v>
          </cell>
          <cell r="C135">
            <v>2008</v>
          </cell>
          <cell r="D135">
            <v>1295</v>
          </cell>
          <cell r="E135" t="str">
            <v>INSERT INTO  INPUT.FLAT ([REG_ID],[VAR],[YEAR],[VALUE])  Values ( 'JPD11','VEH_THEFT','2008','1295')</v>
          </cell>
        </row>
        <row r="136">
          <cell r="A136" t="str">
            <v>JPD12</v>
          </cell>
          <cell r="B136" t="str">
            <v>VEH_THEFT</v>
          </cell>
          <cell r="C136">
            <v>2008</v>
          </cell>
          <cell r="D136">
            <v>3665</v>
          </cell>
          <cell r="E136" t="str">
            <v>INSERT INTO  INPUT.FLAT ([REG_ID],[VAR],[YEAR],[VALUE])  Values ( 'JPD12','VEH_THEFT','2008','3665')</v>
          </cell>
        </row>
        <row r="137">
          <cell r="A137" t="str">
            <v>JPD13</v>
          </cell>
          <cell r="B137" t="str">
            <v>VEH_THEFT</v>
          </cell>
          <cell r="C137">
            <v>2008</v>
          </cell>
          <cell r="D137">
            <v>685</v>
          </cell>
          <cell r="E137" t="str">
            <v>INSERT INTO  INPUT.FLAT ([REG_ID],[VAR],[YEAR],[VALUE])  Values ( 'JPD13','VEH_THEFT','2008','685')</v>
          </cell>
        </row>
        <row r="138">
          <cell r="A138" t="str">
            <v>JPD14</v>
          </cell>
          <cell r="B138" t="str">
            <v>VEH_THEFT</v>
          </cell>
          <cell r="C138">
            <v>2008</v>
          </cell>
          <cell r="D138">
            <v>1944</v>
          </cell>
          <cell r="E138" t="str">
            <v>INSERT INTO  INPUT.FLAT ([REG_ID],[VAR],[YEAR],[VALUE])  Values ( 'JPD14','VEH_THEFT','2008','1944')</v>
          </cell>
        </row>
        <row r="139">
          <cell r="A139" t="str">
            <v>JPE</v>
          </cell>
          <cell r="B139" t="str">
            <v>VEH_THEFT</v>
          </cell>
          <cell r="C139">
            <v>2008</v>
          </cell>
          <cell r="D139">
            <v>348</v>
          </cell>
          <cell r="E139" t="str">
            <v>INSERT INTO  INPUT.FLAT ([REG_ID],[VAR],[YEAR],[VALUE])  Values ( 'JPE','VEH_THEFT','2008','348')</v>
          </cell>
        </row>
        <row r="140">
          <cell r="A140" t="str">
            <v>JPE15</v>
          </cell>
          <cell r="B140" t="str">
            <v>VEH_THEFT</v>
          </cell>
          <cell r="C140">
            <v>2008</v>
          </cell>
          <cell r="D140">
            <v>138</v>
          </cell>
          <cell r="E140" t="str">
            <v>INSERT INTO  INPUT.FLAT ([REG_ID],[VAR],[YEAR],[VALUE])  Values ( 'JPE15','VEH_THEFT','2008','138')</v>
          </cell>
        </row>
        <row r="141">
          <cell r="A141" t="str">
            <v>JPE16</v>
          </cell>
          <cell r="B141" t="str">
            <v>VEH_THEFT</v>
          </cell>
          <cell r="C141">
            <v>2008</v>
          </cell>
          <cell r="D141">
            <v>78</v>
          </cell>
          <cell r="E141" t="str">
            <v>INSERT INTO  INPUT.FLAT ([REG_ID],[VAR],[YEAR],[VALUE])  Values ( 'JPE16','VEH_THEFT','2008','78')</v>
          </cell>
        </row>
        <row r="142">
          <cell r="A142" t="str">
            <v>JPE17</v>
          </cell>
          <cell r="B142" t="str">
            <v>VEH_THEFT</v>
          </cell>
          <cell r="C142">
            <v>2008</v>
          </cell>
          <cell r="D142">
            <v>59</v>
          </cell>
          <cell r="E142" t="str">
            <v>INSERT INTO  INPUT.FLAT ([REG_ID],[VAR],[YEAR],[VALUE])  Values ( 'JPE17','VEH_THEFT','2008','59')</v>
          </cell>
        </row>
        <row r="143">
          <cell r="A143" t="str">
            <v>JPE18</v>
          </cell>
          <cell r="B143" t="str">
            <v>VEH_THEFT</v>
          </cell>
          <cell r="C143">
            <v>2008</v>
          </cell>
          <cell r="D143">
            <v>73</v>
          </cell>
          <cell r="E143" t="str">
            <v>INSERT INTO  INPUT.FLAT ([REG_ID],[VAR],[YEAR],[VALUE])  Values ( 'JPE18','VEH_THEFT','2008','73')</v>
          </cell>
        </row>
        <row r="144">
          <cell r="A144" t="str">
            <v>JPF</v>
          </cell>
          <cell r="B144" t="str">
            <v>VEH_THEFT</v>
          </cell>
          <cell r="C144">
            <v>2008</v>
          </cell>
          <cell r="D144">
            <v>5252</v>
          </cell>
          <cell r="E144" t="str">
            <v>INSERT INTO  INPUT.FLAT ([REG_ID],[VAR],[YEAR],[VALUE])  Values ( 'JPF','VEH_THEFT','2008','5252')</v>
          </cell>
        </row>
        <row r="145">
          <cell r="A145" t="str">
            <v>JPF21</v>
          </cell>
          <cell r="B145" t="str">
            <v>VEH_THEFT</v>
          </cell>
          <cell r="C145">
            <v>2008</v>
          </cell>
          <cell r="D145">
            <v>454</v>
          </cell>
          <cell r="E145" t="str">
            <v>INSERT INTO  INPUT.FLAT ([REG_ID],[VAR],[YEAR],[VALUE])  Values ( 'JPF21','VEH_THEFT','2008','454')</v>
          </cell>
        </row>
        <row r="146">
          <cell r="A146" t="str">
            <v>JPF22</v>
          </cell>
          <cell r="B146" t="str">
            <v>VEH_THEFT</v>
          </cell>
          <cell r="C146">
            <v>2008</v>
          </cell>
          <cell r="D146">
            <v>417</v>
          </cell>
          <cell r="E146" t="str">
            <v>INSERT INTO  INPUT.FLAT ([REG_ID],[VAR],[YEAR],[VALUE])  Values ( 'JPF22','VEH_THEFT','2008','417')</v>
          </cell>
        </row>
        <row r="147">
          <cell r="A147" t="str">
            <v>JPF23</v>
          </cell>
          <cell r="B147" t="str">
            <v>VEH_THEFT</v>
          </cell>
          <cell r="C147">
            <v>2008</v>
          </cell>
          <cell r="D147">
            <v>4001</v>
          </cell>
          <cell r="E147" t="str">
            <v>INSERT INTO  INPUT.FLAT ([REG_ID],[VAR],[YEAR],[VALUE])  Values ( 'JPF23','VEH_THEFT','2008','4001')</v>
          </cell>
        </row>
        <row r="148">
          <cell r="A148" t="str">
            <v>JPF24</v>
          </cell>
          <cell r="B148" t="str">
            <v>VEH_THEFT</v>
          </cell>
          <cell r="C148">
            <v>2008</v>
          </cell>
          <cell r="D148">
            <v>380</v>
          </cell>
          <cell r="E148" t="str">
            <v>INSERT INTO  INPUT.FLAT ([REG_ID],[VAR],[YEAR],[VALUE])  Values ( 'JPF24','VEH_THEFT','2008','380')</v>
          </cell>
        </row>
        <row r="149">
          <cell r="A149" t="str">
            <v>JPG</v>
          </cell>
          <cell r="B149" t="str">
            <v>VEH_THEFT</v>
          </cell>
          <cell r="C149">
            <v>2008</v>
          </cell>
          <cell r="D149">
            <v>6572</v>
          </cell>
          <cell r="E149" t="str">
            <v>INSERT INTO  INPUT.FLAT ([REG_ID],[VAR],[YEAR],[VALUE])  Values ( 'JPG','VEH_THEFT','2008','6572')</v>
          </cell>
        </row>
        <row r="150">
          <cell r="A150" t="str">
            <v>JPG25</v>
          </cell>
          <cell r="B150" t="str">
            <v>VEH_THEFT</v>
          </cell>
          <cell r="C150">
            <v>2008</v>
          </cell>
          <cell r="D150">
            <v>233</v>
          </cell>
          <cell r="E150" t="str">
            <v>INSERT INTO  INPUT.FLAT ([REG_ID],[VAR],[YEAR],[VALUE])  Values ( 'JPG25','VEH_THEFT','2008','233')</v>
          </cell>
        </row>
        <row r="151">
          <cell r="A151" t="str">
            <v>JPG26</v>
          </cell>
          <cell r="B151" t="str">
            <v>VEH_THEFT</v>
          </cell>
          <cell r="C151">
            <v>2008</v>
          </cell>
          <cell r="D151">
            <v>534</v>
          </cell>
          <cell r="E151" t="str">
            <v>INSERT INTO  INPUT.FLAT ([REG_ID],[VAR],[YEAR],[VALUE])  Values ( 'JPG26','VEH_THEFT','2008','534')</v>
          </cell>
        </row>
        <row r="152">
          <cell r="A152" t="str">
            <v>JPG27</v>
          </cell>
          <cell r="B152" t="str">
            <v>VEH_THEFT</v>
          </cell>
          <cell r="C152">
            <v>2008</v>
          </cell>
          <cell r="D152">
            <v>3480</v>
          </cell>
          <cell r="E152" t="str">
            <v>INSERT INTO  INPUT.FLAT ([REG_ID],[VAR],[YEAR],[VALUE])  Values ( 'JPG27','VEH_THEFT','2008','3480')</v>
          </cell>
        </row>
        <row r="153">
          <cell r="A153" t="str">
            <v>JPG28</v>
          </cell>
          <cell r="B153" t="str">
            <v>VEH_THEFT</v>
          </cell>
          <cell r="C153">
            <v>2008</v>
          </cell>
          <cell r="D153">
            <v>1925</v>
          </cell>
          <cell r="E153" t="str">
            <v>INSERT INTO  INPUT.FLAT ([REG_ID],[VAR],[YEAR],[VALUE])  Values ( 'JPG28','VEH_THEFT','2008','1925')</v>
          </cell>
        </row>
        <row r="154">
          <cell r="A154" t="str">
            <v>JPG29</v>
          </cell>
          <cell r="B154" t="str">
            <v>VEH_THEFT</v>
          </cell>
          <cell r="C154">
            <v>2008</v>
          </cell>
          <cell r="D154">
            <v>251</v>
          </cell>
          <cell r="E154" t="str">
            <v>INSERT INTO  INPUT.FLAT ([REG_ID],[VAR],[YEAR],[VALUE])  Values ( 'JPG29','VEH_THEFT','2008','251')</v>
          </cell>
        </row>
        <row r="155">
          <cell r="A155" t="str">
            <v>JPG30</v>
          </cell>
          <cell r="B155" t="str">
            <v>VEH_THEFT</v>
          </cell>
          <cell r="C155">
            <v>2008</v>
          </cell>
          <cell r="D155">
            <v>149</v>
          </cell>
          <cell r="E155" t="str">
            <v>INSERT INTO  INPUT.FLAT ([REG_ID],[VAR],[YEAR],[VALUE])  Values ( 'JPG30','VEH_THEFT','2008','149')</v>
          </cell>
        </row>
        <row r="156">
          <cell r="A156" t="str">
            <v>JPH</v>
          </cell>
          <cell r="B156" t="str">
            <v>VEH_THEFT</v>
          </cell>
          <cell r="C156">
            <v>2008</v>
          </cell>
          <cell r="D156">
            <v>451</v>
          </cell>
          <cell r="E156" t="str">
            <v>INSERT INTO  INPUT.FLAT ([REG_ID],[VAR],[YEAR],[VALUE])  Values ( 'JPH','VEH_THEFT','2008','451')</v>
          </cell>
        </row>
        <row r="157">
          <cell r="A157" t="str">
            <v>JPH31</v>
          </cell>
          <cell r="B157" t="str">
            <v>VEH_THEFT</v>
          </cell>
          <cell r="C157">
            <v>2008</v>
          </cell>
          <cell r="D157">
            <v>20</v>
          </cell>
          <cell r="E157" t="str">
            <v>INSERT INTO  INPUT.FLAT ([REG_ID],[VAR],[YEAR],[VALUE])  Values ( 'JPH31','VEH_THEFT','2008','20')</v>
          </cell>
        </row>
        <row r="158">
          <cell r="A158" t="str">
            <v>JPH32</v>
          </cell>
          <cell r="B158" t="str">
            <v>VEH_THEFT</v>
          </cell>
          <cell r="C158">
            <v>2008</v>
          </cell>
          <cell r="D158">
            <v>15</v>
          </cell>
          <cell r="E158" t="str">
            <v>INSERT INTO  INPUT.FLAT ([REG_ID],[VAR],[YEAR],[VALUE])  Values ( 'JPH32','VEH_THEFT','2008','15')</v>
          </cell>
        </row>
        <row r="159">
          <cell r="A159" t="str">
            <v>JPH33</v>
          </cell>
          <cell r="B159" t="str">
            <v>VEH_THEFT</v>
          </cell>
          <cell r="C159">
            <v>2008</v>
          </cell>
          <cell r="D159">
            <v>226</v>
          </cell>
          <cell r="E159" t="str">
            <v>INSERT INTO  INPUT.FLAT ([REG_ID],[VAR],[YEAR],[VALUE])  Values ( 'JPH33','VEH_THEFT','2008','226')</v>
          </cell>
        </row>
        <row r="160">
          <cell r="A160" t="str">
            <v>JPH34</v>
          </cell>
          <cell r="B160" t="str">
            <v>VEH_THEFT</v>
          </cell>
          <cell r="C160">
            <v>2008</v>
          </cell>
          <cell r="D160">
            <v>137</v>
          </cell>
          <cell r="E160" t="str">
            <v>INSERT INTO  INPUT.FLAT ([REG_ID],[VAR],[YEAR],[VALUE])  Values ( 'JPH34','VEH_THEFT','2008','137')</v>
          </cell>
        </row>
        <row r="161">
          <cell r="A161" t="str">
            <v>JPH35</v>
          </cell>
          <cell r="B161" t="str">
            <v>VEH_THEFT</v>
          </cell>
          <cell r="C161">
            <v>2008</v>
          </cell>
          <cell r="D161">
            <v>53</v>
          </cell>
          <cell r="E161" t="str">
            <v>INSERT INTO  INPUT.FLAT ([REG_ID],[VAR],[YEAR],[VALUE])  Values ( 'JPH35','VEH_THEFT','2008','53')</v>
          </cell>
        </row>
        <row r="162">
          <cell r="A162" t="str">
            <v>JPI</v>
          </cell>
          <cell r="B162" t="str">
            <v>VEH_THEFT</v>
          </cell>
          <cell r="C162">
            <v>2008</v>
          </cell>
          <cell r="D162">
            <v>298</v>
          </cell>
          <cell r="E162" t="str">
            <v>INSERT INTO  INPUT.FLAT ([REG_ID],[VAR],[YEAR],[VALUE])  Values ( 'JPI','VEH_THEFT','2008','298')</v>
          </cell>
        </row>
        <row r="163">
          <cell r="A163" t="str">
            <v>JPI36</v>
          </cell>
          <cell r="B163" t="str">
            <v>VEH_THEFT</v>
          </cell>
          <cell r="C163">
            <v>2008</v>
          </cell>
          <cell r="D163">
            <v>50</v>
          </cell>
          <cell r="E163" t="str">
            <v>INSERT INTO  INPUT.FLAT ([REG_ID],[VAR],[YEAR],[VALUE])  Values ( 'JPI36','VEH_THEFT','2008','50')</v>
          </cell>
        </row>
        <row r="164">
          <cell r="A164" t="str">
            <v>JPI37</v>
          </cell>
          <cell r="B164" t="str">
            <v>VEH_THEFT</v>
          </cell>
          <cell r="C164">
            <v>2008</v>
          </cell>
          <cell r="D164">
            <v>82</v>
          </cell>
          <cell r="E164" t="str">
            <v>INSERT INTO  INPUT.FLAT ([REG_ID],[VAR],[YEAR],[VALUE])  Values ( 'JPI37','VEH_THEFT','2008','82')</v>
          </cell>
        </row>
        <row r="165">
          <cell r="A165" t="str">
            <v>JPI38</v>
          </cell>
          <cell r="B165" t="str">
            <v>VEH_THEFT</v>
          </cell>
          <cell r="C165">
            <v>2008</v>
          </cell>
          <cell r="D165">
            <v>120</v>
          </cell>
          <cell r="E165" t="str">
            <v>INSERT INTO  INPUT.FLAT ([REG_ID],[VAR],[YEAR],[VALUE])  Values ( 'JPI38','VEH_THEFT','2008','120')</v>
          </cell>
        </row>
        <row r="166">
          <cell r="A166" t="str">
            <v>JPI39</v>
          </cell>
          <cell r="B166" t="str">
            <v>VEH_THEFT</v>
          </cell>
          <cell r="C166">
            <v>2008</v>
          </cell>
          <cell r="D166">
            <v>46</v>
          </cell>
          <cell r="E166" t="str">
            <v>INSERT INTO  INPUT.FLAT ([REG_ID],[VAR],[YEAR],[VALUE])  Values ( 'JPI39','VEH_THEFT','2008','46')</v>
          </cell>
        </row>
        <row r="167">
          <cell r="A167" t="str">
            <v>JPJ</v>
          </cell>
          <cell r="B167" t="str">
            <v>VEH_THEFT</v>
          </cell>
          <cell r="C167">
            <v>2008</v>
          </cell>
          <cell r="D167">
            <v>2035</v>
          </cell>
          <cell r="E167" t="str">
            <v>INSERT INTO  INPUT.FLAT ([REG_ID],[VAR],[YEAR],[VALUE])  Values ( 'JPJ','VEH_THEFT','2008','2035')</v>
          </cell>
        </row>
        <row r="168">
          <cell r="A168" t="str">
            <v>JPJ40</v>
          </cell>
          <cell r="B168" t="str">
            <v>VEH_THEFT</v>
          </cell>
          <cell r="C168">
            <v>2008</v>
          </cell>
          <cell r="D168">
            <v>1400</v>
          </cell>
          <cell r="E168" t="str">
            <v>INSERT INTO  INPUT.FLAT ([REG_ID],[VAR],[YEAR],[VALUE])  Values ( 'JPJ40','VEH_THEFT','2008','1400')</v>
          </cell>
        </row>
        <row r="169">
          <cell r="A169" t="str">
            <v>JPJ41</v>
          </cell>
          <cell r="B169" t="str">
            <v>VEH_THEFT</v>
          </cell>
          <cell r="C169">
            <v>2008</v>
          </cell>
          <cell r="D169">
            <v>73</v>
          </cell>
          <cell r="E169" t="str">
            <v>INSERT INTO  INPUT.FLAT ([REG_ID],[VAR],[YEAR],[VALUE])  Values ( 'JPJ41','VEH_THEFT','2008','73')</v>
          </cell>
        </row>
        <row r="170">
          <cell r="A170" t="str">
            <v>JPJ42</v>
          </cell>
          <cell r="B170" t="str">
            <v>VEH_THEFT</v>
          </cell>
          <cell r="C170">
            <v>2008</v>
          </cell>
          <cell r="D170">
            <v>60</v>
          </cell>
          <cell r="E170" t="str">
            <v>INSERT INTO  INPUT.FLAT ([REG_ID],[VAR],[YEAR],[VALUE])  Values ( 'JPJ42','VEH_THEFT','2008','60')</v>
          </cell>
        </row>
        <row r="171">
          <cell r="A171" t="str">
            <v>JPJ43</v>
          </cell>
          <cell r="B171" t="str">
            <v>VEH_THEFT</v>
          </cell>
          <cell r="C171">
            <v>2008</v>
          </cell>
          <cell r="D171">
            <v>110</v>
          </cell>
          <cell r="E171" t="str">
            <v>INSERT INTO  INPUT.FLAT ([REG_ID],[VAR],[YEAR],[VALUE])  Values ( 'JPJ43','VEH_THEFT','2008','110')</v>
          </cell>
        </row>
        <row r="172">
          <cell r="A172" t="str">
            <v>JPJ44</v>
          </cell>
          <cell r="B172" t="str">
            <v>VEH_THEFT</v>
          </cell>
          <cell r="C172">
            <v>2008</v>
          </cell>
          <cell r="D172">
            <v>66</v>
          </cell>
          <cell r="E172" t="str">
            <v>INSERT INTO  INPUT.FLAT ([REG_ID],[VAR],[YEAR],[VALUE])  Values ( 'JPJ44','VEH_THEFT','2008','66')</v>
          </cell>
        </row>
        <row r="173">
          <cell r="A173" t="str">
            <v>JPJ45</v>
          </cell>
          <cell r="B173" t="str">
            <v>VEH_THEFT</v>
          </cell>
          <cell r="C173">
            <v>2008</v>
          </cell>
          <cell r="D173">
            <v>55</v>
          </cell>
          <cell r="E173" t="str">
            <v>INSERT INTO  INPUT.FLAT ([REG_ID],[VAR],[YEAR],[VALUE])  Values ( 'JPJ45','VEH_THEFT','2008','55')</v>
          </cell>
        </row>
        <row r="174">
          <cell r="A174" t="str">
            <v>JPJ46</v>
          </cell>
          <cell r="B174" t="str">
            <v>VEH_THEFT</v>
          </cell>
          <cell r="C174">
            <v>2008</v>
          </cell>
          <cell r="D174">
            <v>123</v>
          </cell>
          <cell r="E174" t="str">
            <v>INSERT INTO  INPUT.FLAT ([REG_ID],[VAR],[YEAR],[VALUE])  Values ( 'JPJ46','VEH_THEFT','2008','123')</v>
          </cell>
        </row>
        <row r="175">
          <cell r="A175" t="str">
            <v>JPJ47</v>
          </cell>
          <cell r="B175" t="str">
            <v>VEH_THEFT</v>
          </cell>
          <cell r="C175">
            <v>2008</v>
          </cell>
          <cell r="D175">
            <v>148</v>
          </cell>
          <cell r="E175" t="str">
            <v>INSERT INTO  INPUT.FLAT ([REG_ID],[VAR],[YEAR],[VALUE])  Values ( 'JPJ47','VEH_THEFT','2008','148')</v>
          </cell>
        </row>
        <row r="176">
          <cell r="A176" t="str">
            <v>JPN</v>
          </cell>
          <cell r="B176" t="str">
            <v>VEH_THEFT</v>
          </cell>
          <cell r="C176">
            <v>2007</v>
          </cell>
          <cell r="D176">
            <v>31790</v>
          </cell>
          <cell r="E176" t="str">
            <v>INSERT INTO  INPUT.FLAT ([REG_ID],[VAR],[YEAR],[VALUE])  Values ( 'JPN','VEH_THEFT','2007','31790')</v>
          </cell>
        </row>
        <row r="177">
          <cell r="A177" t="str">
            <v>JPA</v>
          </cell>
          <cell r="B177" t="str">
            <v>VEH_THEFT</v>
          </cell>
          <cell r="C177">
            <v>2007</v>
          </cell>
          <cell r="D177">
            <v>767</v>
          </cell>
          <cell r="E177" t="str">
            <v>INSERT INTO  INPUT.FLAT ([REG_ID],[VAR],[YEAR],[VALUE])  Values ( 'JPA','VEH_THEFT','2007','767')</v>
          </cell>
        </row>
        <row r="178">
          <cell r="A178" t="str">
            <v>JPA01</v>
          </cell>
          <cell r="B178" t="str">
            <v>VEH_THEFT</v>
          </cell>
          <cell r="C178">
            <v>2007</v>
          </cell>
          <cell r="D178">
            <v>767</v>
          </cell>
          <cell r="E178" t="str">
            <v>INSERT INTO  INPUT.FLAT ([REG_ID],[VAR],[YEAR],[VALUE])  Values ( 'JPA01','VEH_THEFT','2007','767')</v>
          </cell>
        </row>
        <row r="179">
          <cell r="A179" t="str">
            <v>JPB</v>
          </cell>
          <cell r="B179" t="str">
            <v>VEH_THEFT</v>
          </cell>
          <cell r="C179">
            <v>2007</v>
          </cell>
          <cell r="D179">
            <v>638</v>
          </cell>
          <cell r="E179" t="str">
            <v>INSERT INTO  INPUT.FLAT ([REG_ID],[VAR],[YEAR],[VALUE])  Values ( 'JPB','VEH_THEFT','2007','638')</v>
          </cell>
        </row>
        <row r="180">
          <cell r="A180" t="str">
            <v>JPB02</v>
          </cell>
          <cell r="B180" t="str">
            <v>VEH_THEFT</v>
          </cell>
          <cell r="C180">
            <v>2007</v>
          </cell>
          <cell r="D180">
            <v>75</v>
          </cell>
          <cell r="E180" t="str">
            <v>INSERT INTO  INPUT.FLAT ([REG_ID],[VAR],[YEAR],[VALUE])  Values ( 'JPB02','VEH_THEFT','2007','75')</v>
          </cell>
        </row>
        <row r="181">
          <cell r="A181" t="str">
            <v>JPB03</v>
          </cell>
          <cell r="B181" t="str">
            <v>VEH_THEFT</v>
          </cell>
          <cell r="C181">
            <v>2007</v>
          </cell>
          <cell r="D181">
            <v>37</v>
          </cell>
          <cell r="E181" t="str">
            <v>INSERT INTO  INPUT.FLAT ([REG_ID],[VAR],[YEAR],[VALUE])  Values ( 'JPB03','VEH_THEFT','2007','37')</v>
          </cell>
        </row>
        <row r="182">
          <cell r="A182" t="str">
            <v>JPB04</v>
          </cell>
          <cell r="B182" t="str">
            <v>VEH_THEFT</v>
          </cell>
          <cell r="C182">
            <v>2007</v>
          </cell>
          <cell r="D182">
            <v>279</v>
          </cell>
          <cell r="E182" t="str">
            <v>INSERT INTO  INPUT.FLAT ([REG_ID],[VAR],[YEAR],[VALUE])  Values ( 'JPB04','VEH_THEFT','2007','279')</v>
          </cell>
        </row>
        <row r="183">
          <cell r="A183" t="str">
            <v>JPB05</v>
          </cell>
          <cell r="B183" t="str">
            <v>VEH_THEFT</v>
          </cell>
          <cell r="C183">
            <v>2007</v>
          </cell>
          <cell r="D183">
            <v>27</v>
          </cell>
          <cell r="E183" t="str">
            <v>INSERT INTO  INPUT.FLAT ([REG_ID],[VAR],[YEAR],[VALUE])  Values ( 'JPB05','VEH_THEFT','2007','27')</v>
          </cell>
        </row>
        <row r="184">
          <cell r="A184" t="str">
            <v>JPB06</v>
          </cell>
          <cell r="B184" t="str">
            <v>VEH_THEFT</v>
          </cell>
          <cell r="C184">
            <v>2007</v>
          </cell>
          <cell r="D184">
            <v>40</v>
          </cell>
          <cell r="E184" t="str">
            <v>INSERT INTO  INPUT.FLAT ([REG_ID],[VAR],[YEAR],[VALUE])  Values ( 'JPB06','VEH_THEFT','2007','40')</v>
          </cell>
        </row>
        <row r="185">
          <cell r="A185" t="str">
            <v>JPB07</v>
          </cell>
          <cell r="B185" t="str">
            <v>VEH_THEFT</v>
          </cell>
          <cell r="C185">
            <v>2007</v>
          </cell>
          <cell r="D185">
            <v>180</v>
          </cell>
          <cell r="E185" t="str">
            <v>INSERT INTO  INPUT.FLAT ([REG_ID],[VAR],[YEAR],[VALUE])  Values ( 'JPB07','VEH_THEFT','2007','180')</v>
          </cell>
        </row>
        <row r="186">
          <cell r="A186" t="str">
            <v>JPC</v>
          </cell>
          <cell r="B186" t="str">
            <v>VEH_THEFT</v>
          </cell>
          <cell r="C186">
            <v>2007</v>
          </cell>
          <cell r="D186">
            <v>3984</v>
          </cell>
          <cell r="E186" t="str">
            <v>INSERT INTO  INPUT.FLAT ([REG_ID],[VAR],[YEAR],[VALUE])  Values ( 'JPC','VEH_THEFT','2007','3984')</v>
          </cell>
        </row>
        <row r="187">
          <cell r="A187" t="str">
            <v>JPC19</v>
          </cell>
          <cell r="B187" t="str">
            <v>VEH_THEFT</v>
          </cell>
          <cell r="C187">
            <v>2007</v>
          </cell>
          <cell r="D187">
            <v>104</v>
          </cell>
          <cell r="E187" t="str">
            <v>INSERT INTO  INPUT.FLAT ([REG_ID],[VAR],[YEAR],[VALUE])  Values ( 'JPC19','VEH_THEFT','2007','104')</v>
          </cell>
        </row>
        <row r="188">
          <cell r="A188" t="str">
            <v>JPC20</v>
          </cell>
          <cell r="B188" t="str">
            <v>VEH_THEFT</v>
          </cell>
          <cell r="C188">
            <v>2007</v>
          </cell>
          <cell r="D188">
            <v>214</v>
          </cell>
          <cell r="E188" t="str">
            <v>INSERT INTO  INPUT.FLAT ([REG_ID],[VAR],[YEAR],[VALUE])  Values ( 'JPC20','VEH_THEFT','2007','214')</v>
          </cell>
        </row>
        <row r="189">
          <cell r="A189" t="str">
            <v>JPC08</v>
          </cell>
          <cell r="B189" t="str">
            <v>VEH_THEFT</v>
          </cell>
          <cell r="C189">
            <v>2007</v>
          </cell>
          <cell r="D189">
            <v>2155</v>
          </cell>
          <cell r="E189" t="str">
            <v>INSERT INTO  INPUT.FLAT ([REG_ID],[VAR],[YEAR],[VALUE])  Values ( 'JPC08','VEH_THEFT','2007','2155')</v>
          </cell>
        </row>
        <row r="190">
          <cell r="A190" t="str">
            <v>JPC09</v>
          </cell>
          <cell r="B190" t="str">
            <v>VEH_THEFT</v>
          </cell>
          <cell r="C190">
            <v>2007</v>
          </cell>
          <cell r="D190">
            <v>807</v>
          </cell>
          <cell r="E190" t="str">
            <v>INSERT INTO  INPUT.FLAT ([REG_ID],[VAR],[YEAR],[VALUE])  Values ( 'JPC09','VEH_THEFT','2007','807')</v>
          </cell>
        </row>
        <row r="191">
          <cell r="A191" t="str">
            <v>JPC10</v>
          </cell>
          <cell r="B191" t="str">
            <v>VEH_THEFT</v>
          </cell>
          <cell r="C191">
            <v>2007</v>
          </cell>
          <cell r="D191">
            <v>704</v>
          </cell>
          <cell r="E191" t="str">
            <v>INSERT INTO  INPUT.FLAT ([REG_ID],[VAR],[YEAR],[VALUE])  Values ( 'JPC10','VEH_THEFT','2007','704')</v>
          </cell>
        </row>
        <row r="192">
          <cell r="A192" t="str">
            <v>JPD</v>
          </cell>
          <cell r="B192" t="str">
            <v>VEH_THEFT</v>
          </cell>
          <cell r="C192">
            <v>2007</v>
          </cell>
          <cell r="D192">
            <v>10702</v>
          </cell>
          <cell r="E192" t="str">
            <v>INSERT INTO  INPUT.FLAT ([REG_ID],[VAR],[YEAR],[VALUE])  Values ( 'JPD','VEH_THEFT','2007','10702')</v>
          </cell>
        </row>
        <row r="193">
          <cell r="A193" t="str">
            <v>JPD11</v>
          </cell>
          <cell r="B193" t="str">
            <v>VEH_THEFT</v>
          </cell>
          <cell r="C193">
            <v>2007</v>
          </cell>
          <cell r="D193">
            <v>2634</v>
          </cell>
          <cell r="E193" t="str">
            <v>INSERT INTO  INPUT.FLAT ([REG_ID],[VAR],[YEAR],[VALUE])  Values ( 'JPD11','VEH_THEFT','2007','2634')</v>
          </cell>
        </row>
        <row r="194">
          <cell r="A194" t="str">
            <v>JPD12</v>
          </cell>
          <cell r="B194" t="str">
            <v>VEH_THEFT</v>
          </cell>
          <cell r="C194">
            <v>2007</v>
          </cell>
          <cell r="D194">
            <v>4060</v>
          </cell>
          <cell r="E194" t="str">
            <v>INSERT INTO  INPUT.FLAT ([REG_ID],[VAR],[YEAR],[VALUE])  Values ( 'JPD12','VEH_THEFT','2007','4060')</v>
          </cell>
        </row>
        <row r="195">
          <cell r="A195" t="str">
            <v>JPD13</v>
          </cell>
          <cell r="B195" t="str">
            <v>VEH_THEFT</v>
          </cell>
          <cell r="C195">
            <v>2007</v>
          </cell>
          <cell r="D195">
            <v>1054</v>
          </cell>
          <cell r="E195" t="str">
            <v>INSERT INTO  INPUT.FLAT ([REG_ID],[VAR],[YEAR],[VALUE])  Values ( 'JPD13','VEH_THEFT','2007','1054')</v>
          </cell>
        </row>
        <row r="196">
          <cell r="A196" t="str">
            <v>JPD14</v>
          </cell>
          <cell r="B196" t="str">
            <v>VEH_THEFT</v>
          </cell>
          <cell r="C196">
            <v>2007</v>
          </cell>
          <cell r="D196">
            <v>2954</v>
          </cell>
          <cell r="E196" t="str">
            <v>INSERT INTO  INPUT.FLAT ([REG_ID],[VAR],[YEAR],[VALUE])  Values ( 'JPD14','VEH_THEFT','2007','2954')</v>
          </cell>
        </row>
        <row r="197">
          <cell r="A197" t="str">
            <v>JPE</v>
          </cell>
          <cell r="B197" t="str">
            <v>VEH_THEFT</v>
          </cell>
          <cell r="C197">
            <v>2007</v>
          </cell>
          <cell r="D197">
            <v>449</v>
          </cell>
          <cell r="E197" t="str">
            <v>INSERT INTO  INPUT.FLAT ([REG_ID],[VAR],[YEAR],[VALUE])  Values ( 'JPE','VEH_THEFT','2007','449')</v>
          </cell>
        </row>
        <row r="198">
          <cell r="A198" t="str">
            <v>JPE15</v>
          </cell>
          <cell r="B198" t="str">
            <v>VEH_THEFT</v>
          </cell>
          <cell r="C198">
            <v>2007</v>
          </cell>
          <cell r="D198">
            <v>169</v>
          </cell>
          <cell r="E198" t="str">
            <v>INSERT INTO  INPUT.FLAT ([REG_ID],[VAR],[YEAR],[VALUE])  Values ( 'JPE15','VEH_THEFT','2007','169')</v>
          </cell>
        </row>
        <row r="199">
          <cell r="A199" t="str">
            <v>JPE16</v>
          </cell>
          <cell r="B199" t="str">
            <v>VEH_THEFT</v>
          </cell>
          <cell r="C199">
            <v>2007</v>
          </cell>
          <cell r="D199">
            <v>86</v>
          </cell>
          <cell r="E199" t="str">
            <v>INSERT INTO  INPUT.FLAT ([REG_ID],[VAR],[YEAR],[VALUE])  Values ( 'JPE16','VEH_THEFT','2007','86')</v>
          </cell>
        </row>
        <row r="200">
          <cell r="A200" t="str">
            <v>JPE17</v>
          </cell>
          <cell r="B200" t="str">
            <v>VEH_THEFT</v>
          </cell>
          <cell r="C200">
            <v>2007</v>
          </cell>
          <cell r="D200">
            <v>73</v>
          </cell>
          <cell r="E200" t="str">
            <v>INSERT INTO  INPUT.FLAT ([REG_ID],[VAR],[YEAR],[VALUE])  Values ( 'JPE17','VEH_THEFT','2007','73')</v>
          </cell>
        </row>
        <row r="201">
          <cell r="A201" t="str">
            <v>JPE18</v>
          </cell>
          <cell r="B201" t="str">
            <v>VEH_THEFT</v>
          </cell>
          <cell r="C201">
            <v>2007</v>
          </cell>
          <cell r="D201">
            <v>121</v>
          </cell>
          <cell r="E201" t="str">
            <v>INSERT INTO  INPUT.FLAT ([REG_ID],[VAR],[YEAR],[VALUE])  Values ( 'JPE18','VEH_THEFT','2007','121')</v>
          </cell>
        </row>
        <row r="202">
          <cell r="A202" t="str">
            <v>JPF</v>
          </cell>
          <cell r="B202" t="str">
            <v>VEH_THEFT</v>
          </cell>
          <cell r="C202">
            <v>2007</v>
          </cell>
          <cell r="D202">
            <v>4310</v>
          </cell>
          <cell r="E202" t="str">
            <v>INSERT INTO  INPUT.FLAT ([REG_ID],[VAR],[YEAR],[VALUE])  Values ( 'JPF','VEH_THEFT','2007','4310')</v>
          </cell>
        </row>
        <row r="203">
          <cell r="A203" t="str">
            <v>JPF21</v>
          </cell>
          <cell r="B203" t="str">
            <v>VEH_THEFT</v>
          </cell>
          <cell r="C203">
            <v>2007</v>
          </cell>
          <cell r="D203">
            <v>395</v>
          </cell>
          <cell r="E203" t="str">
            <v>INSERT INTO  INPUT.FLAT ([REG_ID],[VAR],[YEAR],[VALUE])  Values ( 'JPF21','VEH_THEFT','2007','395')</v>
          </cell>
        </row>
        <row r="204">
          <cell r="A204" t="str">
            <v>JPF22</v>
          </cell>
          <cell r="B204" t="str">
            <v>VEH_THEFT</v>
          </cell>
          <cell r="C204">
            <v>2007</v>
          </cell>
          <cell r="D204">
            <v>453</v>
          </cell>
          <cell r="E204" t="str">
            <v>INSERT INTO  INPUT.FLAT ([REG_ID],[VAR],[YEAR],[VALUE])  Values ( 'JPF22','VEH_THEFT','2007','453')</v>
          </cell>
        </row>
        <row r="205">
          <cell r="A205" t="str">
            <v>JPF23</v>
          </cell>
          <cell r="B205" t="str">
            <v>VEH_THEFT</v>
          </cell>
          <cell r="C205">
            <v>2007</v>
          </cell>
          <cell r="D205">
            <v>3053</v>
          </cell>
          <cell r="E205" t="str">
            <v>INSERT INTO  INPUT.FLAT ([REG_ID],[VAR],[YEAR],[VALUE])  Values ( 'JPF23','VEH_THEFT','2007','3053')</v>
          </cell>
        </row>
        <row r="206">
          <cell r="A206" t="str">
            <v>JPF24</v>
          </cell>
          <cell r="B206" t="str">
            <v>VEH_THEFT</v>
          </cell>
          <cell r="C206">
            <v>2007</v>
          </cell>
          <cell r="D206">
            <v>409</v>
          </cell>
          <cell r="E206" t="str">
            <v>INSERT INTO  INPUT.FLAT ([REG_ID],[VAR],[YEAR],[VALUE])  Values ( 'JPF24','VEH_THEFT','2007','409')</v>
          </cell>
        </row>
        <row r="207">
          <cell r="A207" t="str">
            <v>JPG</v>
          </cell>
          <cell r="B207" t="str">
            <v>VEH_THEFT</v>
          </cell>
          <cell r="C207">
            <v>2007</v>
          </cell>
          <cell r="D207">
            <v>7589</v>
          </cell>
          <cell r="E207" t="str">
            <v>INSERT INTO  INPUT.FLAT ([REG_ID],[VAR],[YEAR],[VALUE])  Values ( 'JPG','VEH_THEFT','2007','7589')</v>
          </cell>
        </row>
        <row r="208">
          <cell r="A208" t="str">
            <v>JPG25</v>
          </cell>
          <cell r="B208" t="str">
            <v>VEH_THEFT</v>
          </cell>
          <cell r="C208">
            <v>2007</v>
          </cell>
          <cell r="D208">
            <v>263</v>
          </cell>
          <cell r="E208" t="str">
            <v>INSERT INTO  INPUT.FLAT ([REG_ID],[VAR],[YEAR],[VALUE])  Values ( 'JPG25','VEH_THEFT','2007','263')</v>
          </cell>
        </row>
        <row r="209">
          <cell r="A209" t="str">
            <v>JPG26</v>
          </cell>
          <cell r="B209" t="str">
            <v>VEH_THEFT</v>
          </cell>
          <cell r="C209">
            <v>2007</v>
          </cell>
          <cell r="D209">
            <v>672</v>
          </cell>
          <cell r="E209" t="str">
            <v>INSERT INTO  INPUT.FLAT ([REG_ID],[VAR],[YEAR],[VALUE])  Values ( 'JPG26','VEH_THEFT','2007','672')</v>
          </cell>
        </row>
        <row r="210">
          <cell r="A210" t="str">
            <v>JPG27</v>
          </cell>
          <cell r="B210" t="str">
            <v>VEH_THEFT</v>
          </cell>
          <cell r="C210">
            <v>2007</v>
          </cell>
          <cell r="D210">
            <v>4318</v>
          </cell>
          <cell r="E210" t="str">
            <v>INSERT INTO  INPUT.FLAT ([REG_ID],[VAR],[YEAR],[VALUE])  Values ( 'JPG27','VEH_THEFT','2007','4318')</v>
          </cell>
        </row>
        <row r="211">
          <cell r="A211" t="str">
            <v>JPG28</v>
          </cell>
          <cell r="B211" t="str">
            <v>VEH_THEFT</v>
          </cell>
          <cell r="C211">
            <v>2007</v>
          </cell>
          <cell r="D211">
            <v>1969</v>
          </cell>
          <cell r="E211" t="str">
            <v>INSERT INTO  INPUT.FLAT ([REG_ID],[VAR],[YEAR],[VALUE])  Values ( 'JPG28','VEH_THEFT','2007','1969')</v>
          </cell>
        </row>
        <row r="212">
          <cell r="A212" t="str">
            <v>JPG29</v>
          </cell>
          <cell r="B212" t="str">
            <v>VEH_THEFT</v>
          </cell>
          <cell r="C212">
            <v>2007</v>
          </cell>
          <cell r="D212">
            <v>237</v>
          </cell>
          <cell r="E212" t="str">
            <v>INSERT INTO  INPUT.FLAT ([REG_ID],[VAR],[YEAR],[VALUE])  Values ( 'JPG29','VEH_THEFT','2007','237')</v>
          </cell>
        </row>
        <row r="213">
          <cell r="A213" t="str">
            <v>JPG30</v>
          </cell>
          <cell r="B213" t="str">
            <v>VEH_THEFT</v>
          </cell>
          <cell r="C213">
            <v>2007</v>
          </cell>
          <cell r="D213">
            <v>130</v>
          </cell>
          <cell r="E213" t="str">
            <v>INSERT INTO  INPUT.FLAT ([REG_ID],[VAR],[YEAR],[VALUE])  Values ( 'JPG30','VEH_THEFT','2007','130')</v>
          </cell>
        </row>
        <row r="214">
          <cell r="A214" t="str">
            <v>JPH</v>
          </cell>
          <cell r="B214" t="str">
            <v>VEH_THEFT</v>
          </cell>
          <cell r="C214">
            <v>2007</v>
          </cell>
          <cell r="D214">
            <v>616</v>
          </cell>
          <cell r="E214" t="str">
            <v>INSERT INTO  INPUT.FLAT ([REG_ID],[VAR],[YEAR],[VALUE])  Values ( 'JPH','VEH_THEFT','2007','616')</v>
          </cell>
        </row>
        <row r="215">
          <cell r="A215" t="str">
            <v>JPH31</v>
          </cell>
          <cell r="B215" t="str">
            <v>VEH_THEFT</v>
          </cell>
          <cell r="C215">
            <v>2007</v>
          </cell>
          <cell r="D215">
            <v>51</v>
          </cell>
          <cell r="E215" t="str">
            <v>INSERT INTO  INPUT.FLAT ([REG_ID],[VAR],[YEAR],[VALUE])  Values ( 'JPH31','VEH_THEFT','2007','51')</v>
          </cell>
        </row>
        <row r="216">
          <cell r="A216" t="str">
            <v>JPH32</v>
          </cell>
          <cell r="B216" t="str">
            <v>VEH_THEFT</v>
          </cell>
          <cell r="C216">
            <v>2007</v>
          </cell>
          <cell r="D216">
            <v>44</v>
          </cell>
          <cell r="E216" t="str">
            <v>INSERT INTO  INPUT.FLAT ([REG_ID],[VAR],[YEAR],[VALUE])  Values ( 'JPH32','VEH_THEFT','2007','44')</v>
          </cell>
        </row>
        <row r="217">
          <cell r="A217" t="str">
            <v>JPH33</v>
          </cell>
          <cell r="B217" t="str">
            <v>VEH_THEFT</v>
          </cell>
          <cell r="C217">
            <v>2007</v>
          </cell>
          <cell r="D217">
            <v>278</v>
          </cell>
          <cell r="E217" t="str">
            <v>INSERT INTO  INPUT.FLAT ([REG_ID],[VAR],[YEAR],[VALUE])  Values ( 'JPH33','VEH_THEFT','2007','278')</v>
          </cell>
        </row>
        <row r="218">
          <cell r="A218" t="str">
            <v>JPH34</v>
          </cell>
          <cell r="B218" t="str">
            <v>VEH_THEFT</v>
          </cell>
          <cell r="C218">
            <v>2007</v>
          </cell>
          <cell r="D218">
            <v>166</v>
          </cell>
          <cell r="E218" t="str">
            <v>INSERT INTO  INPUT.FLAT ([REG_ID],[VAR],[YEAR],[VALUE])  Values ( 'JPH34','VEH_THEFT','2007','166')</v>
          </cell>
        </row>
        <row r="219">
          <cell r="A219" t="str">
            <v>JPH35</v>
          </cell>
          <cell r="B219" t="str">
            <v>VEH_THEFT</v>
          </cell>
          <cell r="C219">
            <v>2007</v>
          </cell>
          <cell r="D219">
            <v>77</v>
          </cell>
          <cell r="E219" t="str">
            <v>INSERT INTO  INPUT.FLAT ([REG_ID],[VAR],[YEAR],[VALUE])  Values ( 'JPH35','VEH_THEFT','2007','77')</v>
          </cell>
        </row>
        <row r="220">
          <cell r="A220" t="str">
            <v>JPI</v>
          </cell>
          <cell r="B220" t="str">
            <v>VEH_THEFT</v>
          </cell>
          <cell r="C220">
            <v>2007</v>
          </cell>
          <cell r="D220">
            <v>381</v>
          </cell>
          <cell r="E220" t="str">
            <v>INSERT INTO  INPUT.FLAT ([REG_ID],[VAR],[YEAR],[VALUE])  Values ( 'JPI','VEH_THEFT','2007','381')</v>
          </cell>
        </row>
        <row r="221">
          <cell r="A221" t="str">
            <v>JPI36</v>
          </cell>
          <cell r="B221" t="str">
            <v>VEH_THEFT</v>
          </cell>
          <cell r="C221">
            <v>2007</v>
          </cell>
          <cell r="D221">
            <v>68</v>
          </cell>
          <cell r="E221" t="str">
            <v>INSERT INTO  INPUT.FLAT ([REG_ID],[VAR],[YEAR],[VALUE])  Values ( 'JPI36','VEH_THEFT','2007','68')</v>
          </cell>
        </row>
        <row r="222">
          <cell r="A222" t="str">
            <v>JPI37</v>
          </cell>
          <cell r="B222" t="str">
            <v>VEH_THEFT</v>
          </cell>
          <cell r="C222">
            <v>2007</v>
          </cell>
          <cell r="D222">
            <v>109</v>
          </cell>
          <cell r="E222" t="str">
            <v>INSERT INTO  INPUT.FLAT ([REG_ID],[VAR],[YEAR],[VALUE])  Values ( 'JPI37','VEH_THEFT','2007','109')</v>
          </cell>
        </row>
        <row r="223">
          <cell r="A223" t="str">
            <v>JPI38</v>
          </cell>
          <cell r="B223" t="str">
            <v>VEH_THEFT</v>
          </cell>
          <cell r="C223">
            <v>2007</v>
          </cell>
          <cell r="D223">
            <v>142</v>
          </cell>
          <cell r="E223" t="str">
            <v>INSERT INTO  INPUT.FLAT ([REG_ID],[VAR],[YEAR],[VALUE])  Values ( 'JPI38','VEH_THEFT','2007','142')</v>
          </cell>
        </row>
        <row r="224">
          <cell r="A224" t="str">
            <v>JPI39</v>
          </cell>
          <cell r="B224" t="str">
            <v>VEH_THEFT</v>
          </cell>
          <cell r="C224">
            <v>2007</v>
          </cell>
          <cell r="D224">
            <v>62</v>
          </cell>
          <cell r="E224" t="str">
            <v>INSERT INTO  INPUT.FLAT ([REG_ID],[VAR],[YEAR],[VALUE])  Values ( 'JPI39','VEH_THEFT','2007','62')</v>
          </cell>
        </row>
        <row r="225">
          <cell r="A225" t="str">
            <v>JPJ</v>
          </cell>
          <cell r="B225" t="str">
            <v>VEH_THEFT</v>
          </cell>
          <cell r="C225">
            <v>2007</v>
          </cell>
          <cell r="D225">
            <v>2354</v>
          </cell>
          <cell r="E225" t="str">
            <v>INSERT INTO  INPUT.FLAT ([REG_ID],[VAR],[YEAR],[VALUE])  Values ( 'JPJ','VEH_THEFT','2007','2354')</v>
          </cell>
        </row>
        <row r="226">
          <cell r="A226" t="str">
            <v>JPJ40</v>
          </cell>
          <cell r="B226" t="str">
            <v>VEH_THEFT</v>
          </cell>
          <cell r="C226">
            <v>2007</v>
          </cell>
          <cell r="D226">
            <v>1531</v>
          </cell>
          <cell r="E226" t="str">
            <v>INSERT INTO  INPUT.FLAT ([REG_ID],[VAR],[YEAR],[VALUE])  Values ( 'JPJ40','VEH_THEFT','2007','1531')</v>
          </cell>
        </row>
        <row r="227">
          <cell r="A227" t="str">
            <v>JPJ41</v>
          </cell>
          <cell r="B227" t="str">
            <v>VEH_THEFT</v>
          </cell>
          <cell r="C227">
            <v>2007</v>
          </cell>
          <cell r="D227">
            <v>87</v>
          </cell>
          <cell r="E227" t="str">
            <v>INSERT INTO  INPUT.FLAT ([REG_ID],[VAR],[YEAR],[VALUE])  Values ( 'JPJ41','VEH_THEFT','2007','87')</v>
          </cell>
        </row>
        <row r="228">
          <cell r="A228" t="str">
            <v>JPJ42</v>
          </cell>
          <cell r="B228" t="str">
            <v>VEH_THEFT</v>
          </cell>
          <cell r="C228">
            <v>2007</v>
          </cell>
          <cell r="D228">
            <v>50</v>
          </cell>
          <cell r="E228" t="str">
            <v>INSERT INTO  INPUT.FLAT ([REG_ID],[VAR],[YEAR],[VALUE])  Values ( 'JPJ42','VEH_THEFT','2007','50')</v>
          </cell>
        </row>
        <row r="229">
          <cell r="A229" t="str">
            <v>JPJ43</v>
          </cell>
          <cell r="B229" t="str">
            <v>VEH_THEFT</v>
          </cell>
          <cell r="C229">
            <v>2007</v>
          </cell>
          <cell r="D229">
            <v>176</v>
          </cell>
          <cell r="E229" t="str">
            <v>INSERT INTO  INPUT.FLAT ([REG_ID],[VAR],[YEAR],[VALUE])  Values ( 'JPJ43','VEH_THEFT','2007','176')</v>
          </cell>
        </row>
        <row r="230">
          <cell r="A230" t="str">
            <v>JPJ44</v>
          </cell>
          <cell r="B230" t="str">
            <v>VEH_THEFT</v>
          </cell>
          <cell r="C230">
            <v>2007</v>
          </cell>
          <cell r="D230">
            <v>71</v>
          </cell>
          <cell r="E230" t="str">
            <v>INSERT INTO  INPUT.FLAT ([REG_ID],[VAR],[YEAR],[VALUE])  Values ( 'JPJ44','VEH_THEFT','2007','71')</v>
          </cell>
        </row>
        <row r="231">
          <cell r="A231" t="str">
            <v>JPJ45</v>
          </cell>
          <cell r="B231" t="str">
            <v>VEH_THEFT</v>
          </cell>
          <cell r="C231">
            <v>2007</v>
          </cell>
          <cell r="D231">
            <v>75</v>
          </cell>
          <cell r="E231" t="str">
            <v>INSERT INTO  INPUT.FLAT ([REG_ID],[VAR],[YEAR],[VALUE])  Values ( 'JPJ45','VEH_THEFT','2007','75')</v>
          </cell>
        </row>
        <row r="232">
          <cell r="A232" t="str">
            <v>JPJ46</v>
          </cell>
          <cell r="B232" t="str">
            <v>VEH_THEFT</v>
          </cell>
          <cell r="C232">
            <v>2007</v>
          </cell>
          <cell r="D232">
            <v>179</v>
          </cell>
          <cell r="E232" t="str">
            <v>INSERT INTO  INPUT.FLAT ([REG_ID],[VAR],[YEAR],[VALUE])  Values ( 'JPJ46','VEH_THEFT','2007','179')</v>
          </cell>
        </row>
        <row r="233">
          <cell r="A233" t="str">
            <v>JPJ47</v>
          </cell>
          <cell r="B233" t="str">
            <v>VEH_THEFT</v>
          </cell>
          <cell r="C233">
            <v>2007</v>
          </cell>
          <cell r="D233">
            <v>185</v>
          </cell>
          <cell r="E233" t="str">
            <v>INSERT INTO  INPUT.FLAT ([REG_ID],[VAR],[YEAR],[VALUE])  Values ( 'JPJ47','VEH_THEFT','2007','185')</v>
          </cell>
        </row>
        <row r="234">
          <cell r="A234" t="str">
            <v>JPN</v>
          </cell>
          <cell r="B234" t="str">
            <v>VEH_THEFT</v>
          </cell>
          <cell r="C234">
            <v>2006</v>
          </cell>
          <cell r="D234">
            <v>35450</v>
          </cell>
          <cell r="E234" t="str">
            <v>INSERT INTO  INPUT.FLAT ([REG_ID],[VAR],[YEAR],[VALUE])  Values ( 'JPN','VEH_THEFT','2006','35450')</v>
          </cell>
        </row>
        <row r="235">
          <cell r="A235" t="str">
            <v>JPA</v>
          </cell>
          <cell r="B235" t="str">
            <v>VEH_THEFT</v>
          </cell>
          <cell r="C235">
            <v>2006</v>
          </cell>
          <cell r="D235">
            <v>823</v>
          </cell>
          <cell r="E235" t="str">
            <v>INSERT INTO  INPUT.FLAT ([REG_ID],[VAR],[YEAR],[VALUE])  Values ( 'JPA','VEH_THEFT','2006','823')</v>
          </cell>
        </row>
        <row r="236">
          <cell r="A236" t="str">
            <v>JPA01</v>
          </cell>
          <cell r="B236" t="str">
            <v>VEH_THEFT</v>
          </cell>
          <cell r="C236">
            <v>2006</v>
          </cell>
          <cell r="D236">
            <v>823</v>
          </cell>
          <cell r="E236" t="str">
            <v>INSERT INTO  INPUT.FLAT ([REG_ID],[VAR],[YEAR],[VALUE])  Values ( 'JPA01','VEH_THEFT','2006','823')</v>
          </cell>
        </row>
        <row r="237">
          <cell r="A237" t="str">
            <v>JPB</v>
          </cell>
          <cell r="B237" t="str">
            <v>VEH_THEFT</v>
          </cell>
          <cell r="C237">
            <v>2006</v>
          </cell>
          <cell r="D237">
            <v>861</v>
          </cell>
          <cell r="E237" t="str">
            <v>INSERT INTO  INPUT.FLAT ([REG_ID],[VAR],[YEAR],[VALUE])  Values ( 'JPB','VEH_THEFT','2006','861')</v>
          </cell>
        </row>
        <row r="238">
          <cell r="A238" t="str">
            <v>JPB02</v>
          </cell>
          <cell r="B238" t="str">
            <v>VEH_THEFT</v>
          </cell>
          <cell r="C238">
            <v>2006</v>
          </cell>
          <cell r="D238">
            <v>100</v>
          </cell>
          <cell r="E238" t="str">
            <v>INSERT INTO  INPUT.FLAT ([REG_ID],[VAR],[YEAR],[VALUE])  Values ( 'JPB02','VEH_THEFT','2006','100')</v>
          </cell>
        </row>
        <row r="239">
          <cell r="A239" t="str">
            <v>JPB03</v>
          </cell>
          <cell r="B239" t="str">
            <v>VEH_THEFT</v>
          </cell>
          <cell r="C239">
            <v>2006</v>
          </cell>
          <cell r="D239">
            <v>68</v>
          </cell>
          <cell r="E239" t="str">
            <v>INSERT INTO  INPUT.FLAT ([REG_ID],[VAR],[YEAR],[VALUE])  Values ( 'JPB03','VEH_THEFT','2006','68')</v>
          </cell>
        </row>
        <row r="240">
          <cell r="A240" t="str">
            <v>JPB04</v>
          </cell>
          <cell r="B240" t="str">
            <v>VEH_THEFT</v>
          </cell>
          <cell r="C240">
            <v>2006</v>
          </cell>
          <cell r="D240">
            <v>330</v>
          </cell>
          <cell r="E240" t="str">
            <v>INSERT INTO  INPUT.FLAT ([REG_ID],[VAR],[YEAR],[VALUE])  Values ( 'JPB04','VEH_THEFT','2006','330')</v>
          </cell>
        </row>
        <row r="241">
          <cell r="A241" t="str">
            <v>JPB05</v>
          </cell>
          <cell r="B241" t="str">
            <v>VEH_THEFT</v>
          </cell>
          <cell r="C241">
            <v>2006</v>
          </cell>
          <cell r="D241">
            <v>39</v>
          </cell>
          <cell r="E241" t="str">
            <v>INSERT INTO  INPUT.FLAT ([REG_ID],[VAR],[YEAR],[VALUE])  Values ( 'JPB05','VEH_THEFT','2006','39')</v>
          </cell>
        </row>
        <row r="242">
          <cell r="A242" t="str">
            <v>JPB06</v>
          </cell>
          <cell r="B242" t="str">
            <v>VEH_THEFT</v>
          </cell>
          <cell r="C242">
            <v>2006</v>
          </cell>
          <cell r="D242">
            <v>77</v>
          </cell>
          <cell r="E242" t="str">
            <v>INSERT INTO  INPUT.FLAT ([REG_ID],[VAR],[YEAR],[VALUE])  Values ( 'JPB06','VEH_THEFT','2006','77')</v>
          </cell>
        </row>
        <row r="243">
          <cell r="A243" t="str">
            <v>JPB07</v>
          </cell>
          <cell r="B243" t="str">
            <v>VEH_THEFT</v>
          </cell>
          <cell r="C243">
            <v>2006</v>
          </cell>
          <cell r="D243">
            <v>247</v>
          </cell>
          <cell r="E243" t="str">
            <v>INSERT INTO  INPUT.FLAT ([REG_ID],[VAR],[YEAR],[VALUE])  Values ( 'JPB07','VEH_THEFT','2006','247')</v>
          </cell>
        </row>
        <row r="244">
          <cell r="A244" t="str">
            <v>JPC</v>
          </cell>
          <cell r="B244" t="str">
            <v>VEH_THEFT</v>
          </cell>
          <cell r="C244">
            <v>2006</v>
          </cell>
          <cell r="D244">
            <v>3814</v>
          </cell>
          <cell r="E244" t="str">
            <v>INSERT INTO  INPUT.FLAT ([REG_ID],[VAR],[YEAR],[VALUE])  Values ( 'JPC','VEH_THEFT','2006','3814')</v>
          </cell>
        </row>
        <row r="245">
          <cell r="A245" t="str">
            <v>JPC19</v>
          </cell>
          <cell r="B245" t="str">
            <v>VEH_THEFT</v>
          </cell>
          <cell r="C245">
            <v>2006</v>
          </cell>
          <cell r="D245">
            <v>142</v>
          </cell>
          <cell r="E245" t="str">
            <v>INSERT INTO  INPUT.FLAT ([REG_ID],[VAR],[YEAR],[VALUE])  Values ( 'JPC19','VEH_THEFT','2006','142')</v>
          </cell>
        </row>
        <row r="246">
          <cell r="A246" t="str">
            <v>JPC20</v>
          </cell>
          <cell r="B246" t="str">
            <v>VEH_THEFT</v>
          </cell>
          <cell r="C246">
            <v>2006</v>
          </cell>
          <cell r="D246">
            <v>298</v>
          </cell>
          <cell r="E246" t="str">
            <v>INSERT INTO  INPUT.FLAT ([REG_ID],[VAR],[YEAR],[VALUE])  Values ( 'JPC20','VEH_THEFT','2006','298')</v>
          </cell>
        </row>
        <row r="247">
          <cell r="A247" t="str">
            <v>JPC08</v>
          </cell>
          <cell r="B247" t="str">
            <v>VEH_THEFT</v>
          </cell>
          <cell r="C247">
            <v>2006</v>
          </cell>
          <cell r="D247">
            <v>1851</v>
          </cell>
          <cell r="E247" t="str">
            <v>INSERT INTO  INPUT.FLAT ([REG_ID],[VAR],[YEAR],[VALUE])  Values ( 'JPC08','VEH_THEFT','2006','1851')</v>
          </cell>
        </row>
        <row r="248">
          <cell r="A248" t="str">
            <v>JPC09</v>
          </cell>
          <cell r="B248" t="str">
            <v>VEH_THEFT</v>
          </cell>
          <cell r="C248">
            <v>2006</v>
          </cell>
          <cell r="D248">
            <v>819</v>
          </cell>
          <cell r="E248" t="str">
            <v>INSERT INTO  INPUT.FLAT ([REG_ID],[VAR],[YEAR],[VALUE])  Values ( 'JPC09','VEH_THEFT','2006','819')</v>
          </cell>
        </row>
        <row r="249">
          <cell r="A249" t="str">
            <v>JPC10</v>
          </cell>
          <cell r="B249" t="str">
            <v>VEH_THEFT</v>
          </cell>
          <cell r="C249">
            <v>2006</v>
          </cell>
          <cell r="D249">
            <v>704</v>
          </cell>
          <cell r="E249" t="str">
            <v>INSERT INTO  INPUT.FLAT ([REG_ID],[VAR],[YEAR],[VALUE])  Values ( 'JPC10','VEH_THEFT','2006','704')</v>
          </cell>
        </row>
        <row r="250">
          <cell r="A250" t="str">
            <v>JPD</v>
          </cell>
          <cell r="B250" t="str">
            <v>VEH_THEFT</v>
          </cell>
          <cell r="C250">
            <v>2006</v>
          </cell>
          <cell r="D250">
            <v>11931</v>
          </cell>
          <cell r="E250" t="str">
            <v>INSERT INTO  INPUT.FLAT ([REG_ID],[VAR],[YEAR],[VALUE])  Values ( 'JPD','VEH_THEFT','2006','11931')</v>
          </cell>
        </row>
        <row r="251">
          <cell r="A251" t="str">
            <v>JPD11</v>
          </cell>
          <cell r="B251" t="str">
            <v>VEH_THEFT</v>
          </cell>
          <cell r="C251">
            <v>2006</v>
          </cell>
          <cell r="D251">
            <v>3262</v>
          </cell>
          <cell r="E251" t="str">
            <v>INSERT INTO  INPUT.FLAT ([REG_ID],[VAR],[YEAR],[VALUE])  Values ( 'JPD11','VEH_THEFT','2006','3262')</v>
          </cell>
        </row>
        <row r="252">
          <cell r="A252" t="str">
            <v>JPD12</v>
          </cell>
          <cell r="B252" t="str">
            <v>VEH_THEFT</v>
          </cell>
          <cell r="C252">
            <v>2006</v>
          </cell>
          <cell r="D252">
            <v>4287</v>
          </cell>
          <cell r="E252" t="str">
            <v>INSERT INTO  INPUT.FLAT ([REG_ID],[VAR],[YEAR],[VALUE])  Values ( 'JPD12','VEH_THEFT','2006','4287')</v>
          </cell>
        </row>
        <row r="253">
          <cell r="A253" t="str">
            <v>JPD13</v>
          </cell>
          <cell r="B253" t="str">
            <v>VEH_THEFT</v>
          </cell>
          <cell r="C253">
            <v>2006</v>
          </cell>
          <cell r="D253">
            <v>1497</v>
          </cell>
          <cell r="E253" t="str">
            <v>INSERT INTO  INPUT.FLAT ([REG_ID],[VAR],[YEAR],[VALUE])  Values ( 'JPD13','VEH_THEFT','2006','1497')</v>
          </cell>
        </row>
        <row r="254">
          <cell r="A254" t="str">
            <v>JPD14</v>
          </cell>
          <cell r="B254" t="str">
            <v>VEH_THEFT</v>
          </cell>
          <cell r="C254">
            <v>2006</v>
          </cell>
          <cell r="D254">
            <v>2885</v>
          </cell>
          <cell r="E254" t="str">
            <v>INSERT INTO  INPUT.FLAT ([REG_ID],[VAR],[YEAR],[VALUE])  Values ( 'JPD14','VEH_THEFT','2006','2885')</v>
          </cell>
        </row>
        <row r="255">
          <cell r="A255" t="str">
            <v>JPE</v>
          </cell>
          <cell r="B255" t="str">
            <v>VEH_THEFT</v>
          </cell>
          <cell r="C255">
            <v>2006</v>
          </cell>
          <cell r="D255">
            <v>484</v>
          </cell>
          <cell r="E255" t="str">
            <v>INSERT INTO  INPUT.FLAT ([REG_ID],[VAR],[YEAR],[VALUE])  Values ( 'JPE','VEH_THEFT','2006','484')</v>
          </cell>
        </row>
        <row r="256">
          <cell r="A256" t="str">
            <v>JPE15</v>
          </cell>
          <cell r="B256" t="str">
            <v>VEH_THEFT</v>
          </cell>
          <cell r="C256">
            <v>2006</v>
          </cell>
          <cell r="D256">
            <v>231</v>
          </cell>
          <cell r="E256" t="str">
            <v>INSERT INTO  INPUT.FLAT ([REG_ID],[VAR],[YEAR],[VALUE])  Values ( 'JPE15','VEH_THEFT','2006','231')</v>
          </cell>
        </row>
        <row r="257">
          <cell r="A257" t="str">
            <v>JPE16</v>
          </cell>
          <cell r="B257" t="str">
            <v>VEH_THEFT</v>
          </cell>
          <cell r="C257">
            <v>2006</v>
          </cell>
          <cell r="D257">
            <v>93</v>
          </cell>
          <cell r="E257" t="str">
            <v>INSERT INTO  INPUT.FLAT ([REG_ID],[VAR],[YEAR],[VALUE])  Values ( 'JPE16','VEH_THEFT','2006','93')</v>
          </cell>
        </row>
        <row r="258">
          <cell r="A258" t="str">
            <v>JPE17</v>
          </cell>
          <cell r="B258" t="str">
            <v>VEH_THEFT</v>
          </cell>
          <cell r="C258">
            <v>2006</v>
          </cell>
          <cell r="D258">
            <v>90</v>
          </cell>
          <cell r="E258" t="str">
            <v>INSERT INTO  INPUT.FLAT ([REG_ID],[VAR],[YEAR],[VALUE])  Values ( 'JPE17','VEH_THEFT','2006','90')</v>
          </cell>
        </row>
        <row r="259">
          <cell r="A259" t="str">
            <v>JPE18</v>
          </cell>
          <cell r="B259" t="str">
            <v>VEH_THEFT</v>
          </cell>
          <cell r="C259">
            <v>2006</v>
          </cell>
          <cell r="D259">
            <v>70</v>
          </cell>
          <cell r="E259" t="str">
            <v>INSERT INTO  INPUT.FLAT ([REG_ID],[VAR],[YEAR],[VALUE])  Values ( 'JPE18','VEH_THEFT','2006','70')</v>
          </cell>
        </row>
        <row r="260">
          <cell r="A260" t="str">
            <v>JPF</v>
          </cell>
          <cell r="B260" t="str">
            <v>VEH_THEFT</v>
          </cell>
          <cell r="C260">
            <v>2006</v>
          </cell>
          <cell r="D260">
            <v>5516</v>
          </cell>
          <cell r="E260" t="str">
            <v>INSERT INTO  INPUT.FLAT ([REG_ID],[VAR],[YEAR],[VALUE])  Values ( 'JPF','VEH_THEFT','2006','5516')</v>
          </cell>
        </row>
        <row r="261">
          <cell r="A261" t="str">
            <v>JPF21</v>
          </cell>
          <cell r="B261" t="str">
            <v>VEH_THEFT</v>
          </cell>
          <cell r="C261">
            <v>2006</v>
          </cell>
          <cell r="D261">
            <v>635</v>
          </cell>
          <cell r="E261" t="str">
            <v>INSERT INTO  INPUT.FLAT ([REG_ID],[VAR],[YEAR],[VALUE])  Values ( 'JPF21','VEH_THEFT','2006','635')</v>
          </cell>
        </row>
        <row r="262">
          <cell r="A262" t="str">
            <v>JPF22</v>
          </cell>
          <cell r="B262" t="str">
            <v>VEH_THEFT</v>
          </cell>
          <cell r="C262">
            <v>2006</v>
          </cell>
          <cell r="D262">
            <v>616</v>
          </cell>
          <cell r="E262" t="str">
            <v>INSERT INTO  INPUT.FLAT ([REG_ID],[VAR],[YEAR],[VALUE])  Values ( 'JPF22','VEH_THEFT','2006','616')</v>
          </cell>
        </row>
        <row r="263">
          <cell r="A263" t="str">
            <v>JPF23</v>
          </cell>
          <cell r="B263" t="str">
            <v>VEH_THEFT</v>
          </cell>
          <cell r="C263">
            <v>2006</v>
          </cell>
          <cell r="D263">
            <v>3724</v>
          </cell>
          <cell r="E263" t="str">
            <v>INSERT INTO  INPUT.FLAT ([REG_ID],[VAR],[YEAR],[VALUE])  Values ( 'JPF23','VEH_THEFT','2006','3724')</v>
          </cell>
        </row>
        <row r="264">
          <cell r="A264" t="str">
            <v>JPF24</v>
          </cell>
          <cell r="B264" t="str">
            <v>VEH_THEFT</v>
          </cell>
          <cell r="C264">
            <v>2006</v>
          </cell>
          <cell r="D264">
            <v>541</v>
          </cell>
          <cell r="E264" t="str">
            <v>INSERT INTO  INPUT.FLAT ([REG_ID],[VAR],[YEAR],[VALUE])  Values ( 'JPF24','VEH_THEFT','2006','541')</v>
          </cell>
        </row>
        <row r="265">
          <cell r="A265" t="str">
            <v>JPG</v>
          </cell>
          <cell r="B265" t="str">
            <v>VEH_THEFT</v>
          </cell>
          <cell r="C265">
            <v>2006</v>
          </cell>
          <cell r="D265">
            <v>8449</v>
          </cell>
          <cell r="E265" t="str">
            <v>INSERT INTO  INPUT.FLAT ([REG_ID],[VAR],[YEAR],[VALUE])  Values ( 'JPG','VEH_THEFT','2006','8449')</v>
          </cell>
        </row>
        <row r="266">
          <cell r="A266" t="str">
            <v>JPG25</v>
          </cell>
          <cell r="B266" t="str">
            <v>VEH_THEFT</v>
          </cell>
          <cell r="C266">
            <v>2006</v>
          </cell>
          <cell r="D266">
            <v>278</v>
          </cell>
          <cell r="E266" t="str">
            <v>INSERT INTO  INPUT.FLAT ([REG_ID],[VAR],[YEAR],[VALUE])  Values ( 'JPG25','VEH_THEFT','2006','278')</v>
          </cell>
        </row>
        <row r="267">
          <cell r="A267" t="str">
            <v>JPG26</v>
          </cell>
          <cell r="B267" t="str">
            <v>VEH_THEFT</v>
          </cell>
          <cell r="C267">
            <v>2006</v>
          </cell>
          <cell r="D267">
            <v>703</v>
          </cell>
          <cell r="E267" t="str">
            <v>INSERT INTO  INPUT.FLAT ([REG_ID],[VAR],[YEAR],[VALUE])  Values ( 'JPG26','VEH_THEFT','2006','703')</v>
          </cell>
        </row>
        <row r="268">
          <cell r="A268" t="str">
            <v>JPG27</v>
          </cell>
          <cell r="B268" t="str">
            <v>VEH_THEFT</v>
          </cell>
          <cell r="C268">
            <v>2006</v>
          </cell>
          <cell r="D268">
            <v>5183</v>
          </cell>
          <cell r="E268" t="str">
            <v>INSERT INTO  INPUT.FLAT ([REG_ID],[VAR],[YEAR],[VALUE])  Values ( 'JPG27','VEH_THEFT','2006','5183')</v>
          </cell>
        </row>
        <row r="269">
          <cell r="A269" t="str">
            <v>JPG28</v>
          </cell>
          <cell r="B269" t="str">
            <v>VEH_THEFT</v>
          </cell>
          <cell r="C269">
            <v>2006</v>
          </cell>
          <cell r="D269">
            <v>1810</v>
          </cell>
          <cell r="E269" t="str">
            <v>INSERT INTO  INPUT.FLAT ([REG_ID],[VAR],[YEAR],[VALUE])  Values ( 'JPG28','VEH_THEFT','2006','1810')</v>
          </cell>
        </row>
        <row r="270">
          <cell r="A270" t="str">
            <v>JPG29</v>
          </cell>
          <cell r="B270" t="str">
            <v>VEH_THEFT</v>
          </cell>
          <cell r="C270">
            <v>2006</v>
          </cell>
          <cell r="D270">
            <v>284</v>
          </cell>
          <cell r="E270" t="str">
            <v>INSERT INTO  INPUT.FLAT ([REG_ID],[VAR],[YEAR],[VALUE])  Values ( 'JPG29','VEH_THEFT','2006','284')</v>
          </cell>
        </row>
        <row r="271">
          <cell r="A271" t="str">
            <v>JPG30</v>
          </cell>
          <cell r="B271" t="str">
            <v>VEH_THEFT</v>
          </cell>
          <cell r="C271">
            <v>2006</v>
          </cell>
          <cell r="D271">
            <v>191</v>
          </cell>
          <cell r="E271" t="str">
            <v>INSERT INTO  INPUT.FLAT ([REG_ID],[VAR],[YEAR],[VALUE])  Values ( 'JPG30','VEH_THEFT','2006','191')</v>
          </cell>
        </row>
        <row r="272">
          <cell r="A272" t="str">
            <v>JPH</v>
          </cell>
          <cell r="B272" t="str">
            <v>VEH_THEFT</v>
          </cell>
          <cell r="C272">
            <v>2006</v>
          </cell>
          <cell r="D272">
            <v>782</v>
          </cell>
          <cell r="E272" t="str">
            <v>INSERT INTO  INPUT.FLAT ([REG_ID],[VAR],[YEAR],[VALUE])  Values ( 'JPH','VEH_THEFT','2006','782')</v>
          </cell>
        </row>
        <row r="273">
          <cell r="A273" t="str">
            <v>JPH31</v>
          </cell>
          <cell r="B273" t="str">
            <v>VEH_THEFT</v>
          </cell>
          <cell r="C273">
            <v>2006</v>
          </cell>
          <cell r="D273">
            <v>46</v>
          </cell>
          <cell r="E273" t="str">
            <v>INSERT INTO  INPUT.FLAT ([REG_ID],[VAR],[YEAR],[VALUE])  Values ( 'JPH31','VEH_THEFT','2006','46')</v>
          </cell>
        </row>
        <row r="274">
          <cell r="A274" t="str">
            <v>JPH32</v>
          </cell>
          <cell r="B274" t="str">
            <v>VEH_THEFT</v>
          </cell>
          <cell r="C274">
            <v>2006</v>
          </cell>
          <cell r="D274">
            <v>47</v>
          </cell>
          <cell r="E274" t="str">
            <v>INSERT INTO  INPUT.FLAT ([REG_ID],[VAR],[YEAR],[VALUE])  Values ( 'JPH32','VEH_THEFT','2006','47')</v>
          </cell>
        </row>
        <row r="275">
          <cell r="A275" t="str">
            <v>JPH33</v>
          </cell>
          <cell r="B275" t="str">
            <v>VEH_THEFT</v>
          </cell>
          <cell r="C275">
            <v>2006</v>
          </cell>
          <cell r="D275">
            <v>370</v>
          </cell>
          <cell r="E275" t="str">
            <v>INSERT INTO  INPUT.FLAT ([REG_ID],[VAR],[YEAR],[VALUE])  Values ( 'JPH33','VEH_THEFT','2006','370')</v>
          </cell>
        </row>
        <row r="276">
          <cell r="A276" t="str">
            <v>JPH34</v>
          </cell>
          <cell r="B276" t="str">
            <v>VEH_THEFT</v>
          </cell>
          <cell r="C276">
            <v>2006</v>
          </cell>
          <cell r="D276">
            <v>239</v>
          </cell>
          <cell r="E276" t="str">
            <v>INSERT INTO  INPUT.FLAT ([REG_ID],[VAR],[YEAR],[VALUE])  Values ( 'JPH34','VEH_THEFT','2006','239')</v>
          </cell>
        </row>
        <row r="277">
          <cell r="A277" t="str">
            <v>JPH35</v>
          </cell>
          <cell r="B277" t="str">
            <v>VEH_THEFT</v>
          </cell>
          <cell r="C277">
            <v>2006</v>
          </cell>
          <cell r="D277">
            <v>80</v>
          </cell>
          <cell r="E277" t="str">
            <v>INSERT INTO  INPUT.FLAT ([REG_ID],[VAR],[YEAR],[VALUE])  Values ( 'JPH35','VEH_THEFT','2006','80')</v>
          </cell>
        </row>
        <row r="278">
          <cell r="A278" t="str">
            <v>JPI</v>
          </cell>
          <cell r="B278" t="str">
            <v>VEH_THEFT</v>
          </cell>
          <cell r="C278">
            <v>2006</v>
          </cell>
          <cell r="D278">
            <v>375</v>
          </cell>
          <cell r="E278" t="str">
            <v>INSERT INTO  INPUT.FLAT ([REG_ID],[VAR],[YEAR],[VALUE])  Values ( 'JPI','VEH_THEFT','2006','375')</v>
          </cell>
        </row>
        <row r="279">
          <cell r="A279" t="str">
            <v>JPI36</v>
          </cell>
          <cell r="B279" t="str">
            <v>VEH_THEFT</v>
          </cell>
          <cell r="C279">
            <v>2006</v>
          </cell>
          <cell r="D279">
            <v>51</v>
          </cell>
          <cell r="E279" t="str">
            <v>INSERT INTO  INPUT.FLAT ([REG_ID],[VAR],[YEAR],[VALUE])  Values ( 'JPI36','VEH_THEFT','2006','51')</v>
          </cell>
        </row>
        <row r="280">
          <cell r="A280" t="str">
            <v>JPI37</v>
          </cell>
          <cell r="B280" t="str">
            <v>VEH_THEFT</v>
          </cell>
          <cell r="C280">
            <v>2006</v>
          </cell>
          <cell r="D280">
            <v>117</v>
          </cell>
          <cell r="E280" t="str">
            <v>INSERT INTO  INPUT.FLAT ([REG_ID],[VAR],[YEAR],[VALUE])  Values ( 'JPI37','VEH_THEFT','2006','117')</v>
          </cell>
        </row>
        <row r="281">
          <cell r="A281" t="str">
            <v>JPI38</v>
          </cell>
          <cell r="B281" t="str">
            <v>VEH_THEFT</v>
          </cell>
          <cell r="C281">
            <v>2006</v>
          </cell>
          <cell r="D281">
            <v>140</v>
          </cell>
          <cell r="E281" t="str">
            <v>INSERT INTO  INPUT.FLAT ([REG_ID],[VAR],[YEAR],[VALUE])  Values ( 'JPI38','VEH_THEFT','2006','140')</v>
          </cell>
        </row>
        <row r="282">
          <cell r="A282" t="str">
            <v>JPI39</v>
          </cell>
          <cell r="B282" t="str">
            <v>VEH_THEFT</v>
          </cell>
          <cell r="C282">
            <v>2006</v>
          </cell>
          <cell r="D282">
            <v>67</v>
          </cell>
          <cell r="E282" t="str">
            <v>INSERT INTO  INPUT.FLAT ([REG_ID],[VAR],[YEAR],[VALUE])  Values ( 'JPI39','VEH_THEFT','2006','67')</v>
          </cell>
        </row>
        <row r="283">
          <cell r="A283" t="str">
            <v>JPJ</v>
          </cell>
          <cell r="B283" t="str">
            <v>VEH_THEFT</v>
          </cell>
          <cell r="C283">
            <v>2006</v>
          </cell>
          <cell r="D283">
            <v>2415</v>
          </cell>
          <cell r="E283" t="str">
            <v>INSERT INTO  INPUT.FLAT ([REG_ID],[VAR],[YEAR],[VALUE])  Values ( 'JPJ','VEH_THEFT','2006','2415')</v>
          </cell>
        </row>
        <row r="284">
          <cell r="A284" t="str">
            <v>JPJ40</v>
          </cell>
          <cell r="B284" t="str">
            <v>VEH_THEFT</v>
          </cell>
          <cell r="C284">
            <v>2006</v>
          </cell>
          <cell r="D284">
            <v>1596</v>
          </cell>
          <cell r="E284" t="str">
            <v>INSERT INTO  INPUT.FLAT ([REG_ID],[VAR],[YEAR],[VALUE])  Values ( 'JPJ40','VEH_THEFT','2006','1596')</v>
          </cell>
        </row>
        <row r="285">
          <cell r="A285" t="str">
            <v>JPJ41</v>
          </cell>
          <cell r="B285" t="str">
            <v>VEH_THEFT</v>
          </cell>
          <cell r="C285">
            <v>2006</v>
          </cell>
          <cell r="D285">
            <v>89</v>
          </cell>
          <cell r="E285" t="str">
            <v>INSERT INTO  INPUT.FLAT ([REG_ID],[VAR],[YEAR],[VALUE])  Values ( 'JPJ41','VEH_THEFT','2006','89')</v>
          </cell>
        </row>
        <row r="286">
          <cell r="A286" t="str">
            <v>JPJ42</v>
          </cell>
          <cell r="B286" t="str">
            <v>VEH_THEFT</v>
          </cell>
          <cell r="C286">
            <v>2006</v>
          </cell>
          <cell r="D286">
            <v>69</v>
          </cell>
          <cell r="E286" t="str">
            <v>INSERT INTO  INPUT.FLAT ([REG_ID],[VAR],[YEAR],[VALUE])  Values ( 'JPJ42','VEH_THEFT','2006','69')</v>
          </cell>
        </row>
        <row r="287">
          <cell r="A287" t="str">
            <v>JPJ43</v>
          </cell>
          <cell r="B287" t="str">
            <v>VEH_THEFT</v>
          </cell>
          <cell r="C287">
            <v>2006</v>
          </cell>
          <cell r="D287">
            <v>159</v>
          </cell>
          <cell r="E287" t="str">
            <v>INSERT INTO  INPUT.FLAT ([REG_ID],[VAR],[YEAR],[VALUE])  Values ( 'JPJ43','VEH_THEFT','2006','159')</v>
          </cell>
        </row>
        <row r="288">
          <cell r="A288" t="str">
            <v>JPJ44</v>
          </cell>
          <cell r="B288" t="str">
            <v>VEH_THEFT</v>
          </cell>
          <cell r="C288">
            <v>2006</v>
          </cell>
          <cell r="D288">
            <v>76</v>
          </cell>
          <cell r="E288" t="str">
            <v>INSERT INTO  INPUT.FLAT ([REG_ID],[VAR],[YEAR],[VALUE])  Values ( 'JPJ44','VEH_THEFT','2006','76')</v>
          </cell>
        </row>
        <row r="289">
          <cell r="A289" t="str">
            <v>JPJ45</v>
          </cell>
          <cell r="B289" t="str">
            <v>VEH_THEFT</v>
          </cell>
          <cell r="C289">
            <v>2006</v>
          </cell>
          <cell r="D289">
            <v>66</v>
          </cell>
          <cell r="E289" t="str">
            <v>INSERT INTO  INPUT.FLAT ([REG_ID],[VAR],[YEAR],[VALUE])  Values ( 'JPJ45','VEH_THEFT','2006','66')</v>
          </cell>
        </row>
        <row r="290">
          <cell r="A290" t="str">
            <v>JPJ46</v>
          </cell>
          <cell r="B290" t="str">
            <v>VEH_THEFT</v>
          </cell>
          <cell r="C290">
            <v>2006</v>
          </cell>
          <cell r="D290">
            <v>148</v>
          </cell>
          <cell r="E290" t="str">
            <v>INSERT INTO  INPUT.FLAT ([REG_ID],[VAR],[YEAR],[VALUE])  Values ( 'JPJ46','VEH_THEFT','2006','148')</v>
          </cell>
        </row>
        <row r="291">
          <cell r="A291" t="str">
            <v>JPJ47</v>
          </cell>
          <cell r="B291" t="str">
            <v>VEH_THEFT</v>
          </cell>
          <cell r="C291">
            <v>2006</v>
          </cell>
          <cell r="D291">
            <v>212</v>
          </cell>
          <cell r="E291" t="str">
            <v>INSERT INTO  INPUT.FLAT ([REG_ID],[VAR],[YEAR],[VALUE])  Values ( 'JPJ47','VEH_THEFT','2006','212')</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mport"/>
      <sheetName val="domestic"/>
      <sheetName val="Results"/>
      <sheetName val="Result copy"/>
      <sheetName val="Idx"/>
      <sheetName val="M1_X"/>
      <sheetName val="M2_VA"/>
      <sheetName val="M3_Import"/>
      <sheetName val="M4_Domestic"/>
      <sheetName val="IL"/>
      <sheetName val="I-4"/>
      <sheetName val="Inverse"/>
      <sheetName val="Check Inv"/>
      <sheetName val="u"/>
      <sheetName val="u.3"/>
      <sheetName val="u.3.Inv"/>
      <sheetName val="u.3.Inv.X"/>
      <sheetName val="IL.Inv"/>
      <sheetName val="IL.Inv.X"/>
      <sheetName val="2.Inv"/>
      <sheetName val="2.Inv.X"/>
      <sheetName val="ind200304import"/>
      <sheetName val="ind200304domestic"/>
      <sheetName val="che2001import"/>
      <sheetName val="che2001domestic"/>
      <sheetName val="fin2005total"/>
      <sheetName val="FIN2005import"/>
      <sheetName val="FIN2005domestic"/>
      <sheetName val="fin2005ttl.org"/>
      <sheetName val="cze2000total"/>
      <sheetName val="cze2000import"/>
      <sheetName val="cze2000domestic"/>
      <sheetName val="cze2000ttl.org"/>
      <sheetName val="cze2005total"/>
      <sheetName val="cze2005import"/>
      <sheetName val="cze2005domestic"/>
      <sheetName val="cze2005ttl.org"/>
      <sheetName val="deu1995total"/>
      <sheetName val="deu1995import"/>
      <sheetName val="deu1995domestic"/>
      <sheetName val="deu1995ttl.org"/>
      <sheetName val="deu2000total"/>
      <sheetName val="deu2000import"/>
      <sheetName val="deu2000domestic"/>
      <sheetName val="deu2000ttl.org"/>
      <sheetName val="deu2005total"/>
      <sheetName val="deu2005import"/>
      <sheetName val="deu2005domestic"/>
      <sheetName val="deu2005ttl.org"/>
      <sheetName val="dnk1995total"/>
      <sheetName val="dnk1995domestic"/>
      <sheetName val="dnk1995import"/>
      <sheetName val="dnk1995ttl.org"/>
      <sheetName val="dnk2000total"/>
      <sheetName val="dnk2000domestic"/>
      <sheetName val="dnk2000import"/>
      <sheetName val="dnk2000ttl.org"/>
      <sheetName val="dnk2005total"/>
      <sheetName val="dnk2005domestic"/>
      <sheetName val="dnk2005import"/>
      <sheetName val="dnk2005ttl.org"/>
      <sheetName val="esp1995total"/>
      <sheetName val="esp1995import"/>
      <sheetName val="esp1995domestic"/>
      <sheetName val="esp1995ttl.org"/>
      <sheetName val="esp2000total"/>
      <sheetName val="esp2000import"/>
      <sheetName val="esp2000domestic"/>
      <sheetName val="esp2000ttl.org"/>
      <sheetName val="esp2005total"/>
      <sheetName val="esp2005import"/>
      <sheetName val="esp2005domestic"/>
      <sheetName val="esp2005ttl.org"/>
      <sheetName val="est1997total"/>
      <sheetName val="est1997import"/>
      <sheetName val="est1997domestic"/>
      <sheetName val="est1997ttl.org"/>
      <sheetName val="est2000total"/>
      <sheetName val="est2000import"/>
      <sheetName val="est2000domestic"/>
      <sheetName val="est2000ttl.org"/>
      <sheetName val="est2005total"/>
      <sheetName val="est2005import"/>
      <sheetName val="est2005domestic"/>
      <sheetName val="est2005ttl.org"/>
      <sheetName val="fin1995total"/>
      <sheetName val="fin1995import"/>
      <sheetName val="fin1995domestic"/>
      <sheetName val="fin1995ttl.org"/>
      <sheetName val="fin2000total"/>
      <sheetName val="fin2000import"/>
      <sheetName val="fin2000domestic"/>
      <sheetName val="fin2000ttl.org"/>
      <sheetName val="arg1997total"/>
      <sheetName val="arg1997import"/>
      <sheetName val="arg1997domestic"/>
      <sheetName val="arg1997ttl.org"/>
      <sheetName val="chn2005total"/>
      <sheetName val="chn2005import"/>
      <sheetName val="chn2005domestic"/>
      <sheetName val="chn2005ttl.org"/>
      <sheetName val="aus199899total"/>
      <sheetName val="aus199899domestic"/>
      <sheetName val="aus199899import"/>
      <sheetName val="aus199899ttl.org"/>
      <sheetName val="aus200405total"/>
      <sheetName val="aus200405domestic"/>
      <sheetName val="aus200405import"/>
      <sheetName val="aus200405ttl.org"/>
      <sheetName val="aut1995total"/>
      <sheetName val="aut1995domestic"/>
      <sheetName val="aut1995import"/>
      <sheetName val="aut1995total.org"/>
      <sheetName val="aut2000total"/>
      <sheetName val="aut2000domestic"/>
      <sheetName val="aut2000import"/>
      <sheetName val="aut2000ttl.org"/>
      <sheetName val="aut2005total"/>
      <sheetName val="aut2005domestic"/>
      <sheetName val="aut2005import"/>
      <sheetName val="aut2005ttl.org"/>
      <sheetName val="bel1995total"/>
      <sheetName val="bel1995import"/>
      <sheetName val="bel1995domestic"/>
      <sheetName val="bel1995ttl.org"/>
      <sheetName val="bel2000total"/>
      <sheetName val="bel2000import"/>
      <sheetName val="bel2000domestic"/>
      <sheetName val="bel2000ttl.org"/>
      <sheetName val="bel2004total"/>
      <sheetName val="bel2004import"/>
      <sheetName val="bel2004domestic"/>
      <sheetName val="bel2004ttl.org"/>
      <sheetName val="bra1995total"/>
      <sheetName val="bra1995domestic"/>
      <sheetName val="bra1995import"/>
      <sheetName val="bra1995ttl.org"/>
      <sheetName val="bra2000total"/>
      <sheetName val="bra2000import"/>
      <sheetName val="bra2000domestic"/>
      <sheetName val="bra2000ttl.org"/>
      <sheetName val="bra2005total"/>
      <sheetName val="bra2005import"/>
      <sheetName val="bra2005domestic"/>
      <sheetName val="bra2005ttl.org"/>
      <sheetName val="can1995total"/>
      <sheetName val="can1995import"/>
      <sheetName val="can1995domestic"/>
      <sheetName val="can1995ttl.org"/>
      <sheetName val="can2000total"/>
      <sheetName val="can2000import"/>
      <sheetName val="can2000domestic"/>
      <sheetName val="can2000ttl.org"/>
      <sheetName val="can2005total"/>
      <sheetName val="can2005import"/>
      <sheetName val="can2005domestic"/>
      <sheetName val="can2005ttl.org"/>
      <sheetName val="chn1995total"/>
      <sheetName val="chn1995import"/>
      <sheetName val="chn1995domestic"/>
      <sheetName val="chn1995ttl.org"/>
      <sheetName val="chn2000total"/>
      <sheetName val="chn2000import"/>
      <sheetName val="chn2000domestic"/>
      <sheetName val="chn2000ttl.org"/>
      <sheetName val="mex2003total"/>
      <sheetName val="mex2003domestic"/>
      <sheetName val="mex2003import"/>
      <sheetName val="mex2003ttl.org"/>
      <sheetName val="nld1995total"/>
      <sheetName val="nld1995import"/>
      <sheetName val="nld1995domestic"/>
      <sheetName val="nld1995ttl.org"/>
      <sheetName val="nld2000total"/>
      <sheetName val="nld2000import"/>
      <sheetName val="nld2000domestic"/>
      <sheetName val="nld2000ttl.org"/>
      <sheetName val="nld2005total"/>
      <sheetName val="nld2005import"/>
      <sheetName val="nld2005domestic"/>
      <sheetName val="nld2005ttl.org"/>
      <sheetName val="nor1995total"/>
      <sheetName val="nor1995import"/>
      <sheetName val="nor1995domestic"/>
      <sheetName val="nor1995ttl.org"/>
      <sheetName val="nor2000total"/>
      <sheetName val="nor2000import"/>
      <sheetName val="nor2000domestic"/>
      <sheetName val="nor2000ttl.org"/>
      <sheetName val="nzl199596total"/>
      <sheetName val="nzl199596import"/>
      <sheetName val="nzl199596domestic"/>
      <sheetName val="nzl199596ttl.org"/>
      <sheetName val="nzl200203total"/>
      <sheetName val="nzl200203import"/>
      <sheetName val="nzl200203domestic"/>
      <sheetName val="nzl200203ttl.org"/>
      <sheetName val="pol1995total"/>
      <sheetName val="pol1995import"/>
      <sheetName val="pol1995domestic"/>
      <sheetName val="pol1995ttl.org"/>
      <sheetName val="pol2000total"/>
      <sheetName val="pol2000import"/>
      <sheetName val="pol2000domestic"/>
      <sheetName val="pol2000ttl.org"/>
      <sheetName val="pol2004total"/>
      <sheetName val="pol2004import"/>
      <sheetName val="pol2004domestic"/>
      <sheetName val="pol2004ttl.org"/>
      <sheetName val="prt1995total"/>
      <sheetName val="prt1995import"/>
      <sheetName val="prt1995domestic"/>
      <sheetName val="prt1995ttl.org"/>
      <sheetName val="prt2000total"/>
      <sheetName val="prt2000import"/>
      <sheetName val="prt2000domestic"/>
      <sheetName val="prt2000ttl.org"/>
      <sheetName val="prt2005total"/>
      <sheetName val="prt2005import"/>
      <sheetName val="prt2005domestic"/>
      <sheetName val="prt2005ttl.org"/>
      <sheetName val="rus1995total"/>
      <sheetName val="rus1995import"/>
      <sheetName val="rus1995domestic"/>
      <sheetName val="rus1995ttl.org"/>
      <sheetName val="rus2000total"/>
      <sheetName val="rus2000domestic"/>
      <sheetName val="rus2000import"/>
      <sheetName val="rus2000ttl.org"/>
      <sheetName val="lux2005total"/>
      <sheetName val="lux2005import"/>
      <sheetName val="lux2005domestic"/>
      <sheetName val="lux2005ttl.org"/>
      <sheetName val="fra1995total"/>
      <sheetName val="fra1995import"/>
      <sheetName val="fra1995domestic"/>
      <sheetName val="fra1995ttl.org"/>
      <sheetName val="fra2000total"/>
      <sheetName val="fra2000import"/>
      <sheetName val="fra2000domestic"/>
      <sheetName val="fra2000ttl.org"/>
      <sheetName val="fra2005total"/>
      <sheetName val="fra2005import"/>
      <sheetName val="fra2005domestic"/>
      <sheetName val="fra2005ttl.org"/>
      <sheetName val="gbr1995total"/>
      <sheetName val="gbr1995import"/>
      <sheetName val="gbr1995domestic"/>
      <sheetName val="gbr1995ttl.org"/>
      <sheetName val="gbr2000total"/>
      <sheetName val="gbr2000import"/>
      <sheetName val="gbr2000domestic"/>
      <sheetName val="gbr2000ttl.org"/>
      <sheetName val="gbr2003total"/>
      <sheetName val="gbr2003import"/>
      <sheetName val="gbr2003domestic"/>
      <sheetName val="gbr2003ttl.org"/>
      <sheetName val="grc1995total"/>
      <sheetName val="grc1995import"/>
      <sheetName val="grc1995domestic"/>
      <sheetName val="grc1995ttl.org"/>
      <sheetName val="grc2000total"/>
      <sheetName val="grc2000import"/>
      <sheetName val="grc2000domestic"/>
      <sheetName val="grc2000ttl.org"/>
      <sheetName val="grc2005total"/>
      <sheetName val="grc2005import"/>
      <sheetName val="grc2005domestic"/>
      <sheetName val="grc2005ttl.org"/>
      <sheetName val="hun1998total"/>
      <sheetName val="hun1998import"/>
      <sheetName val="hun1998domestic"/>
      <sheetName val="hun1998ttl.org"/>
      <sheetName val="hun2000total"/>
      <sheetName val="hun2000import"/>
      <sheetName val="hun2000domestic"/>
      <sheetName val="hun2000ttl.org"/>
      <sheetName val="hun2005total"/>
      <sheetName val="hun2005import"/>
      <sheetName val="hun2005domestic"/>
      <sheetName val="hun2005ttl.org"/>
      <sheetName val="idn1995total"/>
      <sheetName val="idn1995import"/>
      <sheetName val="idn1995domestic"/>
      <sheetName val="idn1995ttl.org"/>
      <sheetName val="idn2000total"/>
      <sheetName val="idn2000import"/>
      <sheetName val="idn2000domestic"/>
      <sheetName val="idn2000ttl.org"/>
      <sheetName val="idn2005total"/>
      <sheetName val="idn2005import"/>
      <sheetName val="idn2005domestic"/>
      <sheetName val="idn2005ttl.org"/>
      <sheetName val="ind199394total"/>
      <sheetName val="ind199394import"/>
      <sheetName val="ind199394domestic"/>
      <sheetName val="ind199394ttl.org"/>
      <sheetName val="ind199899total"/>
      <sheetName val="ind199899import"/>
      <sheetName val="ind199899domestic"/>
      <sheetName val="ind199899ttl.org"/>
      <sheetName val="irl1998total"/>
      <sheetName val="irl1998import"/>
      <sheetName val="irl1998domestic"/>
      <sheetName val="irl1998ttl.org"/>
      <sheetName val="iRL2000total"/>
      <sheetName val="iRL2000import"/>
      <sheetName val="iRL2000domestic"/>
      <sheetName val="iRL2000ttl.org"/>
      <sheetName val="iRL2005total"/>
      <sheetName val="iRL2005import"/>
      <sheetName val="iRL2005domestic"/>
      <sheetName val="iRL2005ttl.org"/>
      <sheetName val="isr1995total"/>
      <sheetName val="isr1995domestic"/>
      <sheetName val="isr1995import"/>
      <sheetName val="isr1995ttl.org"/>
      <sheetName val="ita1995total"/>
      <sheetName val="ita1995domestic"/>
      <sheetName val="ita1995import"/>
      <sheetName val="ita1995ttl.org"/>
      <sheetName val="ita2000total"/>
      <sheetName val="ita2000import"/>
      <sheetName val="ita2000domestic"/>
      <sheetName val="ita2000ttl.org"/>
      <sheetName val="ita2005total"/>
      <sheetName val="ita2005domestic"/>
      <sheetName val="ita2005import"/>
      <sheetName val="ita2005ttl.org"/>
      <sheetName val="jpn1995total"/>
      <sheetName val="jpn1995import"/>
      <sheetName val="jpn1995domestic"/>
      <sheetName val="jpn1995ttl.org"/>
      <sheetName val="jpn2000total"/>
      <sheetName val="jpn2000domestic"/>
      <sheetName val="jpn2000import"/>
      <sheetName val="jpn2000ttl.org"/>
      <sheetName val="jpn2005total"/>
      <sheetName val="jpn2005domestic"/>
      <sheetName val="jpn2005import"/>
      <sheetName val="jpn2005ttl.org"/>
      <sheetName val="kor2000total"/>
      <sheetName val="kor2000import"/>
      <sheetName val="kor2000domestic"/>
      <sheetName val="kor2000ttl.org"/>
      <sheetName val="kor2005total"/>
      <sheetName val="kor2005import"/>
      <sheetName val="kor2005domestic"/>
      <sheetName val="kor2005ttl.org"/>
      <sheetName val="lux1995total"/>
      <sheetName val="lux1995import"/>
      <sheetName val="lux1995domestic"/>
      <sheetName val="lux1995ttl.org"/>
      <sheetName val="lux2000total"/>
      <sheetName val="lux2000import"/>
      <sheetName val="lux2000domestic"/>
      <sheetName val="lux2000ttl.org"/>
      <sheetName val="zaf2000total"/>
      <sheetName val="zaf2000domestic"/>
      <sheetName val="zaf2000import"/>
      <sheetName val="zaf2000ttl.org"/>
      <sheetName val="svk1995total"/>
      <sheetName val="svk1995import"/>
      <sheetName val="svk1995domestic"/>
      <sheetName val="svk1995ttl.org"/>
      <sheetName val="svk2000total"/>
      <sheetName val="svk2000import"/>
      <sheetName val="svk2000domestic"/>
      <sheetName val="svk2000ttl.org"/>
      <sheetName val="svn2000total"/>
      <sheetName val="svn2000import"/>
      <sheetName val="svn2000domestic"/>
      <sheetName val="svn2000ttl.org"/>
      <sheetName val="svn2005total"/>
      <sheetName val="svn2005import"/>
      <sheetName val="svn2005domestic"/>
      <sheetName val="svn2005ttl.org"/>
      <sheetName val="SWE1995total"/>
      <sheetName val="SWE1995import"/>
      <sheetName val="SWE1995domestic"/>
      <sheetName val="SWE1995ttl.org"/>
      <sheetName val="swe2000total"/>
      <sheetName val="swe2000import"/>
      <sheetName val="swe2000domestic"/>
      <sheetName val="swe2000ttl.org"/>
      <sheetName val="SWE2005total"/>
      <sheetName val="SWE2005import"/>
      <sheetName val="SWE2005domestic"/>
      <sheetName val="SWE2005ttl.org"/>
      <sheetName val="TUR1996total"/>
      <sheetName val="TUR1996import"/>
      <sheetName val="TUR1996domestic"/>
      <sheetName val="TUR1996ttl.org"/>
      <sheetName val="TUR2002total"/>
      <sheetName val="TUR2002import"/>
      <sheetName val="TUR2002domestic"/>
      <sheetName val="TUR2002ttl.org"/>
      <sheetName val="TWN1996total"/>
      <sheetName val="TWN1996import"/>
      <sheetName val="TWN1996domestic"/>
      <sheetName val="TWN1996ttl.org"/>
      <sheetName val="TWN2001total"/>
      <sheetName val="TWN2001import"/>
      <sheetName val="TWN2001domestic"/>
      <sheetName val="TWN2001ttl.org"/>
      <sheetName val="usa1995total"/>
      <sheetName val="usa1995domestic"/>
      <sheetName val="usa1995import"/>
      <sheetName val="usa1995ttl.org"/>
      <sheetName val="usa2000total"/>
      <sheetName val="usa2000Import"/>
      <sheetName val="usa2000domestic"/>
      <sheetName val="usa2000ttl.org"/>
      <sheetName val="usa2005total"/>
      <sheetName val="usa2005import"/>
      <sheetName val="usa2005domestic"/>
      <sheetName val="usa2005ttl.org"/>
      <sheetName val="ZAF1993total"/>
      <sheetName val="ZAF1993domestic"/>
      <sheetName val="ZAF1993import"/>
      <sheetName val="ZAF1993ttl.org"/>
    </sheetNames>
    <sheetDataSet>
      <sheetData sheetId="0" refreshError="1"/>
      <sheetData sheetId="1" refreshError="1"/>
      <sheetData sheetId="2">
        <row r="9">
          <cell r="B9" t="str">
            <v>usa</v>
          </cell>
        </row>
        <row r="10">
          <cell r="B10">
            <v>2005</v>
          </cell>
        </row>
        <row r="11">
          <cell r="B11">
            <v>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_ageISC5a"/>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5nr_2"/>
      <sheetName val="E9C3NE"/>
    </sheetNames>
    <sheetDataSet>
      <sheetData sheetId="0" refreshError="1">
        <row r="1">
          <cell r="A1" t="str">
            <v>LLVLEDUC</v>
          </cell>
          <cell r="B1" t="str">
            <v>DSEX</v>
          </cell>
          <cell r="C1" t="str">
            <v>DTYPMODE</v>
          </cell>
          <cell r="D1" t="str">
            <v>Argentina</v>
          </cell>
          <cell r="E1" t="str">
            <v>Australia</v>
          </cell>
          <cell r="F1" t="str">
            <v>Austria</v>
          </cell>
          <cell r="G1" t="str">
            <v>Belgium</v>
          </cell>
          <cell r="H1" t="str">
            <v>Brazil</v>
          </cell>
          <cell r="I1" t="str">
            <v>Chile</v>
          </cell>
          <cell r="J1" t="str">
            <v>China</v>
          </cell>
          <cell r="K1" t="str">
            <v>Czech Republic</v>
          </cell>
          <cell r="L1" t="str">
            <v>Denmark</v>
          </cell>
          <cell r="M1" t="str">
            <v>Egypt</v>
          </cell>
          <cell r="N1" t="str">
            <v>Finland</v>
          </cell>
          <cell r="O1" t="str">
            <v>France</v>
          </cell>
          <cell r="P1" t="str">
            <v>Germany</v>
          </cell>
          <cell r="Q1" t="str">
            <v>Greece</v>
          </cell>
          <cell r="R1" t="str">
            <v>Hungary</v>
          </cell>
          <cell r="S1" t="str">
            <v>Iceland</v>
          </cell>
          <cell r="T1" t="str">
            <v>India</v>
          </cell>
          <cell r="U1" t="str">
            <v>Indonesia</v>
          </cell>
          <cell r="V1" t="str">
            <v>Ireland</v>
          </cell>
          <cell r="W1" t="str">
            <v>Israel</v>
          </cell>
          <cell r="X1" t="str">
            <v>Italy</v>
          </cell>
          <cell r="Y1" t="str">
            <v>Jamaica</v>
          </cell>
          <cell r="Z1" t="str">
            <v>Japan</v>
          </cell>
          <cell r="AA1" t="str">
            <v>Korea</v>
          </cell>
          <cell r="AB1" t="str">
            <v>Malaysia</v>
          </cell>
          <cell r="AC1" t="str">
            <v>Mexico</v>
          </cell>
        </row>
        <row r="2">
          <cell r="A2" t="str">
            <v>ISC2</v>
          </cell>
          <cell r="B2">
            <v>1</v>
          </cell>
          <cell r="C2">
            <v>90</v>
          </cell>
          <cell r="D2">
            <v>10.138051908570899</v>
          </cell>
          <cell r="E2">
            <v>0</v>
          </cell>
          <cell r="F2">
            <v>0</v>
          </cell>
          <cell r="G2">
            <v>0</v>
          </cell>
          <cell r="H2" t="str">
            <v>m</v>
          </cell>
          <cell r="I2" t="str">
            <v>m</v>
          </cell>
          <cell r="J2" t="str">
            <v>xr</v>
          </cell>
          <cell r="K2">
            <v>0</v>
          </cell>
          <cell r="L2">
            <v>0</v>
          </cell>
          <cell r="M2" t="str">
            <v>m</v>
          </cell>
          <cell r="N2">
            <v>0</v>
          </cell>
          <cell r="O2">
            <v>0</v>
          </cell>
          <cell r="P2">
            <v>0</v>
          </cell>
          <cell r="Q2">
            <v>0</v>
          </cell>
          <cell r="R2">
            <v>0</v>
          </cell>
          <cell r="S2">
            <v>0</v>
          </cell>
          <cell r="T2" t="str">
            <v>xr</v>
          </cell>
          <cell r="U2">
            <v>18.987922051527502</v>
          </cell>
          <cell r="V2">
            <v>0</v>
          </cell>
          <cell r="W2">
            <v>0</v>
          </cell>
          <cell r="X2">
            <v>0</v>
          </cell>
          <cell r="Y2" t="str">
            <v>m</v>
          </cell>
          <cell r="Z2">
            <v>0</v>
          </cell>
          <cell r="AA2">
            <v>0</v>
          </cell>
          <cell r="AB2">
            <v>2.0511408339889901</v>
          </cell>
          <cell r="AC2">
            <v>0</v>
          </cell>
        </row>
        <row r="3">
          <cell r="A3" t="str">
            <v>ISC2</v>
          </cell>
          <cell r="B3">
            <v>2</v>
          </cell>
          <cell r="C3">
            <v>90</v>
          </cell>
          <cell r="D3">
            <v>10.5962754005775</v>
          </cell>
          <cell r="E3">
            <v>0</v>
          </cell>
          <cell r="F3">
            <v>0</v>
          </cell>
          <cell r="G3">
            <v>0</v>
          </cell>
          <cell r="H3" t="str">
            <v>m</v>
          </cell>
          <cell r="I3" t="str">
            <v>m</v>
          </cell>
          <cell r="J3" t="str">
            <v>xr</v>
          </cell>
          <cell r="K3">
            <v>0</v>
          </cell>
          <cell r="L3">
            <v>0</v>
          </cell>
          <cell r="M3" t="str">
            <v>m</v>
          </cell>
          <cell r="N3">
            <v>0</v>
          </cell>
          <cell r="O3">
            <v>0</v>
          </cell>
          <cell r="P3">
            <v>0</v>
          </cell>
          <cell r="Q3">
            <v>0</v>
          </cell>
          <cell r="R3">
            <v>0</v>
          </cell>
          <cell r="S3">
            <v>0</v>
          </cell>
          <cell r="T3" t="str">
            <v>xr</v>
          </cell>
          <cell r="U3">
            <v>18.413379406320502</v>
          </cell>
          <cell r="V3">
            <v>0</v>
          </cell>
          <cell r="W3">
            <v>0</v>
          </cell>
          <cell r="X3">
            <v>0</v>
          </cell>
          <cell r="Y3" t="str">
            <v>m</v>
          </cell>
          <cell r="Z3">
            <v>0</v>
          </cell>
          <cell r="AA3">
            <v>0</v>
          </cell>
          <cell r="AB3">
            <v>2.4039167686658498</v>
          </cell>
          <cell r="AC3">
            <v>0</v>
          </cell>
        </row>
        <row r="4">
          <cell r="A4" t="str">
            <v>ISC2</v>
          </cell>
          <cell r="B4">
            <v>90</v>
          </cell>
          <cell r="C4">
            <v>90</v>
          </cell>
          <cell r="D4">
            <v>10.3637436142002</v>
          </cell>
          <cell r="E4">
            <v>0</v>
          </cell>
          <cell r="F4">
            <v>0</v>
          </cell>
          <cell r="G4">
            <v>0</v>
          </cell>
          <cell r="H4" t="str">
            <v>m</v>
          </cell>
          <cell r="I4" t="str">
            <v>m</v>
          </cell>
          <cell r="J4" t="str">
            <v>xr</v>
          </cell>
          <cell r="K4">
            <v>0</v>
          </cell>
          <cell r="L4">
            <v>0</v>
          </cell>
          <cell r="M4" t="str">
            <v>m</v>
          </cell>
          <cell r="N4">
            <v>0</v>
          </cell>
          <cell r="O4">
            <v>0</v>
          </cell>
          <cell r="P4">
            <v>0</v>
          </cell>
          <cell r="Q4">
            <v>0</v>
          </cell>
          <cell r="R4">
            <v>0</v>
          </cell>
          <cell r="S4">
            <v>0</v>
          </cell>
          <cell r="T4" t="str">
            <v>xr</v>
          </cell>
          <cell r="U4">
            <v>18.704625227213601</v>
          </cell>
          <cell r="V4">
            <v>0</v>
          </cell>
          <cell r="W4">
            <v>0</v>
          </cell>
          <cell r="X4">
            <v>0</v>
          </cell>
          <cell r="Y4" t="str">
            <v>m</v>
          </cell>
          <cell r="Z4">
            <v>0</v>
          </cell>
          <cell r="AA4">
            <v>0</v>
          </cell>
          <cell r="AB4">
            <v>2.2243140396555199</v>
          </cell>
          <cell r="AC4">
            <v>0</v>
          </cell>
        </row>
        <row r="5">
          <cell r="A5" t="str">
            <v>ISC3</v>
          </cell>
          <cell r="B5">
            <v>1</v>
          </cell>
          <cell r="C5">
            <v>90</v>
          </cell>
          <cell r="D5" t="str">
            <v>69.0 [x]</v>
          </cell>
          <cell r="E5" t="str">
            <v>m</v>
          </cell>
          <cell r="F5" t="str">
            <v>m</v>
          </cell>
          <cell r="G5">
            <v>93.474383883344004</v>
          </cell>
          <cell r="H5" t="str">
            <v>m</v>
          </cell>
          <cell r="I5" t="str">
            <v>m [89.1]</v>
          </cell>
          <cell r="J5" t="str">
            <v>46.9 [x]</v>
          </cell>
          <cell r="K5">
            <v>104.71442484842299</v>
          </cell>
          <cell r="L5">
            <v>86.1778599273525</v>
          </cell>
          <cell r="M5">
            <v>190.576970256349</v>
          </cell>
          <cell r="N5" t="str">
            <v>m</v>
          </cell>
          <cell r="O5">
            <v>90.222236738578303</v>
          </cell>
          <cell r="P5" t="str">
            <v>119.6 [x]</v>
          </cell>
          <cell r="Q5">
            <v>103.667839466343</v>
          </cell>
          <cell r="R5">
            <v>103.400638879615</v>
          </cell>
          <cell r="S5">
            <v>102.318035485278</v>
          </cell>
          <cell r="T5" t="str">
            <v>49.5 [x]</v>
          </cell>
          <cell r="U5">
            <v>43.097330489421097</v>
          </cell>
          <cell r="V5" t="str">
            <v>87.3 [x]</v>
          </cell>
          <cell r="W5" t="str">
            <v>m</v>
          </cell>
          <cell r="X5" t="str">
            <v>m</v>
          </cell>
          <cell r="Y5" t="str">
            <v>m [133.6]</v>
          </cell>
          <cell r="Z5" t="str">
            <v>96.5 [x]</v>
          </cell>
          <cell r="AA5" t="str">
            <v>85.3 [x]</v>
          </cell>
          <cell r="AB5">
            <v>77.005900865460305</v>
          </cell>
          <cell r="AC5" t="str">
            <v>59.6 [x]</v>
          </cell>
        </row>
        <row r="6">
          <cell r="A6" t="str">
            <v>ISC3</v>
          </cell>
          <cell r="B6">
            <v>2</v>
          </cell>
          <cell r="C6">
            <v>90</v>
          </cell>
          <cell r="D6" t="str">
            <v>78.3 [x]</v>
          </cell>
          <cell r="E6" t="str">
            <v>m</v>
          </cell>
          <cell r="F6" t="str">
            <v>m</v>
          </cell>
          <cell r="G6">
            <v>94.714554084689894</v>
          </cell>
          <cell r="H6" t="str">
            <v>m</v>
          </cell>
          <cell r="I6" t="str">
            <v>m [89.2]</v>
          </cell>
          <cell r="J6" t="str">
            <v>42.8 [x]</v>
          </cell>
          <cell r="K6">
            <v>103.439248038263</v>
          </cell>
          <cell r="L6">
            <v>96.431498003738696</v>
          </cell>
          <cell r="M6">
            <v>186.02928202305799</v>
          </cell>
          <cell r="N6" t="str">
            <v>m</v>
          </cell>
          <cell r="O6">
            <v>91.734113816625893</v>
          </cell>
          <cell r="P6" t="str">
            <v>120.6 [x]</v>
          </cell>
          <cell r="Q6">
            <v>105.48132220349299</v>
          </cell>
          <cell r="R6">
            <v>102.93177818924499</v>
          </cell>
          <cell r="S6">
            <v>111.918880666494</v>
          </cell>
          <cell r="T6" t="str">
            <v>36.0 [x]</v>
          </cell>
          <cell r="U6">
            <v>40.908721913027698</v>
          </cell>
          <cell r="V6" t="str">
            <v>95.9 [x]</v>
          </cell>
          <cell r="W6" t="str">
            <v>m</v>
          </cell>
          <cell r="X6" t="str">
            <v>m</v>
          </cell>
          <cell r="Y6" t="str">
            <v>m [142.4]</v>
          </cell>
          <cell r="Z6" t="str">
            <v>98.1 [x]</v>
          </cell>
          <cell r="AA6" t="str">
            <v>83.4 [x]</v>
          </cell>
          <cell r="AB6" t="str">
            <v>a</v>
          </cell>
          <cell r="AC6" t="str">
            <v>58.8 [x]</v>
          </cell>
        </row>
        <row r="7">
          <cell r="A7" t="str">
            <v>ISC3</v>
          </cell>
          <cell r="B7">
            <v>90</v>
          </cell>
          <cell r="C7">
            <v>90</v>
          </cell>
          <cell r="D7" t="str">
            <v>73.6 [x]</v>
          </cell>
          <cell r="E7" t="str">
            <v>m</v>
          </cell>
          <cell r="F7" t="str">
            <v>m</v>
          </cell>
          <cell r="G7">
            <v>94.068298834632401</v>
          </cell>
          <cell r="H7" t="str">
            <v>m [75.8]</v>
          </cell>
          <cell r="I7" t="str">
            <v>m [89.2]</v>
          </cell>
          <cell r="J7" t="str">
            <v>47.7 [x]</v>
          </cell>
          <cell r="K7">
            <v>104.094025635479</v>
          </cell>
          <cell r="L7">
            <v>91.201453155296804</v>
          </cell>
          <cell r="M7">
            <v>188.391733622461</v>
          </cell>
          <cell r="N7" t="str">
            <v>m</v>
          </cell>
          <cell r="O7">
            <v>90.951361552337104</v>
          </cell>
          <cell r="P7" t="str">
            <v>120.1 [x]</v>
          </cell>
          <cell r="Q7">
            <v>104.55213768418</v>
          </cell>
          <cell r="R7">
            <v>103.175644829132</v>
          </cell>
          <cell r="S7">
            <v>107.114100813403</v>
          </cell>
          <cell r="T7" t="str">
            <v>43.1 [x]</v>
          </cell>
          <cell r="U7">
            <v>42.014169553524503</v>
          </cell>
          <cell r="V7" t="str">
            <v>91.5 [x]</v>
          </cell>
          <cell r="W7" t="str">
            <v>m</v>
          </cell>
          <cell r="X7" t="str">
            <v>m</v>
          </cell>
          <cell r="Y7" t="str">
            <v>m [138.1]</v>
          </cell>
          <cell r="Z7" t="str">
            <v>97.3 [x]</v>
          </cell>
          <cell r="AA7" t="str">
            <v>84.4 [x]</v>
          </cell>
          <cell r="AB7" t="str">
            <v>a</v>
          </cell>
          <cell r="AC7" t="str">
            <v>59.2 [x]</v>
          </cell>
        </row>
        <row r="8">
          <cell r="A8" t="str">
            <v>ISC4</v>
          </cell>
          <cell r="B8">
            <v>1</v>
          </cell>
          <cell r="C8">
            <v>90</v>
          </cell>
          <cell r="D8" t="str">
            <v>a</v>
          </cell>
          <cell r="E8" t="str">
            <v>m</v>
          </cell>
          <cell r="F8" t="str">
            <v>m</v>
          </cell>
          <cell r="G8">
            <v>9.1843081129525306</v>
          </cell>
          <cell r="H8" t="str">
            <v>m</v>
          </cell>
          <cell r="I8" t="str">
            <v>a</v>
          </cell>
          <cell r="J8" t="str">
            <v>xr</v>
          </cell>
          <cell r="K8" t="str">
            <v>14.8 [x]</v>
          </cell>
          <cell r="L8">
            <v>1.2289052620707199</v>
          </cell>
          <cell r="M8" t="str">
            <v>m</v>
          </cell>
          <cell r="N8" t="str">
            <v>m</v>
          </cell>
          <cell r="O8">
            <v>2.04220476168793</v>
          </cell>
          <cell r="P8" t="str">
            <v>xr</v>
          </cell>
          <cell r="Q8" t="str">
            <v>m</v>
          </cell>
          <cell r="R8">
            <v>39.5997142940654</v>
          </cell>
          <cell r="S8">
            <v>5.90002479496275</v>
          </cell>
          <cell r="T8" t="str">
            <v>m</v>
          </cell>
          <cell r="U8" t="str">
            <v>a</v>
          </cell>
          <cell r="V8" t="str">
            <v>6.1 [x]</v>
          </cell>
          <cell r="W8" t="str">
            <v>m</v>
          </cell>
          <cell r="X8" t="str">
            <v>m</v>
          </cell>
          <cell r="Y8" t="str">
            <v>m</v>
          </cell>
          <cell r="Z8" t="str">
            <v>xr</v>
          </cell>
          <cell r="AA8" t="str">
            <v>a</v>
          </cell>
          <cell r="AB8">
            <v>7.3930212431156601</v>
          </cell>
          <cell r="AC8" t="str">
            <v>a</v>
          </cell>
        </row>
        <row r="9">
          <cell r="A9" t="str">
            <v>ISC4</v>
          </cell>
          <cell r="B9">
            <v>2</v>
          </cell>
          <cell r="C9">
            <v>90</v>
          </cell>
          <cell r="D9" t="str">
            <v>a</v>
          </cell>
          <cell r="E9" t="str">
            <v>m</v>
          </cell>
          <cell r="F9" t="str">
            <v>m</v>
          </cell>
          <cell r="G9">
            <v>9.2348293277780495</v>
          </cell>
          <cell r="H9" t="str">
            <v>m</v>
          </cell>
          <cell r="I9" t="str">
            <v>a</v>
          </cell>
          <cell r="J9" t="str">
            <v>xr</v>
          </cell>
          <cell r="K9" t="str">
            <v>14.4 [x]</v>
          </cell>
          <cell r="L9">
            <v>1.2255140370470701</v>
          </cell>
          <cell r="M9" t="str">
            <v>m</v>
          </cell>
          <cell r="N9" t="str">
            <v>m</v>
          </cell>
          <cell r="O9">
            <v>2.9459683400403902</v>
          </cell>
          <cell r="P9" t="str">
            <v>xr</v>
          </cell>
          <cell r="Q9" t="str">
            <v>m</v>
          </cell>
          <cell r="R9">
            <v>45.589933237108099</v>
          </cell>
          <cell r="S9">
            <v>3.0935316180532699</v>
          </cell>
          <cell r="T9" t="str">
            <v>m</v>
          </cell>
          <cell r="U9" t="str">
            <v>a</v>
          </cell>
          <cell r="V9" t="str">
            <v>54.0 [x]</v>
          </cell>
          <cell r="W9" t="str">
            <v>m</v>
          </cell>
          <cell r="X9" t="str">
            <v>m</v>
          </cell>
          <cell r="Y9" t="str">
            <v>m</v>
          </cell>
          <cell r="Z9" t="str">
            <v>xr</v>
          </cell>
          <cell r="AA9" t="str">
            <v>a</v>
          </cell>
          <cell r="AB9" t="str">
            <v>a</v>
          </cell>
          <cell r="AC9" t="str">
            <v>a</v>
          </cell>
        </row>
        <row r="10">
          <cell r="A10" t="str">
            <v>ISC4</v>
          </cell>
          <cell r="B10">
            <v>90</v>
          </cell>
          <cell r="C10">
            <v>90</v>
          </cell>
          <cell r="D10" t="str">
            <v>a</v>
          </cell>
          <cell r="E10" t="str">
            <v>m</v>
          </cell>
          <cell r="F10" t="str">
            <v>m</v>
          </cell>
          <cell r="G10">
            <v>9.2059477475206695</v>
          </cell>
          <cell r="H10" t="str">
            <v>m</v>
          </cell>
          <cell r="I10" t="str">
            <v>a</v>
          </cell>
          <cell r="J10" t="str">
            <v>xr</v>
          </cell>
          <cell r="K10" t="str">
            <v>14.6 [x]</v>
          </cell>
          <cell r="L10">
            <v>1.2269833499387099</v>
          </cell>
          <cell r="M10" t="str">
            <v>m</v>
          </cell>
          <cell r="N10" t="str">
            <v>m</v>
          </cell>
          <cell r="O10">
            <v>2.4917965521324401</v>
          </cell>
          <cell r="P10" t="str">
            <v>xr</v>
          </cell>
          <cell r="Q10" t="str">
            <v>m</v>
          </cell>
          <cell r="R10">
            <v>42.547967674257798</v>
          </cell>
          <cell r="S10">
            <v>4.5149801322397103</v>
          </cell>
          <cell r="T10" t="str">
            <v>m</v>
          </cell>
          <cell r="U10" t="str">
            <v>a</v>
          </cell>
          <cell r="V10" t="str">
            <v>29.6 [x]</v>
          </cell>
          <cell r="W10" t="str">
            <v>m</v>
          </cell>
          <cell r="X10" t="str">
            <v>m</v>
          </cell>
          <cell r="Y10" t="str">
            <v>m</v>
          </cell>
          <cell r="Z10" t="str">
            <v>xr</v>
          </cell>
          <cell r="AA10" t="str">
            <v>a</v>
          </cell>
          <cell r="AB10" t="str">
            <v>a</v>
          </cell>
          <cell r="AC10" t="str">
            <v>a</v>
          </cell>
        </row>
        <row r="11">
          <cell r="A11" t="str">
            <v>ISC5A</v>
          </cell>
          <cell r="B11">
            <v>1</v>
          </cell>
          <cell r="C11">
            <v>90</v>
          </cell>
          <cell r="D11">
            <v>52.907832893150797</v>
          </cell>
          <cell r="E11">
            <v>57.875173001717201</v>
          </cell>
          <cell r="F11">
            <v>30.845665809062201</v>
          </cell>
          <cell r="G11">
            <v>31.839283277127301</v>
          </cell>
          <cell r="H11" t="str">
            <v>m [25.5]</v>
          </cell>
          <cell r="I11" t="str">
            <v>m [43.5]</v>
          </cell>
          <cell r="J11" t="str">
            <v>xr</v>
          </cell>
          <cell r="K11" t="str">
            <v>25.6 [x]</v>
          </cell>
          <cell r="L11">
            <v>32.6783368474551</v>
          </cell>
          <cell r="M11" t="str">
            <v>m</v>
          </cell>
          <cell r="N11">
            <v>61.774717311278003</v>
          </cell>
          <cell r="O11">
            <v>30.152102492708799</v>
          </cell>
          <cell r="P11">
            <v>32.231991798704101</v>
          </cell>
          <cell r="Q11" t="str">
            <v>m</v>
          </cell>
          <cell r="R11">
            <v>49.6563901494902</v>
          </cell>
          <cell r="S11">
            <v>42.462798532577899</v>
          </cell>
          <cell r="T11" t="str">
            <v>m</v>
          </cell>
          <cell r="U11">
            <v>13.8650370261026</v>
          </cell>
          <cell r="V11" t="str">
            <v>33.3 [x]</v>
          </cell>
          <cell r="W11">
            <v>45.5960958100044</v>
          </cell>
          <cell r="X11" t="str">
            <v>m [38.3]</v>
          </cell>
          <cell r="Y11" t="str">
            <v>m</v>
          </cell>
          <cell r="Z11" t="str">
            <v>46.7 [x]</v>
          </cell>
          <cell r="AA11" t="str">
            <v>52.3 [x]</v>
          </cell>
          <cell r="AB11">
            <v>16.753343823760801</v>
          </cell>
          <cell r="AC11">
            <v>25.474948983959798</v>
          </cell>
        </row>
        <row r="12">
          <cell r="A12" t="str">
            <v>ISC5A</v>
          </cell>
          <cell r="B12">
            <v>2</v>
          </cell>
          <cell r="C12">
            <v>90</v>
          </cell>
          <cell r="D12" t="str">
            <v>m [64.2]</v>
          </cell>
          <cell r="E12">
            <v>71.608115019524504</v>
          </cell>
          <cell r="F12">
            <v>37.089977750617699</v>
          </cell>
          <cell r="G12">
            <v>32.872812004704699</v>
          </cell>
          <cell r="H12" t="str">
            <v>m [32.8]</v>
          </cell>
          <cell r="I12" t="str">
            <v>m [38.9]</v>
          </cell>
          <cell r="J12" t="str">
            <v>xr</v>
          </cell>
          <cell r="K12" t="str">
            <v>34.6 [x]</v>
          </cell>
          <cell r="L12">
            <v>56.259374478425499</v>
          </cell>
          <cell r="M12" t="str">
            <v>m</v>
          </cell>
          <cell r="N12">
            <v>82.682222205142693</v>
          </cell>
          <cell r="O12">
            <v>43.223288663490898</v>
          </cell>
          <cell r="P12">
            <v>32.600328551866198</v>
          </cell>
          <cell r="Q12" t="str">
            <v>m</v>
          </cell>
          <cell r="R12">
            <v>63.195477991717802</v>
          </cell>
          <cell r="S12">
            <v>80.130624463396003</v>
          </cell>
          <cell r="T12" t="str">
            <v>m</v>
          </cell>
          <cell r="U12">
            <v>10.8158638201463</v>
          </cell>
          <cell r="V12" t="str">
            <v>42.8 [x]</v>
          </cell>
          <cell r="W12">
            <v>55.566177618267901</v>
          </cell>
          <cell r="X12" t="str">
            <v>m [49.8]</v>
          </cell>
          <cell r="Y12" t="str">
            <v>m</v>
          </cell>
          <cell r="Z12" t="str">
            <v>31.3 [x]</v>
          </cell>
          <cell r="AA12" t="str">
            <v>45.5 [x]</v>
          </cell>
          <cell r="AB12" t="str">
            <v>a</v>
          </cell>
          <cell r="AC12">
            <v>25.295754255955</v>
          </cell>
        </row>
        <row r="13">
          <cell r="A13" t="str">
            <v>ISC5A</v>
          </cell>
          <cell r="B13">
            <v>90</v>
          </cell>
          <cell r="C13">
            <v>90</v>
          </cell>
          <cell r="D13">
            <v>58.523088561574198</v>
          </cell>
          <cell r="E13">
            <v>64.582887265569795</v>
          </cell>
          <cell r="F13">
            <v>33.898518791841603</v>
          </cell>
          <cell r="G13">
            <v>32.333830202359103</v>
          </cell>
          <cell r="H13" t="str">
            <v>m [29.2]</v>
          </cell>
          <cell r="I13" t="str">
            <v>m [41.2]</v>
          </cell>
          <cell r="J13" t="str">
            <v>12.1 [x]</v>
          </cell>
          <cell r="K13" t="str">
            <v>30.0 [x]</v>
          </cell>
          <cell r="L13">
            <v>44.301808578561896</v>
          </cell>
          <cell r="M13" t="str">
            <v>m</v>
          </cell>
          <cell r="N13">
            <v>71.990933856709802</v>
          </cell>
          <cell r="O13">
            <v>36.545801042225698</v>
          </cell>
          <cell r="P13">
            <v>32.400524793491599</v>
          </cell>
          <cell r="Q13" t="str">
            <v>m</v>
          </cell>
          <cell r="R13">
            <v>56.2755382099797</v>
          </cell>
          <cell r="S13">
            <v>61.148234616656801</v>
          </cell>
          <cell r="T13" t="str">
            <v>m</v>
          </cell>
          <cell r="U13">
            <v>12.374328583140001</v>
          </cell>
          <cell r="V13" t="str">
            <v>37.9 [x]</v>
          </cell>
          <cell r="W13">
            <v>50.492663149391397</v>
          </cell>
          <cell r="X13" t="str">
            <v>m [43.9]</v>
          </cell>
          <cell r="Y13" t="str">
            <v>m</v>
          </cell>
          <cell r="Z13" t="str">
            <v>39.2 [x]</v>
          </cell>
          <cell r="AA13" t="str">
            <v>49.0 [x]</v>
          </cell>
          <cell r="AB13" t="str">
            <v>a</v>
          </cell>
          <cell r="AC13">
            <v>25.378110305485599</v>
          </cell>
        </row>
        <row r="14">
          <cell r="A14" t="str">
            <v>ISC5B</v>
          </cell>
          <cell r="B14">
            <v>1</v>
          </cell>
          <cell r="C14">
            <v>90</v>
          </cell>
          <cell r="D14">
            <v>21.3475805100298</v>
          </cell>
          <cell r="E14" t="str">
            <v>m</v>
          </cell>
          <cell r="F14" t="str">
            <v>m</v>
          </cell>
          <cell r="G14">
            <v>29.073900896515699</v>
          </cell>
          <cell r="H14" t="str">
            <v>m</v>
          </cell>
          <cell r="I14" t="str">
            <v>m [15.6]</v>
          </cell>
          <cell r="J14" t="str">
            <v>xr</v>
          </cell>
          <cell r="K14" t="str">
            <v>4.7 [x]</v>
          </cell>
          <cell r="L14">
            <v>11.5578895649935</v>
          </cell>
          <cell r="M14" t="str">
            <v>m</v>
          </cell>
          <cell r="N14" t="str">
            <v>a</v>
          </cell>
          <cell r="O14">
            <v>22.003554743717999</v>
          </cell>
          <cell r="P14">
            <v>9.6090997876999502</v>
          </cell>
          <cell r="Q14" t="str">
            <v>m</v>
          </cell>
          <cell r="R14">
            <v>2.7187139490354801</v>
          </cell>
          <cell r="S14">
            <v>10.696766356552599</v>
          </cell>
          <cell r="T14" t="str">
            <v>m</v>
          </cell>
          <cell r="U14">
            <v>5.3648227424840398</v>
          </cell>
          <cell r="V14" t="str">
            <v>18.1 [x]</v>
          </cell>
          <cell r="W14" t="str">
            <v>m [30.7]</v>
          </cell>
          <cell r="X14" t="str">
            <v>m [1.1]</v>
          </cell>
          <cell r="Y14" t="str">
            <v>m</v>
          </cell>
          <cell r="Z14" t="str">
            <v>21.1 [x]</v>
          </cell>
          <cell r="AA14" t="str">
            <v>56.3 [x]</v>
          </cell>
          <cell r="AB14">
            <v>14.389457120377701</v>
          </cell>
          <cell r="AC14">
            <v>1.72232217399314</v>
          </cell>
        </row>
        <row r="15">
          <cell r="A15" t="str">
            <v>ISC5B</v>
          </cell>
          <cell r="B15">
            <v>2</v>
          </cell>
          <cell r="C15">
            <v>90</v>
          </cell>
          <cell r="D15">
            <v>48.357772677855998</v>
          </cell>
          <cell r="E15" t="str">
            <v>m</v>
          </cell>
          <cell r="F15" t="str">
            <v>m</v>
          </cell>
          <cell r="G15">
            <v>43.267560134013998</v>
          </cell>
          <cell r="H15" t="str">
            <v>m</v>
          </cell>
          <cell r="I15" t="str">
            <v>m [14.7]</v>
          </cell>
          <cell r="J15" t="str">
            <v>xr</v>
          </cell>
          <cell r="K15" t="str">
            <v>10.1 [x]</v>
          </cell>
          <cell r="L15">
            <v>6.8555603736157904</v>
          </cell>
          <cell r="M15" t="str">
            <v>m</v>
          </cell>
          <cell r="N15" t="str">
            <v>a</v>
          </cell>
          <cell r="O15">
            <v>20.996469717536701</v>
          </cell>
          <cell r="P15">
            <v>19.282569189615401</v>
          </cell>
          <cell r="Q15" t="str">
            <v>m</v>
          </cell>
          <cell r="R15">
            <v>3.8674795757640199</v>
          </cell>
          <cell r="S15">
            <v>8.8868156667822706</v>
          </cell>
          <cell r="T15" t="str">
            <v>m</v>
          </cell>
          <cell r="U15">
            <v>5.48203463246145</v>
          </cell>
          <cell r="V15" t="str">
            <v>18.5 [x]</v>
          </cell>
          <cell r="W15" t="str">
            <v>m [32.9]</v>
          </cell>
          <cell r="X15" t="str">
            <v>m [1.7]</v>
          </cell>
          <cell r="Y15" t="str">
            <v>m</v>
          </cell>
          <cell r="Z15" t="str">
            <v>39.9 [x]</v>
          </cell>
          <cell r="AA15" t="str">
            <v>54.6 [x]</v>
          </cell>
          <cell r="AB15" t="str">
            <v>a</v>
          </cell>
          <cell r="AC15">
            <v>1.2094489338883301</v>
          </cell>
        </row>
        <row r="16">
          <cell r="A16" t="str">
            <v>ISC5B</v>
          </cell>
          <cell r="B16">
            <v>90</v>
          </cell>
          <cell r="C16">
            <v>90</v>
          </cell>
          <cell r="D16">
            <v>34.7572260459809</v>
          </cell>
          <cell r="E16" t="str">
            <v>m</v>
          </cell>
          <cell r="F16" t="str">
            <v>m</v>
          </cell>
          <cell r="G16">
            <v>36.034576553781598</v>
          </cell>
          <cell r="H16" t="str">
            <v>m</v>
          </cell>
          <cell r="I16" t="str">
            <v>m [15.2]</v>
          </cell>
          <cell r="J16" t="str">
            <v>11.8 [x]</v>
          </cell>
          <cell r="K16" t="str">
            <v>7.4 [x]</v>
          </cell>
          <cell r="L16">
            <v>9.2378400495076907</v>
          </cell>
          <cell r="M16" t="str">
            <v>m</v>
          </cell>
          <cell r="N16" t="str">
            <v>a</v>
          </cell>
          <cell r="O16">
            <v>21.505111171574299</v>
          </cell>
          <cell r="P16">
            <v>14.3376883661352</v>
          </cell>
          <cell r="Q16" t="str">
            <v>m</v>
          </cell>
          <cell r="R16">
            <v>3.2792793826467701</v>
          </cell>
          <cell r="S16">
            <v>9.7966935586921604</v>
          </cell>
          <cell r="T16" t="str">
            <v>m</v>
          </cell>
          <cell r="U16">
            <v>5.4219801669989698</v>
          </cell>
          <cell r="V16" t="str">
            <v>18.3 [x]</v>
          </cell>
          <cell r="W16" t="str">
            <v>m [31.8]</v>
          </cell>
          <cell r="X16" t="str">
            <v>m [1.4]</v>
          </cell>
          <cell r="Y16" t="str">
            <v>m</v>
          </cell>
          <cell r="Z16" t="str">
            <v>30.3 [x]</v>
          </cell>
          <cell r="AA16" t="str">
            <v>55.5 [x]</v>
          </cell>
          <cell r="AB16" t="str">
            <v>a</v>
          </cell>
          <cell r="AC16">
            <v>1.4669126388779601</v>
          </cell>
        </row>
      </sheetData>
      <sheetData sheetId="1"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ula"/>
      <sheetName val="ChtA4.2"/>
      <sheetName val="charta4.2(data)"/>
      <sheetName val="chtA4.1"/>
      <sheetName val="readme"/>
      <sheetName val="A4_12000"/>
      <sheetName val="Dbase_proj"/>
      <sheetName val="Sheet8"/>
      <sheetName val="Pivot_proj"/>
      <sheetName val="table(1998=100)"/>
      <sheetName val="Sheet1"/>
    </sheetNames>
    <sheetDataSet>
      <sheetData sheetId="0" refreshError="1"/>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s>
    <sheetDataSet>
      <sheetData sheetId="0" refreshError="1"/>
      <sheetData sheetId="1"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temp"/>
      <sheetName val="OUTPUT-2"/>
      <sheetName val="Sheet2"/>
      <sheetName val="BoxPlot2"/>
      <sheetName val="BoxPlot_Shifted"/>
      <sheetName val="Data_Shifted"/>
      <sheetName val="Data"/>
      <sheetName val="© Terms"/>
      <sheetName val="DATA GDPpc"/>
      <sheetName val="BoxPlot-template (2)"/>
      <sheetName val="PROCESS"/>
      <sheetName val="OUTPUT-1"/>
      <sheetName val="PROCESS (2)"/>
    </sheetNames>
    <sheetDataSet>
      <sheetData sheetId="0" refreshError="1"/>
      <sheetData sheetId="1" refreshError="1"/>
      <sheetData sheetId="2" refreshError="1"/>
      <sheetData sheetId="3" refreshError="1"/>
      <sheetData sheetId="4" refreshError="1"/>
      <sheetData sheetId="5">
        <row r="1">
          <cell r="I1">
            <v>140</v>
          </cell>
        </row>
      </sheetData>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5.1"/>
      <sheetName val="Data5.1"/>
      <sheetName val="Figure5.2"/>
      <sheetName val="Sheet1"/>
      <sheetName val="Data5.3a"/>
      <sheetName val="Data5.3b"/>
      <sheetName val="Figure5.4"/>
      <sheetName val="Figure5.5new"/>
      <sheetName val="Figure5.5old"/>
      <sheetName val="Figure5.6"/>
      <sheetName val="Table5.7a"/>
      <sheetName val="Figure5.7b"/>
    </sheetNames>
    <sheetDataSet>
      <sheetData sheetId="0"/>
      <sheetData sheetId="1"/>
      <sheetData sheetId="2"/>
      <sheetData sheetId="3"/>
      <sheetData sheetId="4"/>
      <sheetData sheetId="5"/>
      <sheetData sheetId="6"/>
      <sheetData sheetId="7"/>
      <sheetData sheetId="8"/>
      <sheetData sheetId="9" refreshError="1">
        <row r="2">
          <cell r="B2" t="str">
            <v>COUNTRY</v>
          </cell>
          <cell r="C2" t="str">
            <v>SEC1GIRP</v>
          </cell>
          <cell r="D2" t="str">
            <v>Girls regular readers</v>
          </cell>
          <cell r="E2" t="str">
            <v>Boys regular readers</v>
          </cell>
          <cell r="G2" t="str">
            <v>C2GIRPCT</v>
          </cell>
          <cell r="H2" t="str">
            <v>SEC2GIRP</v>
          </cell>
          <cell r="I2" t="str">
            <v>C3GIRPCT</v>
          </cell>
          <cell r="J2" t="str">
            <v>SEC3GIRP</v>
          </cell>
          <cell r="K2" t="str">
            <v>C4GIRPCT</v>
          </cell>
          <cell r="L2" t="str">
            <v>SEC4GIRP</v>
          </cell>
          <cell r="M2" t="str">
            <v>C5GIRPCT</v>
          </cell>
          <cell r="N2" t="str">
            <v>SEC5GIRP</v>
          </cell>
          <cell r="O2" t="str">
            <v>C1BOYPCT</v>
          </cell>
          <cell r="P2" t="str">
            <v>SEC1BOYP</v>
          </cell>
          <cell r="Q2" t="str">
            <v>C2BOYPCT</v>
          </cell>
          <cell r="R2" t="str">
            <v>SEC2BOYP</v>
          </cell>
          <cell r="S2" t="str">
            <v>C3BOYPCT</v>
          </cell>
          <cell r="T2" t="str">
            <v>SEC3BOYP</v>
          </cell>
          <cell r="U2" t="str">
            <v>C4BOYPCT</v>
          </cell>
          <cell r="V2" t="str">
            <v>SEC4BOYP</v>
          </cell>
          <cell r="W2" t="str">
            <v>C5BOYPCT</v>
          </cell>
          <cell r="X2" t="str">
            <v>SEC5BOYP</v>
          </cell>
        </row>
        <row r="3">
          <cell r="B3" t="str">
            <v>0036</v>
          </cell>
          <cell r="C3">
            <v>0.48099999999999998</v>
          </cell>
          <cell r="D3">
            <v>62.091999999999999</v>
          </cell>
          <cell r="E3">
            <v>62.125</v>
          </cell>
          <cell r="G3">
            <v>14.53</v>
          </cell>
          <cell r="H3">
            <v>0.92300000000000004</v>
          </cell>
          <cell r="I3">
            <v>20.71</v>
          </cell>
          <cell r="J3">
            <v>1.026</v>
          </cell>
          <cell r="K3">
            <v>36.270000000000003</v>
          </cell>
          <cell r="L3">
            <v>1.272</v>
          </cell>
          <cell r="M3">
            <v>24.55</v>
          </cell>
          <cell r="N3">
            <v>1.1679999999999999</v>
          </cell>
          <cell r="O3">
            <v>8.36</v>
          </cell>
          <cell r="P3">
            <v>0.79300000000000004</v>
          </cell>
          <cell r="Q3">
            <v>14.03</v>
          </cell>
          <cell r="R3">
            <v>0.84499999999999997</v>
          </cell>
          <cell r="S3">
            <v>16.86</v>
          </cell>
          <cell r="T3">
            <v>0.98</v>
          </cell>
          <cell r="U3">
            <v>33.43</v>
          </cell>
          <cell r="V3">
            <v>1.375</v>
          </cell>
          <cell r="W3">
            <v>27.32</v>
          </cell>
          <cell r="X3">
            <v>1.2</v>
          </cell>
        </row>
        <row r="4">
          <cell r="B4" t="str">
            <v>0040</v>
          </cell>
          <cell r="C4">
            <v>0.33300000000000002</v>
          </cell>
          <cell r="D4">
            <v>68.372</v>
          </cell>
          <cell r="E4">
            <v>70.251000000000005</v>
          </cell>
          <cell r="G4">
            <v>9.15</v>
          </cell>
          <cell r="H4">
            <v>0.96699999999999997</v>
          </cell>
          <cell r="I4">
            <v>20.29</v>
          </cell>
          <cell r="J4">
            <v>0.80400000000000005</v>
          </cell>
          <cell r="K4">
            <v>35.89</v>
          </cell>
          <cell r="L4">
            <v>0.80200000000000005</v>
          </cell>
          <cell r="M4">
            <v>31.68</v>
          </cell>
          <cell r="N4">
            <v>1.18</v>
          </cell>
          <cell r="O4">
            <v>4.59</v>
          </cell>
          <cell r="P4">
            <v>0.42899999999999999</v>
          </cell>
          <cell r="Q4">
            <v>8.0399999999999991</v>
          </cell>
          <cell r="R4">
            <v>0.69799999999999995</v>
          </cell>
          <cell r="S4">
            <v>18.02</v>
          </cell>
          <cell r="T4">
            <v>0.87</v>
          </cell>
          <cell r="U4">
            <v>32.450000000000003</v>
          </cell>
          <cell r="V4">
            <v>0.90100000000000002</v>
          </cell>
          <cell r="W4">
            <v>36.9</v>
          </cell>
          <cell r="X4">
            <v>1.236</v>
          </cell>
        </row>
        <row r="5">
          <cell r="B5" t="str">
            <v>0056</v>
          </cell>
          <cell r="C5">
            <v>0.68300000000000005</v>
          </cell>
          <cell r="D5">
            <v>62.744999999999997</v>
          </cell>
          <cell r="E5">
            <v>64.037999999999997</v>
          </cell>
          <cell r="G5">
            <v>9.84</v>
          </cell>
          <cell r="H5">
            <v>0.68200000000000005</v>
          </cell>
          <cell r="I5">
            <v>22.27</v>
          </cell>
          <cell r="J5">
            <v>0.93200000000000005</v>
          </cell>
          <cell r="K5">
            <v>33.06</v>
          </cell>
          <cell r="L5">
            <v>1.2050000000000001</v>
          </cell>
          <cell r="M5">
            <v>28.48</v>
          </cell>
          <cell r="N5">
            <v>0.95899999999999996</v>
          </cell>
          <cell r="O5">
            <v>9.8800000000000008</v>
          </cell>
          <cell r="P5">
            <v>0.75800000000000001</v>
          </cell>
          <cell r="Q5">
            <v>9.4600000000000009</v>
          </cell>
          <cell r="R5">
            <v>0.60099999999999998</v>
          </cell>
          <cell r="S5">
            <v>17.63</v>
          </cell>
          <cell r="T5">
            <v>0.89400000000000002</v>
          </cell>
          <cell r="U5">
            <v>28.66</v>
          </cell>
          <cell r="V5">
            <v>0.998</v>
          </cell>
          <cell r="W5">
            <v>34.380000000000003</v>
          </cell>
          <cell r="X5">
            <v>1.0569999999999999</v>
          </cell>
        </row>
        <row r="6">
          <cell r="B6" t="str">
            <v>0076</v>
          </cell>
          <cell r="C6">
            <v>0.61499999999999999</v>
          </cell>
          <cell r="D6">
            <v>74.876000000000005</v>
          </cell>
          <cell r="E6">
            <v>64.326999999999998</v>
          </cell>
          <cell r="G6">
            <v>6.79</v>
          </cell>
          <cell r="H6">
            <v>0.89</v>
          </cell>
          <cell r="I6">
            <v>16.829999999999998</v>
          </cell>
          <cell r="J6">
            <v>1.024</v>
          </cell>
          <cell r="K6">
            <v>36.119999999999997</v>
          </cell>
          <cell r="L6">
            <v>1.5960000000000001</v>
          </cell>
          <cell r="M6">
            <v>37.159999999999997</v>
          </cell>
          <cell r="N6">
            <v>1.4810000000000001</v>
          </cell>
          <cell r="O6">
            <v>9.68</v>
          </cell>
          <cell r="P6">
            <v>1.046</v>
          </cell>
          <cell r="Q6">
            <v>11.7</v>
          </cell>
          <cell r="R6">
            <v>1.022</v>
          </cell>
          <cell r="S6">
            <v>16.079999999999998</v>
          </cell>
          <cell r="T6">
            <v>1.1639999999999999</v>
          </cell>
          <cell r="U6">
            <v>27.5</v>
          </cell>
          <cell r="V6">
            <v>1.7869999999999999</v>
          </cell>
          <cell r="W6">
            <v>35.04</v>
          </cell>
          <cell r="X6">
            <v>1.3260000000000001</v>
          </cell>
        </row>
        <row r="7">
          <cell r="B7" t="str">
            <v>0100</v>
          </cell>
          <cell r="C7">
            <v>0.33200000000000002</v>
          </cell>
          <cell r="D7">
            <v>85.975999999999999</v>
          </cell>
          <cell r="E7">
            <v>69.307000000000002</v>
          </cell>
          <cell r="G7">
            <v>4.1500000000000004</v>
          </cell>
          <cell r="H7">
            <v>0.58399999999999996</v>
          </cell>
          <cell r="I7">
            <v>9.83</v>
          </cell>
          <cell r="J7">
            <v>0.60199999999999998</v>
          </cell>
          <cell r="K7">
            <v>38.770000000000003</v>
          </cell>
          <cell r="L7">
            <v>1.3959999999999999</v>
          </cell>
          <cell r="M7">
            <v>45.81</v>
          </cell>
          <cell r="N7">
            <v>1.129</v>
          </cell>
          <cell r="O7">
            <v>5.86</v>
          </cell>
          <cell r="P7">
            <v>0.70699999999999996</v>
          </cell>
          <cell r="Q7">
            <v>9.57</v>
          </cell>
          <cell r="R7">
            <v>1.115</v>
          </cell>
          <cell r="S7">
            <v>16.64</v>
          </cell>
          <cell r="T7">
            <v>1.038</v>
          </cell>
          <cell r="U7">
            <v>35.03</v>
          </cell>
          <cell r="V7">
            <v>1.387</v>
          </cell>
          <cell r="W7">
            <v>32.89</v>
          </cell>
          <cell r="X7">
            <v>1.294</v>
          </cell>
        </row>
        <row r="8">
          <cell r="B8" t="str">
            <v>0124</v>
          </cell>
          <cell r="C8">
            <v>0.14399999999999999</v>
          </cell>
          <cell r="D8">
            <v>83.662999999999997</v>
          </cell>
          <cell r="E8">
            <v>76.305000000000007</v>
          </cell>
          <cell r="G8">
            <v>4.6399999999999997</v>
          </cell>
          <cell r="H8">
            <v>0.35399999999999998</v>
          </cell>
          <cell r="I8">
            <v>11.77</v>
          </cell>
          <cell r="J8">
            <v>0.70599999999999996</v>
          </cell>
          <cell r="K8">
            <v>36.68</v>
          </cell>
          <cell r="L8">
            <v>0.873</v>
          </cell>
          <cell r="M8">
            <v>46.11</v>
          </cell>
          <cell r="N8">
            <v>1.121</v>
          </cell>
          <cell r="O8">
            <v>3.46</v>
          </cell>
          <cell r="P8">
            <v>0.47299999999999998</v>
          </cell>
          <cell r="Q8">
            <v>7.76</v>
          </cell>
          <cell r="R8">
            <v>0.621</v>
          </cell>
          <cell r="S8">
            <v>13.41</v>
          </cell>
          <cell r="T8">
            <v>0.77200000000000002</v>
          </cell>
          <cell r="U8">
            <v>32.19</v>
          </cell>
          <cell r="V8">
            <v>0.93500000000000005</v>
          </cell>
          <cell r="W8">
            <v>43.18</v>
          </cell>
          <cell r="X8">
            <v>1.04</v>
          </cell>
        </row>
        <row r="9">
          <cell r="B9" t="str">
            <v>0156</v>
          </cell>
          <cell r="C9">
            <v>0.53300000000000003</v>
          </cell>
          <cell r="D9">
            <v>66.677000000000007</v>
          </cell>
          <cell r="E9">
            <v>64.335999999999999</v>
          </cell>
          <cell r="G9">
            <v>10.15</v>
          </cell>
          <cell r="H9">
            <v>0.73599999999999999</v>
          </cell>
          <cell r="I9">
            <v>19.350000000000001</v>
          </cell>
          <cell r="J9">
            <v>0.95699999999999996</v>
          </cell>
          <cell r="K9">
            <v>32.18</v>
          </cell>
          <cell r="L9">
            <v>1.2070000000000001</v>
          </cell>
          <cell r="M9">
            <v>33.29</v>
          </cell>
          <cell r="N9">
            <v>1.353</v>
          </cell>
          <cell r="O9">
            <v>11.09</v>
          </cell>
          <cell r="P9">
            <v>0.90200000000000002</v>
          </cell>
          <cell r="Q9">
            <v>10.61</v>
          </cell>
          <cell r="R9">
            <v>0.80500000000000005</v>
          </cell>
          <cell r="S9">
            <v>15.04</v>
          </cell>
          <cell r="T9">
            <v>0.93700000000000006</v>
          </cell>
          <cell r="U9">
            <v>26.95</v>
          </cell>
          <cell r="V9">
            <v>1.0860000000000001</v>
          </cell>
          <cell r="W9">
            <v>36.299999999999997</v>
          </cell>
          <cell r="X9">
            <v>1.175</v>
          </cell>
        </row>
        <row r="10">
          <cell r="B10" t="str">
            <v>0203</v>
          </cell>
          <cell r="C10">
            <v>0.46700000000000003</v>
          </cell>
          <cell r="D10">
            <v>38.375999999999998</v>
          </cell>
          <cell r="E10">
            <v>41.713999999999999</v>
          </cell>
          <cell r="G10">
            <v>30.7</v>
          </cell>
          <cell r="H10">
            <v>1.2130000000000001</v>
          </cell>
          <cell r="I10">
            <v>26.16</v>
          </cell>
          <cell r="J10">
            <v>0.92200000000000004</v>
          </cell>
          <cell r="K10">
            <v>27.4</v>
          </cell>
          <cell r="L10">
            <v>0.996</v>
          </cell>
          <cell r="M10">
            <v>9.98</v>
          </cell>
          <cell r="N10">
            <v>0.65900000000000003</v>
          </cell>
          <cell r="O10">
            <v>15.64</v>
          </cell>
          <cell r="P10">
            <v>0.82299999999999995</v>
          </cell>
          <cell r="Q10">
            <v>23.06</v>
          </cell>
          <cell r="R10">
            <v>1.0409999999999999</v>
          </cell>
          <cell r="S10">
            <v>20.5</v>
          </cell>
          <cell r="T10">
            <v>0.72099999999999997</v>
          </cell>
          <cell r="U10">
            <v>26.22</v>
          </cell>
          <cell r="V10">
            <v>0.92400000000000004</v>
          </cell>
          <cell r="W10">
            <v>14.57</v>
          </cell>
          <cell r="X10">
            <v>0.72299999999999998</v>
          </cell>
        </row>
        <row r="11">
          <cell r="B11" t="str">
            <v>0208</v>
          </cell>
          <cell r="C11">
            <v>0.24199999999999999</v>
          </cell>
          <cell r="D11">
            <v>84.061000000000007</v>
          </cell>
          <cell r="E11">
            <v>67.802000000000007</v>
          </cell>
          <cell r="G11">
            <v>3.8</v>
          </cell>
          <cell r="H11">
            <v>0.504</v>
          </cell>
          <cell r="I11">
            <v>11.72</v>
          </cell>
          <cell r="J11">
            <v>0.60199999999999998</v>
          </cell>
          <cell r="K11">
            <v>39.58</v>
          </cell>
          <cell r="L11">
            <v>1.091</v>
          </cell>
          <cell r="M11">
            <v>43.39</v>
          </cell>
          <cell r="N11">
            <v>1.127</v>
          </cell>
          <cell r="O11">
            <v>5.22</v>
          </cell>
          <cell r="P11">
            <v>0.434</v>
          </cell>
          <cell r="Q11">
            <v>9.4</v>
          </cell>
          <cell r="R11">
            <v>0.621</v>
          </cell>
          <cell r="S11">
            <v>18.62</v>
          </cell>
          <cell r="T11">
            <v>0.84099999999999997</v>
          </cell>
          <cell r="U11">
            <v>36.229999999999997</v>
          </cell>
          <cell r="V11">
            <v>1.042</v>
          </cell>
          <cell r="W11">
            <v>30.53</v>
          </cell>
          <cell r="X11">
            <v>1.212</v>
          </cell>
        </row>
        <row r="12">
          <cell r="B12" t="str">
            <v>0246</v>
          </cell>
          <cell r="C12">
            <v>0.63300000000000001</v>
          </cell>
          <cell r="D12">
            <v>76.158000000000001</v>
          </cell>
          <cell r="E12">
            <v>68.25</v>
          </cell>
          <cell r="G12">
            <v>5.66</v>
          </cell>
          <cell r="H12">
            <v>0.69</v>
          </cell>
          <cell r="I12">
            <v>14.42</v>
          </cell>
          <cell r="J12">
            <v>0.94699999999999995</v>
          </cell>
          <cell r="K12">
            <v>34.61</v>
          </cell>
          <cell r="L12">
            <v>1.488</v>
          </cell>
          <cell r="M12">
            <v>40.06</v>
          </cell>
          <cell r="N12">
            <v>1.4550000000000001</v>
          </cell>
          <cell r="O12">
            <v>9.9600000000000009</v>
          </cell>
          <cell r="P12">
            <v>0.877</v>
          </cell>
          <cell r="Q12">
            <v>9.4600000000000009</v>
          </cell>
          <cell r="R12">
            <v>0.72799999999999998</v>
          </cell>
          <cell r="S12">
            <v>13.58</v>
          </cell>
          <cell r="T12">
            <v>0.83</v>
          </cell>
          <cell r="U12">
            <v>26.68</v>
          </cell>
          <cell r="V12">
            <v>1.25</v>
          </cell>
          <cell r="W12">
            <v>40.32</v>
          </cell>
          <cell r="X12">
            <v>1.67</v>
          </cell>
        </row>
        <row r="13">
          <cell r="B13" t="str">
            <v>0250</v>
          </cell>
          <cell r="C13">
            <v>0.41599999999999998</v>
          </cell>
          <cell r="D13">
            <v>70.406000000000006</v>
          </cell>
          <cell r="E13">
            <v>75.094999999999999</v>
          </cell>
          <cell r="G13">
            <v>7.73</v>
          </cell>
          <cell r="H13">
            <v>0.58199999999999996</v>
          </cell>
          <cell r="I13">
            <v>19.3</v>
          </cell>
          <cell r="J13">
            <v>0.93400000000000005</v>
          </cell>
          <cell r="K13">
            <v>36.119999999999997</v>
          </cell>
          <cell r="L13">
            <v>1.216</v>
          </cell>
          <cell r="M13">
            <v>33.07</v>
          </cell>
          <cell r="N13">
            <v>1.1659999999999999</v>
          </cell>
          <cell r="O13">
            <v>5.29</v>
          </cell>
          <cell r="P13">
            <v>0.51300000000000001</v>
          </cell>
          <cell r="Q13">
            <v>7.64</v>
          </cell>
          <cell r="R13">
            <v>0.748</v>
          </cell>
          <cell r="S13">
            <v>13.22</v>
          </cell>
          <cell r="T13">
            <v>0.79</v>
          </cell>
          <cell r="U13">
            <v>32.72</v>
          </cell>
          <cell r="V13">
            <v>1.2450000000000001</v>
          </cell>
          <cell r="W13">
            <v>41.13</v>
          </cell>
          <cell r="X13">
            <v>1.159</v>
          </cell>
        </row>
        <row r="14">
          <cell r="B14" t="str">
            <v>0276</v>
          </cell>
          <cell r="C14">
            <v>0.38200000000000001</v>
          </cell>
          <cell r="D14">
            <v>65.771000000000001</v>
          </cell>
          <cell r="E14">
            <v>58.941000000000003</v>
          </cell>
          <cell r="G14">
            <v>9.9499999999999993</v>
          </cell>
          <cell r="H14">
            <v>0.86899999999999999</v>
          </cell>
          <cell r="I14">
            <v>21.93</v>
          </cell>
          <cell r="J14">
            <v>0.88</v>
          </cell>
          <cell r="K14">
            <v>36.19</v>
          </cell>
          <cell r="L14">
            <v>0.88100000000000001</v>
          </cell>
          <cell r="M14">
            <v>28.7</v>
          </cell>
          <cell r="N14">
            <v>1.222</v>
          </cell>
          <cell r="O14">
            <v>8.86</v>
          </cell>
          <cell r="P14">
            <v>0.64700000000000002</v>
          </cell>
          <cell r="Q14">
            <v>13.44</v>
          </cell>
          <cell r="R14">
            <v>0.79200000000000004</v>
          </cell>
          <cell r="S14">
            <v>19.739999999999998</v>
          </cell>
          <cell r="T14">
            <v>1.105</v>
          </cell>
          <cell r="U14">
            <v>33.26</v>
          </cell>
          <cell r="V14">
            <v>0.98099999999999998</v>
          </cell>
          <cell r="W14">
            <v>24.7</v>
          </cell>
          <cell r="X14">
            <v>1.069</v>
          </cell>
        </row>
        <row r="15">
          <cell r="B15" t="str">
            <v>0300</v>
          </cell>
          <cell r="C15">
            <v>0.749</v>
          </cell>
          <cell r="D15">
            <v>73.361000000000004</v>
          </cell>
          <cell r="E15">
            <v>65.010999999999996</v>
          </cell>
          <cell r="G15">
            <v>7.95</v>
          </cell>
          <cell r="H15">
            <v>0.63400000000000001</v>
          </cell>
          <cell r="I15">
            <v>14.22</v>
          </cell>
          <cell r="J15">
            <v>0.84499999999999997</v>
          </cell>
          <cell r="K15">
            <v>33.97</v>
          </cell>
          <cell r="L15">
            <v>1.0109999999999999</v>
          </cell>
          <cell r="M15">
            <v>38.380000000000003</v>
          </cell>
          <cell r="N15">
            <v>1.069</v>
          </cell>
          <cell r="O15">
            <v>10.89</v>
          </cell>
          <cell r="P15">
            <v>0.7</v>
          </cell>
          <cell r="Q15">
            <v>12.15</v>
          </cell>
          <cell r="R15">
            <v>0.66400000000000003</v>
          </cell>
          <cell r="S15">
            <v>12.85</v>
          </cell>
          <cell r="T15">
            <v>0.63500000000000001</v>
          </cell>
          <cell r="U15">
            <v>31.26</v>
          </cell>
          <cell r="V15">
            <v>0.90100000000000002</v>
          </cell>
          <cell r="W15">
            <v>32.85</v>
          </cell>
          <cell r="X15">
            <v>0.73799999999999999</v>
          </cell>
        </row>
        <row r="16">
          <cell r="B16" t="str">
            <v>0348</v>
          </cell>
          <cell r="C16">
            <v>0.28999999999999998</v>
          </cell>
          <cell r="D16">
            <v>79.131</v>
          </cell>
          <cell r="E16">
            <v>65.513000000000005</v>
          </cell>
          <cell r="G16">
            <v>7.03</v>
          </cell>
          <cell r="H16">
            <v>0.52800000000000002</v>
          </cell>
          <cell r="I16">
            <v>13.12</v>
          </cell>
          <cell r="J16">
            <v>0.64700000000000002</v>
          </cell>
          <cell r="K16">
            <v>34.33</v>
          </cell>
          <cell r="L16">
            <v>1.0509999999999999</v>
          </cell>
          <cell r="M16">
            <v>43.75</v>
          </cell>
          <cell r="N16">
            <v>1.1220000000000001</v>
          </cell>
          <cell r="O16">
            <v>8.01</v>
          </cell>
          <cell r="P16">
            <v>0.73</v>
          </cell>
          <cell r="Q16">
            <v>14.45</v>
          </cell>
          <cell r="R16">
            <v>1</v>
          </cell>
          <cell r="S16">
            <v>13.17</v>
          </cell>
          <cell r="T16">
            <v>0.77400000000000002</v>
          </cell>
          <cell r="U16">
            <v>30.43</v>
          </cell>
          <cell r="V16">
            <v>1.143</v>
          </cell>
          <cell r="W16">
            <v>33.94</v>
          </cell>
          <cell r="X16">
            <v>1.169</v>
          </cell>
        </row>
        <row r="17">
          <cell r="B17" t="str">
            <v>0372</v>
          </cell>
          <cell r="C17">
            <v>1.7390000000000001</v>
          </cell>
          <cell r="D17">
            <v>75.647000000000006</v>
          </cell>
          <cell r="E17">
            <v>74.197000000000003</v>
          </cell>
          <cell r="G17">
            <v>7.2</v>
          </cell>
          <cell r="H17">
            <v>2.0819999999999999</v>
          </cell>
          <cell r="I17">
            <v>17.559999999999999</v>
          </cell>
          <cell r="J17">
            <v>3.0579999999999998</v>
          </cell>
          <cell r="K17">
            <v>34.880000000000003</v>
          </cell>
          <cell r="L17">
            <v>3.7170000000000001</v>
          </cell>
          <cell r="M17">
            <v>37.049999999999997</v>
          </cell>
          <cell r="N17">
            <v>3.734</v>
          </cell>
          <cell r="O17">
            <v>8.69</v>
          </cell>
          <cell r="P17">
            <v>2.4889999999999999</v>
          </cell>
          <cell r="Q17">
            <v>8.59</v>
          </cell>
          <cell r="R17">
            <v>2.36</v>
          </cell>
          <cell r="S17">
            <v>12.33</v>
          </cell>
          <cell r="T17">
            <v>2.6840000000000002</v>
          </cell>
          <cell r="U17">
            <v>37.119999999999997</v>
          </cell>
          <cell r="V17">
            <v>3.8069999999999999</v>
          </cell>
          <cell r="W17">
            <v>33.270000000000003</v>
          </cell>
          <cell r="X17">
            <v>3.714</v>
          </cell>
        </row>
        <row r="18">
          <cell r="B18" t="str">
            <v>0380</v>
          </cell>
          <cell r="C18">
            <v>0.47599999999999998</v>
          </cell>
          <cell r="D18">
            <v>73.331999999999994</v>
          </cell>
          <cell r="E18">
            <v>60.401000000000003</v>
          </cell>
          <cell r="G18">
            <v>8.0299999999999994</v>
          </cell>
          <cell r="H18">
            <v>0.59399999999999997</v>
          </cell>
          <cell r="I18">
            <v>15.31</v>
          </cell>
          <cell r="J18">
            <v>0.68200000000000005</v>
          </cell>
          <cell r="K18">
            <v>31.64</v>
          </cell>
          <cell r="L18">
            <v>0.78200000000000003</v>
          </cell>
          <cell r="M18">
            <v>40.909999999999997</v>
          </cell>
          <cell r="N18">
            <v>1.028</v>
          </cell>
          <cell r="O18">
            <v>11.36</v>
          </cell>
          <cell r="P18">
            <v>0.93300000000000005</v>
          </cell>
          <cell r="Q18">
            <v>11.83</v>
          </cell>
          <cell r="R18">
            <v>0.77500000000000002</v>
          </cell>
          <cell r="S18">
            <v>17.27</v>
          </cell>
          <cell r="T18">
            <v>0.80100000000000005</v>
          </cell>
          <cell r="U18">
            <v>25.66</v>
          </cell>
          <cell r="V18">
            <v>0.86099999999999999</v>
          </cell>
          <cell r="W18">
            <v>33.880000000000003</v>
          </cell>
          <cell r="X18">
            <v>1.1060000000000001</v>
          </cell>
        </row>
        <row r="19">
          <cell r="B19" t="str">
            <v>0392</v>
          </cell>
          <cell r="C19">
            <v>0.155</v>
          </cell>
          <cell r="D19">
            <v>72.430999999999997</v>
          </cell>
          <cell r="E19">
            <v>62.707999999999998</v>
          </cell>
          <cell r="G19">
            <v>6.83</v>
          </cell>
          <cell r="H19">
            <v>0.34799999999999998</v>
          </cell>
          <cell r="I19">
            <v>19.64</v>
          </cell>
          <cell r="J19">
            <v>0.48199999999999998</v>
          </cell>
          <cell r="K19">
            <v>37.619999999999997</v>
          </cell>
          <cell r="L19">
            <v>0.64100000000000001</v>
          </cell>
          <cell r="M19">
            <v>34.17</v>
          </cell>
          <cell r="N19">
            <v>0.69899999999999995</v>
          </cell>
          <cell r="O19">
            <v>6.49</v>
          </cell>
          <cell r="P19">
            <v>0.30099999999999999</v>
          </cell>
          <cell r="Q19">
            <v>11.13</v>
          </cell>
          <cell r="R19">
            <v>0.36699999999999999</v>
          </cell>
          <cell r="S19">
            <v>20.18</v>
          </cell>
          <cell r="T19">
            <v>0.48799999999999999</v>
          </cell>
          <cell r="U19">
            <v>33.1</v>
          </cell>
          <cell r="V19">
            <v>0.498</v>
          </cell>
          <cell r="W19">
            <v>29.11</v>
          </cell>
          <cell r="X19">
            <v>0.67700000000000005</v>
          </cell>
        </row>
        <row r="20">
          <cell r="B20" t="str">
            <v>0410</v>
          </cell>
          <cell r="C20">
            <v>0.59</v>
          </cell>
          <cell r="D20">
            <v>86.777000000000001</v>
          </cell>
          <cell r="E20">
            <v>73.92</v>
          </cell>
          <cell r="G20">
            <v>3.82</v>
          </cell>
          <cell r="H20">
            <v>0.65700000000000003</v>
          </cell>
          <cell r="I20">
            <v>8.69</v>
          </cell>
          <cell r="J20">
            <v>1.046</v>
          </cell>
          <cell r="K20">
            <v>37.1</v>
          </cell>
          <cell r="L20">
            <v>1.417</v>
          </cell>
          <cell r="M20">
            <v>48.26</v>
          </cell>
          <cell r="N20">
            <v>1.246</v>
          </cell>
          <cell r="O20">
            <v>10.33</v>
          </cell>
          <cell r="P20">
            <v>1.0549999999999999</v>
          </cell>
          <cell r="Q20">
            <v>6.25</v>
          </cell>
          <cell r="R20">
            <v>0.82799999999999996</v>
          </cell>
          <cell r="S20">
            <v>10.99</v>
          </cell>
          <cell r="T20">
            <v>0.96299999999999997</v>
          </cell>
          <cell r="U20">
            <v>33.729999999999997</v>
          </cell>
          <cell r="V20">
            <v>1.49</v>
          </cell>
          <cell r="W20">
            <v>38.700000000000003</v>
          </cell>
          <cell r="X20">
            <v>1.6679999999999999</v>
          </cell>
        </row>
        <row r="21">
          <cell r="B21" t="str">
            <v>0438</v>
          </cell>
          <cell r="C21">
            <v>0.30199999999999999</v>
          </cell>
          <cell r="D21">
            <v>78.974000000000004</v>
          </cell>
          <cell r="E21">
            <v>62.587000000000003</v>
          </cell>
          <cell r="G21">
            <v>4.04</v>
          </cell>
          <cell r="H21">
            <v>0.49399999999999999</v>
          </cell>
          <cell r="I21">
            <v>16.64</v>
          </cell>
          <cell r="J21">
            <v>0.88400000000000001</v>
          </cell>
          <cell r="K21">
            <v>40.61</v>
          </cell>
          <cell r="L21">
            <v>1.3640000000000001</v>
          </cell>
          <cell r="M21">
            <v>37</v>
          </cell>
          <cell r="N21">
            <v>1.2869999999999999</v>
          </cell>
          <cell r="O21">
            <v>9.2899999999999991</v>
          </cell>
          <cell r="P21">
            <v>0.71799999999999997</v>
          </cell>
          <cell r="Q21">
            <v>11.47</v>
          </cell>
          <cell r="R21">
            <v>0.65400000000000003</v>
          </cell>
          <cell r="S21">
            <v>17.89</v>
          </cell>
          <cell r="T21">
            <v>0.9</v>
          </cell>
          <cell r="U21">
            <v>33.85</v>
          </cell>
          <cell r="V21">
            <v>1.2370000000000001</v>
          </cell>
          <cell r="W21">
            <v>27.5</v>
          </cell>
          <cell r="X21">
            <v>1.3049999999999999</v>
          </cell>
        </row>
        <row r="22">
          <cell r="B22" t="str">
            <v>0442</v>
          </cell>
          <cell r="C22">
            <v>0.41599999999999998</v>
          </cell>
          <cell r="D22">
            <v>67.548000000000002</v>
          </cell>
          <cell r="E22">
            <v>57.097999999999999</v>
          </cell>
          <cell r="G22">
            <v>12.14</v>
          </cell>
          <cell r="H22">
            <v>0.81399999999999995</v>
          </cell>
          <cell r="I22">
            <v>17.690000000000001</v>
          </cell>
          <cell r="J22">
            <v>0.878</v>
          </cell>
          <cell r="K22">
            <v>35.01</v>
          </cell>
          <cell r="L22">
            <v>1.0980000000000001</v>
          </cell>
          <cell r="M22">
            <v>31.44</v>
          </cell>
          <cell r="N22">
            <v>1.2290000000000001</v>
          </cell>
          <cell r="O22">
            <v>11.11</v>
          </cell>
          <cell r="P22">
            <v>0.73699999999999999</v>
          </cell>
          <cell r="Q22">
            <v>15.21</v>
          </cell>
          <cell r="R22">
            <v>0.78100000000000003</v>
          </cell>
          <cell r="S22">
            <v>17.579999999999998</v>
          </cell>
          <cell r="T22">
            <v>0.82099999999999995</v>
          </cell>
          <cell r="U22">
            <v>28.14</v>
          </cell>
          <cell r="V22">
            <v>0.998</v>
          </cell>
          <cell r="W22">
            <v>27.96</v>
          </cell>
          <cell r="X22">
            <v>1.0249999999999999</v>
          </cell>
        </row>
        <row r="23">
          <cell r="B23" t="str">
            <v>0528</v>
          </cell>
          <cell r="C23">
            <v>0.41799999999999998</v>
          </cell>
          <cell r="D23">
            <v>72.591999999999999</v>
          </cell>
          <cell r="E23">
            <v>47.674999999999997</v>
          </cell>
          <cell r="G23">
            <v>13.82</v>
          </cell>
          <cell r="H23">
            <v>0.93</v>
          </cell>
          <cell r="I23">
            <v>11.79</v>
          </cell>
          <cell r="J23">
            <v>0.82699999999999996</v>
          </cell>
          <cell r="K23">
            <v>28.44</v>
          </cell>
          <cell r="L23">
            <v>1.1319999999999999</v>
          </cell>
          <cell r="M23">
            <v>43.02</v>
          </cell>
          <cell r="N23">
            <v>1.298</v>
          </cell>
          <cell r="O23">
            <v>9.81</v>
          </cell>
          <cell r="P23">
            <v>1.004</v>
          </cell>
          <cell r="Q23">
            <v>25.03</v>
          </cell>
          <cell r="R23">
            <v>1.385</v>
          </cell>
          <cell r="S23">
            <v>18.809999999999999</v>
          </cell>
          <cell r="T23">
            <v>1.198</v>
          </cell>
          <cell r="U23">
            <v>27.51</v>
          </cell>
          <cell r="V23">
            <v>1.335</v>
          </cell>
          <cell r="W23">
            <v>18.829999999999998</v>
          </cell>
          <cell r="X23">
            <v>1.2250000000000001</v>
          </cell>
        </row>
        <row r="24">
          <cell r="B24" t="str">
            <v>0554</v>
          </cell>
          <cell r="C24">
            <v>0.90900000000000003</v>
          </cell>
          <cell r="D24">
            <v>49.883000000000003</v>
          </cell>
          <cell r="E24">
            <v>44.83</v>
          </cell>
          <cell r="G24">
            <v>25.17</v>
          </cell>
          <cell r="H24">
            <v>1.03</v>
          </cell>
          <cell r="I24">
            <v>17.190000000000001</v>
          </cell>
          <cell r="J24">
            <v>0.871</v>
          </cell>
          <cell r="K24">
            <v>29.07</v>
          </cell>
          <cell r="L24">
            <v>0.98299999999999998</v>
          </cell>
          <cell r="M24">
            <v>19.829999999999998</v>
          </cell>
          <cell r="N24">
            <v>1.046</v>
          </cell>
          <cell r="O24">
            <v>10.42</v>
          </cell>
          <cell r="P24">
            <v>0.81899999999999995</v>
          </cell>
          <cell r="Q24">
            <v>29.55</v>
          </cell>
          <cell r="R24">
            <v>1.1819999999999999</v>
          </cell>
          <cell r="S24">
            <v>16.28</v>
          </cell>
          <cell r="T24">
            <v>0.92300000000000004</v>
          </cell>
          <cell r="U24">
            <v>26.59</v>
          </cell>
          <cell r="V24">
            <v>1.08</v>
          </cell>
          <cell r="W24">
            <v>17.16</v>
          </cell>
          <cell r="X24">
            <v>0.874</v>
          </cell>
        </row>
        <row r="25">
          <cell r="B25" t="str">
            <v>0578</v>
          </cell>
          <cell r="C25">
            <v>0.46800000000000003</v>
          </cell>
          <cell r="D25">
            <v>77.010999999999996</v>
          </cell>
          <cell r="E25">
            <v>68.736000000000004</v>
          </cell>
          <cell r="G25">
            <v>8</v>
          </cell>
          <cell r="H25">
            <v>0.70799999999999996</v>
          </cell>
          <cell r="I25">
            <v>11.92</v>
          </cell>
          <cell r="J25">
            <v>0.83899999999999997</v>
          </cell>
          <cell r="K25">
            <v>33.909999999999997</v>
          </cell>
          <cell r="L25">
            <v>1.101</v>
          </cell>
          <cell r="M25">
            <v>42</v>
          </cell>
          <cell r="N25">
            <v>1.389</v>
          </cell>
          <cell r="O25">
            <v>9.7100000000000009</v>
          </cell>
          <cell r="P25">
            <v>0.96799999999999997</v>
          </cell>
          <cell r="Q25">
            <v>10.029999999999999</v>
          </cell>
          <cell r="R25">
            <v>0.68100000000000005</v>
          </cell>
          <cell r="S25">
            <v>12.43</v>
          </cell>
          <cell r="T25">
            <v>0.66600000000000004</v>
          </cell>
          <cell r="U25">
            <v>25.96</v>
          </cell>
          <cell r="V25">
            <v>0.90600000000000003</v>
          </cell>
          <cell r="W25">
            <v>41.87</v>
          </cell>
          <cell r="X25">
            <v>1.302</v>
          </cell>
        </row>
        <row r="26">
          <cell r="B26" t="str">
            <v>0643</v>
          </cell>
          <cell r="C26">
            <v>0.374</v>
          </cell>
          <cell r="D26">
            <v>76.427999999999997</v>
          </cell>
          <cell r="E26">
            <v>62.470999999999997</v>
          </cell>
          <cell r="G26">
            <v>6.11</v>
          </cell>
          <cell r="H26">
            <v>0.50900000000000001</v>
          </cell>
          <cell r="I26">
            <v>15.83</v>
          </cell>
          <cell r="J26">
            <v>0.82099999999999995</v>
          </cell>
          <cell r="K26">
            <v>40.619999999999997</v>
          </cell>
          <cell r="L26">
            <v>1.038</v>
          </cell>
          <cell r="M26">
            <v>34.770000000000003</v>
          </cell>
          <cell r="N26">
            <v>1.0589999999999999</v>
          </cell>
          <cell r="O26">
            <v>12.45</v>
          </cell>
          <cell r="P26">
            <v>0.72</v>
          </cell>
          <cell r="Q26">
            <v>9.85</v>
          </cell>
          <cell r="R26">
            <v>0.73299999999999998</v>
          </cell>
          <cell r="S26">
            <v>16.190000000000001</v>
          </cell>
          <cell r="T26">
            <v>0.80800000000000005</v>
          </cell>
          <cell r="U26">
            <v>28.08</v>
          </cell>
          <cell r="V26">
            <v>0.97099999999999997</v>
          </cell>
          <cell r="W26">
            <v>33.42</v>
          </cell>
          <cell r="X26">
            <v>1.071</v>
          </cell>
        </row>
        <row r="27">
          <cell r="B27" t="str">
            <v>0724</v>
          </cell>
          <cell r="C27">
            <v>0.28699999999999998</v>
          </cell>
          <cell r="D27">
            <v>80.433000000000007</v>
          </cell>
          <cell r="E27">
            <v>70.543000000000006</v>
          </cell>
          <cell r="G27">
            <v>5.32</v>
          </cell>
          <cell r="H27">
            <v>0.48799999999999999</v>
          </cell>
          <cell r="I27">
            <v>13.6</v>
          </cell>
          <cell r="J27">
            <v>0.93300000000000005</v>
          </cell>
          <cell r="K27">
            <v>42.25</v>
          </cell>
          <cell r="L27">
            <v>1.353</v>
          </cell>
          <cell r="M27">
            <v>36.83</v>
          </cell>
          <cell r="N27">
            <v>1.268</v>
          </cell>
          <cell r="O27">
            <v>8.07</v>
          </cell>
          <cell r="P27">
            <v>0.67200000000000004</v>
          </cell>
          <cell r="Q27">
            <v>8.86</v>
          </cell>
          <cell r="R27">
            <v>0.69299999999999995</v>
          </cell>
          <cell r="S27">
            <v>13.93</v>
          </cell>
          <cell r="T27">
            <v>0.91900000000000004</v>
          </cell>
          <cell r="U27">
            <v>38.07</v>
          </cell>
          <cell r="V27">
            <v>1.393</v>
          </cell>
          <cell r="W27">
            <v>31.08</v>
          </cell>
          <cell r="X27">
            <v>1.3819999999999999</v>
          </cell>
        </row>
        <row r="28">
          <cell r="B28" t="str">
            <v>0752</v>
          </cell>
          <cell r="C28">
            <v>0.35299999999999998</v>
          </cell>
          <cell r="D28">
            <v>81.864999999999995</v>
          </cell>
          <cell r="E28">
            <v>83.534999999999997</v>
          </cell>
          <cell r="G28">
            <v>3.92</v>
          </cell>
          <cell r="H28">
            <v>0.46300000000000002</v>
          </cell>
          <cell r="I28">
            <v>11.5</v>
          </cell>
          <cell r="J28">
            <v>0.65700000000000003</v>
          </cell>
          <cell r="K28">
            <v>31.14</v>
          </cell>
          <cell r="L28">
            <v>0.90500000000000003</v>
          </cell>
          <cell r="M28">
            <v>49.82</v>
          </cell>
          <cell r="N28">
            <v>1.1830000000000001</v>
          </cell>
          <cell r="O28">
            <v>5.71</v>
          </cell>
          <cell r="P28">
            <v>0.56899999999999995</v>
          </cell>
          <cell r="Q28">
            <v>4.1399999999999997</v>
          </cell>
          <cell r="R28">
            <v>0.41199999999999998</v>
          </cell>
          <cell r="S28">
            <v>7.46</v>
          </cell>
          <cell r="T28">
            <v>0.53</v>
          </cell>
          <cell r="U28">
            <v>25.42</v>
          </cell>
          <cell r="V28">
            <v>0.83499999999999996</v>
          </cell>
          <cell r="W28">
            <v>57.28</v>
          </cell>
          <cell r="X28">
            <v>1.1120000000000001</v>
          </cell>
        </row>
        <row r="29">
          <cell r="B29" t="str">
            <v>0826</v>
          </cell>
          <cell r="C29">
            <v>0.46700000000000003</v>
          </cell>
          <cell r="D29">
            <v>69.33</v>
          </cell>
          <cell r="E29">
            <v>64.242999999999995</v>
          </cell>
          <cell r="G29">
            <v>9.41</v>
          </cell>
          <cell r="H29">
            <v>0.63</v>
          </cell>
          <cell r="I29">
            <v>18.09</v>
          </cell>
          <cell r="J29">
            <v>0.81299999999999994</v>
          </cell>
          <cell r="K29">
            <v>37.56</v>
          </cell>
          <cell r="L29">
            <v>1.07</v>
          </cell>
          <cell r="M29">
            <v>30.7</v>
          </cell>
          <cell r="N29">
            <v>1.175</v>
          </cell>
          <cell r="O29">
            <v>9.31</v>
          </cell>
          <cell r="P29">
            <v>0.76500000000000001</v>
          </cell>
          <cell r="Q29">
            <v>9.7799999999999994</v>
          </cell>
          <cell r="R29">
            <v>0.69899999999999995</v>
          </cell>
          <cell r="S29">
            <v>17.75</v>
          </cell>
          <cell r="T29">
            <v>1.35</v>
          </cell>
          <cell r="U29">
            <v>34.28</v>
          </cell>
          <cell r="V29">
            <v>1.093</v>
          </cell>
          <cell r="W29">
            <v>28.87</v>
          </cell>
          <cell r="X29">
            <v>1.1559999999999999</v>
          </cell>
        </row>
        <row r="30">
          <cell r="B30" t="str">
            <v>0840</v>
          </cell>
          <cell r="C30">
            <v>0.33400000000000002</v>
          </cell>
          <cell r="D30">
            <v>71.323999999999998</v>
          </cell>
          <cell r="E30">
            <v>71.742000000000004</v>
          </cell>
          <cell r="G30">
            <v>7.38</v>
          </cell>
          <cell r="H30">
            <v>0.60699999999999998</v>
          </cell>
          <cell r="I30">
            <v>20.97</v>
          </cell>
          <cell r="J30">
            <v>1.071</v>
          </cell>
          <cell r="K30">
            <v>39.29</v>
          </cell>
          <cell r="L30">
            <v>1.234</v>
          </cell>
          <cell r="M30">
            <v>30.8</v>
          </cell>
          <cell r="N30">
            <v>1.2310000000000001</v>
          </cell>
          <cell r="O30">
            <v>4.29</v>
          </cell>
          <cell r="P30">
            <v>0.53600000000000003</v>
          </cell>
          <cell r="Q30">
            <v>9.18</v>
          </cell>
          <cell r="R30">
            <v>0.69399999999999995</v>
          </cell>
          <cell r="S30">
            <v>16.04</v>
          </cell>
          <cell r="T30">
            <v>0.84299999999999997</v>
          </cell>
          <cell r="U30">
            <v>36.659999999999997</v>
          </cell>
          <cell r="V30">
            <v>1.252</v>
          </cell>
          <cell r="W30">
            <v>33.83</v>
          </cell>
          <cell r="X30">
            <v>1.347</v>
          </cell>
        </row>
      </sheetData>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C01"/>
    </sheetNames>
    <sheetDataSet>
      <sheetData sheetId="0" refreshError="1">
        <row r="3">
          <cell r="B3">
            <v>1</v>
          </cell>
        </row>
        <row r="4">
          <cell r="B4" t="str">
            <v>Scholarships/grants from public sources</v>
          </cell>
        </row>
        <row r="5">
          <cell r="B5" t="str">
            <v>Sc./gr. undivided</v>
          </cell>
        </row>
        <row r="6">
          <cell r="B6" t="str">
            <v>n</v>
          </cell>
        </row>
        <row r="7">
          <cell r="B7">
            <v>253.5</v>
          </cell>
        </row>
        <row r="14">
          <cell r="B14" t="str">
            <v>x:ISC3</v>
          </cell>
        </row>
        <row r="16">
          <cell r="B16" t="str">
            <v>n</v>
          </cell>
        </row>
        <row r="17">
          <cell r="B17">
            <v>50.1</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_A4.1"/>
      <sheetName val="T_A4.2"/>
      <sheetName val="T_A4.3"/>
      <sheetName val="T_A4.4"/>
      <sheetName val="T_A4.5"/>
      <sheetName val="Data Table A4.5"/>
      <sheetName val="T_A4.6"/>
      <sheetName val="T_A4.3a (non adjusted)"/>
      <sheetName val="T_A4.7 (Web)"/>
      <sheetName val="T_A4.8 (Web)"/>
      <sheetName val="Data_CA4.1"/>
      <sheetName val="C_A4.1"/>
      <sheetName val="Data_CA4.2"/>
      <sheetName val="C_A4.2"/>
      <sheetName val="Data_CA4.3"/>
      <sheetName val="C_A4.3"/>
      <sheetName val="Data C_A4.4"/>
      <sheetName val="C_A4.4"/>
      <sheetName val="Data C_A4.5"/>
      <sheetName val="C_A4.5"/>
      <sheetName val="Country"/>
      <sheetName val="Data C_A4.6"/>
      <sheetName val="T_Extracted Texts_11 June"/>
      <sheetName val="Contents French"/>
      <sheetName val="T_A4.1 French"/>
      <sheetName val="T_A4.2 French"/>
      <sheetName val="T_A4.3 French"/>
      <sheetName val="T_A4.4 French"/>
      <sheetName val="T_A4.5 French"/>
      <sheetName val="T_A4.6 French"/>
      <sheetName val="T_A4.7 (Web) French"/>
      <sheetName val="T_A4.8 (Web) French"/>
      <sheetName val="Extracted Texts"/>
      <sheetName val="C_A4.1 French"/>
      <sheetName val="C_A4.2 French"/>
      <sheetName val="C_A4.3 French"/>
      <sheetName val="C_A4.4 French"/>
      <sheetName val="C_A4.5 French"/>
      <sheetName val="C_A4.6"/>
    </sheetNames>
    <sheetDataSet>
      <sheetData sheetId="0"/>
      <sheetData sheetId="1"/>
      <sheetData sheetId="2"/>
      <sheetData sheetId="3"/>
      <sheetData sheetId="4"/>
      <sheetData sheetId="5"/>
      <sheetData sheetId="6"/>
      <sheetData sheetId="7">
        <row r="5">
          <cell r="C5" t="str">
            <v>All fields</v>
          </cell>
          <cell r="D5" t="str">
            <v xml:space="preserve"> Education</v>
          </cell>
          <cell r="E5" t="str">
            <v xml:space="preserve"> Humanities and arts </v>
          </cell>
          <cell r="F5" t="str">
            <v xml:space="preserve"> Health and welfare </v>
          </cell>
          <cell r="G5" t="str">
            <v xml:space="preserve"> Social sciences, business and law </v>
          </cell>
          <cell r="H5" t="str">
            <v xml:space="preserve"> Services </v>
          </cell>
          <cell r="I5" t="str">
            <v xml:space="preserve"> Engineering, manufacturing and construction </v>
          </cell>
          <cell r="J5" t="str">
            <v>Sciences</v>
          </cell>
          <cell r="K5" t="str">
            <v xml:space="preserve"> Life sciences</v>
          </cell>
          <cell r="L5" t="str">
            <v>Physical sciences</v>
          </cell>
          <cell r="M5" t="str">
            <v>Mathematics and statistics</v>
          </cell>
          <cell r="N5" t="str">
            <v>Computing</v>
          </cell>
          <cell r="O5" t="str">
            <v xml:space="preserve"> Agriculture </v>
          </cell>
        </row>
        <row r="8">
          <cell r="A8" t="str">
            <v>Australia</v>
          </cell>
          <cell r="B8">
            <v>1</v>
          </cell>
          <cell r="C8">
            <v>56.678196939119402</v>
          </cell>
          <cell r="D8">
            <v>74.554174067495595</v>
          </cell>
          <cell r="E8">
            <v>63.803251121076201</v>
          </cell>
          <cell r="F8">
            <v>75.267628285671194</v>
          </cell>
          <cell r="G8">
            <v>53.937786055010399</v>
          </cell>
          <cell r="H8">
            <v>55.010048808498397</v>
          </cell>
          <cell r="I8">
            <v>24.3097396133494</v>
          </cell>
          <cell r="J8">
            <v>37.311997538177501</v>
          </cell>
          <cell r="K8">
            <v>55.146883209935503</v>
          </cell>
          <cell r="L8">
            <v>48.051685846961398</v>
          </cell>
          <cell r="M8">
            <v>39.891696750902497</v>
          </cell>
          <cell r="N8">
            <v>19.573992957141598</v>
          </cell>
          <cell r="O8">
            <v>55.354371443352299</v>
          </cell>
        </row>
        <row r="9">
          <cell r="A9" t="str">
            <v>Austria</v>
          </cell>
          <cell r="C9">
            <v>53.085999546176502</v>
          </cell>
          <cell r="D9">
            <v>78.690344062153201</v>
          </cell>
          <cell r="E9">
            <v>66.417233560090693</v>
          </cell>
          <cell r="F9">
            <v>66.064463149250699</v>
          </cell>
          <cell r="G9">
            <v>55.975431412693801</v>
          </cell>
          <cell r="H9">
            <v>44.467005076142101</v>
          </cell>
          <cell r="I9">
            <v>24.727499221426299</v>
          </cell>
          <cell r="J9">
            <v>34.966960352422902</v>
          </cell>
          <cell r="K9">
            <v>66.849315068493198</v>
          </cell>
          <cell r="L9">
            <v>34.9261511728931</v>
          </cell>
          <cell r="M9">
            <v>36.982968369829699</v>
          </cell>
          <cell r="N9">
            <v>15.444810543657301</v>
          </cell>
          <cell r="O9">
            <v>62.605042016806699</v>
          </cell>
        </row>
        <row r="10">
          <cell r="A10" t="str">
            <v>Belgium</v>
          </cell>
          <cell r="C10">
            <v>54.559283080636902</v>
          </cell>
          <cell r="D10">
            <v>75.895765472312704</v>
          </cell>
          <cell r="E10">
            <v>65.2916666666667</v>
          </cell>
          <cell r="F10">
            <v>65.526811378729306</v>
          </cell>
          <cell r="G10">
            <v>58.037830344765901</v>
          </cell>
          <cell r="H10">
            <v>39.169139465875404</v>
          </cell>
          <cell r="I10">
            <v>25.351629502572901</v>
          </cell>
          <cell r="J10">
            <v>35.4712362301102</v>
          </cell>
          <cell r="K10">
            <v>51.401869158878498</v>
          </cell>
          <cell r="L10">
            <v>33.244325767690299</v>
          </cell>
          <cell r="M10">
            <v>44.4444444444444</v>
          </cell>
          <cell r="N10">
            <v>10.3080568720379</v>
          </cell>
          <cell r="O10">
            <v>54.292211483797601</v>
          </cell>
        </row>
        <row r="11">
          <cell r="A11" t="str">
            <v>Canada</v>
          </cell>
          <cell r="B11">
            <v>1</v>
          </cell>
          <cell r="C11">
            <v>59.760032622089099</v>
          </cell>
          <cell r="D11">
            <v>76.720475785896298</v>
          </cell>
          <cell r="E11">
            <v>64.620123938818594</v>
          </cell>
          <cell r="F11">
            <v>83.415643071208507</v>
          </cell>
          <cell r="G11">
            <v>57.800563650536702</v>
          </cell>
          <cell r="H11">
            <v>59.615145800973998</v>
          </cell>
          <cell r="I11">
            <v>23.500371589340698</v>
          </cell>
          <cell r="J11">
            <v>49.005500017295702</v>
          </cell>
          <cell r="K11">
            <v>62.639944713199696</v>
          </cell>
          <cell r="L11">
            <v>44.799382716049401</v>
          </cell>
          <cell r="M11">
            <v>42.445359518530303</v>
          </cell>
          <cell r="N11">
            <v>17.909204498125799</v>
          </cell>
          <cell r="O11">
            <v>57.497181510710298</v>
          </cell>
        </row>
        <row r="12">
          <cell r="A12" t="str">
            <v>Chile</v>
          </cell>
          <cell r="C12">
            <v>56.632890076069899</v>
          </cell>
          <cell r="D12">
            <v>72.221930882584303</v>
          </cell>
          <cell r="E12">
            <v>60.238693467336702</v>
          </cell>
          <cell r="F12">
            <v>70.045999819608596</v>
          </cell>
          <cell r="G12">
            <v>51.5459406903257</v>
          </cell>
          <cell r="H12">
            <v>52.412425644415102</v>
          </cell>
          <cell r="I12">
            <v>26.077861708309101</v>
          </cell>
          <cell r="J12">
            <v>33.005822416302799</v>
          </cell>
          <cell r="K12">
            <v>52.387096774193601</v>
          </cell>
          <cell r="L12">
            <v>41.834451901565998</v>
          </cell>
          <cell r="M12">
            <v>47.692307692307701</v>
          </cell>
          <cell r="N12">
            <v>16.604057099924901</v>
          </cell>
          <cell r="O12">
            <v>47.817836812144201</v>
          </cell>
        </row>
        <row r="13">
          <cell r="A13" t="str">
            <v>Czech Republic</v>
          </cell>
          <cell r="C13">
            <v>59.276997080261303</v>
          </cell>
          <cell r="D13">
            <v>79.5806804296096</v>
          </cell>
          <cell r="E13">
            <v>71.495592834802395</v>
          </cell>
          <cell r="F13">
            <v>79.202696760955604</v>
          </cell>
          <cell r="G13">
            <v>67.336774427239007</v>
          </cell>
          <cell r="H13">
            <v>42.651673640167402</v>
          </cell>
          <cell r="I13">
            <v>23.9441609977324</v>
          </cell>
          <cell r="J13">
            <v>38.566775244299698</v>
          </cell>
          <cell r="K13">
            <v>70.351758793969907</v>
          </cell>
          <cell r="L13">
            <v>46.644977633184197</v>
          </cell>
          <cell r="M13">
            <v>51.7195767195767</v>
          </cell>
          <cell r="N13">
            <v>12.454019968470799</v>
          </cell>
          <cell r="O13">
            <v>59.862932061978498</v>
          </cell>
        </row>
        <row r="14">
          <cell r="A14" t="str">
            <v>Denmark</v>
          </cell>
          <cell r="C14">
            <v>59.7355357754194</v>
          </cell>
          <cell r="D14">
            <v>74.423123633713899</v>
          </cell>
          <cell r="E14">
            <v>65.493562231759697</v>
          </cell>
          <cell r="F14">
            <v>80.125765348336898</v>
          </cell>
          <cell r="G14">
            <v>52.321793803499702</v>
          </cell>
          <cell r="H14">
            <v>23.042998897464201</v>
          </cell>
          <cell r="I14">
            <v>32.004219409282697</v>
          </cell>
          <cell r="J14">
            <v>37.290197032352197</v>
          </cell>
          <cell r="K14">
            <v>67.361835245046905</v>
          </cell>
          <cell r="L14">
            <v>38.396111786148197</v>
          </cell>
          <cell r="M14">
            <v>36.166365280289298</v>
          </cell>
          <cell r="N14">
            <v>20.889639639639601</v>
          </cell>
          <cell r="O14">
            <v>72.945205479452099</v>
          </cell>
        </row>
        <row r="15">
          <cell r="A15" t="str">
            <v>Estonia</v>
          </cell>
          <cell r="C15">
            <v>68.775645268034395</v>
          </cell>
          <cell r="D15">
            <v>97.424892703862696</v>
          </cell>
          <cell r="E15">
            <v>80.801209372637899</v>
          </cell>
          <cell r="F15">
            <v>85.336538461538495</v>
          </cell>
          <cell r="G15">
            <v>71.406491499227201</v>
          </cell>
          <cell r="H15">
            <v>68.273092369477894</v>
          </cell>
          <cell r="I15">
            <v>37.803468208092497</v>
          </cell>
          <cell r="J15">
            <v>49.510337323177403</v>
          </cell>
          <cell r="K15">
            <v>72.125435540069702</v>
          </cell>
          <cell r="L15">
            <v>51.243781094527399</v>
          </cell>
          <cell r="M15">
            <v>82.539682539682502</v>
          </cell>
          <cell r="N15">
            <v>25.271739130434799</v>
          </cell>
          <cell r="O15">
            <v>56.5420560747664</v>
          </cell>
        </row>
        <row r="16">
          <cell r="A16" t="str">
            <v>Finland</v>
          </cell>
          <cell r="C16">
            <v>59.962664570642602</v>
          </cell>
          <cell r="D16">
            <v>81.703775411422995</v>
          </cell>
          <cell r="E16">
            <v>74.270206835851596</v>
          </cell>
          <cell r="F16">
            <v>86.411595438559104</v>
          </cell>
          <cell r="G16">
            <v>66.388344551418598</v>
          </cell>
          <cell r="H16">
            <v>76.396039603960403</v>
          </cell>
          <cell r="I16">
            <v>21.4840873762579</v>
          </cell>
          <cell r="J16">
            <v>46.302331411381303</v>
          </cell>
          <cell r="K16">
            <v>76.178343949044603</v>
          </cell>
          <cell r="L16">
            <v>50.348258706467703</v>
          </cell>
          <cell r="M16">
            <v>47.505422993492402</v>
          </cell>
          <cell r="N16">
            <v>28.399518652226199</v>
          </cell>
          <cell r="O16">
            <v>55.326768128916697</v>
          </cell>
        </row>
        <row r="17">
          <cell r="A17" t="str">
            <v>France</v>
          </cell>
          <cell r="B17">
            <v>1</v>
          </cell>
          <cell r="C17">
            <v>54.543944925617794</v>
          </cell>
          <cell r="D17">
            <v>76.432308281230064</v>
          </cell>
          <cell r="E17">
            <v>71.763147806085101</v>
          </cell>
          <cell r="F17">
            <v>60.186145039888231</v>
          </cell>
          <cell r="G17">
            <v>60.477474008471312</v>
          </cell>
          <cell r="H17">
            <v>42.454987139182627</v>
          </cell>
          <cell r="I17">
            <v>30.054277778786282</v>
          </cell>
          <cell r="J17">
            <v>37.623020780713823</v>
          </cell>
          <cell r="K17">
            <v>62.712933753943226</v>
          </cell>
          <cell r="L17">
            <v>38.701684836471756</v>
          </cell>
          <cell r="M17">
            <v>36.145861059355873</v>
          </cell>
          <cell r="N17">
            <v>15.808016633937855</v>
          </cell>
          <cell r="O17">
            <v>54.808743169398909</v>
          </cell>
        </row>
        <row r="18">
          <cell r="A18" t="str">
            <v>Germany</v>
          </cell>
          <cell r="C18">
            <v>55.319026297708703</v>
          </cell>
          <cell r="D18">
            <v>73.669338265515805</v>
          </cell>
          <cell r="E18">
            <v>73.074813101704905</v>
          </cell>
          <cell r="F18">
            <v>69.444145211677295</v>
          </cell>
          <cell r="G18">
            <v>53.471086789682701</v>
          </cell>
          <cell r="H18">
            <v>55.065675593116801</v>
          </cell>
          <cell r="I18">
            <v>21.960381303377201</v>
          </cell>
          <cell r="J18">
            <v>44.304641279893303</v>
          </cell>
          <cell r="K18">
            <v>67.439571929392997</v>
          </cell>
          <cell r="L18">
            <v>42.7240826582333</v>
          </cell>
          <cell r="M18">
            <v>61.362774110327003</v>
          </cell>
          <cell r="N18">
            <v>15.334872979214801</v>
          </cell>
          <cell r="O18">
            <v>54.140127388534999</v>
          </cell>
        </row>
        <row r="19">
          <cell r="A19" t="str">
            <v>Greece</v>
          </cell>
          <cell r="C19">
            <v>61.801151111612697</v>
          </cell>
          <cell r="D19">
            <v>76.130099228224907</v>
          </cell>
          <cell r="E19">
            <v>78.179063013006697</v>
          </cell>
          <cell r="F19">
            <v>59.377628259041202</v>
          </cell>
          <cell r="G19">
            <v>64.540797386591393</v>
          </cell>
          <cell r="H19" t="str">
            <v>n</v>
          </cell>
          <cell r="I19">
            <v>40.698299015219298</v>
          </cell>
          <cell r="J19">
            <v>47.608303249097503</v>
          </cell>
          <cell r="K19">
            <v>69.109195402298894</v>
          </cell>
          <cell r="L19">
            <v>49.258160237388701</v>
          </cell>
          <cell r="M19">
            <v>47.945945945945901</v>
          </cell>
          <cell r="N19">
            <v>38.509615384615401</v>
          </cell>
          <cell r="O19">
            <v>47.641791044776099</v>
          </cell>
        </row>
        <row r="20">
          <cell r="A20" t="str">
            <v>Hungary</v>
          </cell>
          <cell r="C20">
            <v>63.4970416114326</v>
          </cell>
          <cell r="D20">
            <v>80.228697897454794</v>
          </cell>
          <cell r="E20">
            <v>73.392152310192699</v>
          </cell>
          <cell r="F20">
            <v>78.050160286630202</v>
          </cell>
          <cell r="G20">
            <v>67.876943599149598</v>
          </cell>
          <cell r="H20">
            <v>60.556537102473499</v>
          </cell>
          <cell r="I20">
            <v>22.6028519914768</v>
          </cell>
          <cell r="J20">
            <v>39.397371998187602</v>
          </cell>
          <cell r="K20">
            <v>70.173267326732699</v>
          </cell>
          <cell r="L20">
            <v>47.755702722590101</v>
          </cell>
          <cell r="M20">
            <v>54.733727810650898</v>
          </cell>
          <cell r="N20">
            <v>17.705605028810901</v>
          </cell>
          <cell r="O20">
            <v>48.919567827130798</v>
          </cell>
        </row>
        <row r="21">
          <cell r="A21" t="str">
            <v>Iceland</v>
          </cell>
          <cell r="C21">
            <v>66.958260434891301</v>
          </cell>
          <cell r="D21">
            <v>83.8422391857506</v>
          </cell>
          <cell r="E21">
            <v>68.797953964194406</v>
          </cell>
          <cell r="F21">
            <v>87.600644122383301</v>
          </cell>
          <cell r="G21">
            <v>59.045725646123302</v>
          </cell>
          <cell r="H21">
            <v>69.767441860465098</v>
          </cell>
          <cell r="I21">
            <v>40.322580645161302</v>
          </cell>
          <cell r="J21">
            <v>47.892720306513397</v>
          </cell>
          <cell r="K21">
            <v>73.451327433628293</v>
          </cell>
          <cell r="L21">
            <v>43.396226415094297</v>
          </cell>
          <cell r="M21">
            <v>23.076923076923102</v>
          </cell>
          <cell r="N21">
            <v>18.840579710144901</v>
          </cell>
          <cell r="O21">
            <v>63.157894736842103</v>
          </cell>
        </row>
        <row r="22">
          <cell r="A22" t="str">
            <v>Ireland</v>
          </cell>
          <cell r="C22">
            <v>57.447560167807502</v>
          </cell>
          <cell r="D22">
            <v>76.149601471489902</v>
          </cell>
          <cell r="E22">
            <v>61.612046058458802</v>
          </cell>
          <cell r="F22">
            <v>80.251538667380203</v>
          </cell>
          <cell r="G22">
            <v>54.4224838800112</v>
          </cell>
          <cell r="H22">
            <v>52.160493827160501</v>
          </cell>
          <cell r="I22">
            <v>20.655662540119199</v>
          </cell>
          <cell r="J22">
            <v>42.005218039508001</v>
          </cell>
          <cell r="K22">
            <v>59.806629834254103</v>
          </cell>
          <cell r="L22">
            <v>44.3965517241379</v>
          </cell>
          <cell r="M22">
            <v>30.757341576506999</v>
          </cell>
          <cell r="N22">
            <v>21.8984179850125</v>
          </cell>
          <cell r="O22">
            <v>52.825552825552798</v>
          </cell>
        </row>
        <row r="23">
          <cell r="A23" t="str">
            <v>Israel</v>
          </cell>
          <cell r="C23">
            <v>57.402836739395099</v>
          </cell>
          <cell r="D23">
            <v>81.116314390583497</v>
          </cell>
          <cell r="E23">
            <v>59.494524010109501</v>
          </cell>
          <cell r="F23">
            <v>76.851672790562802</v>
          </cell>
          <cell r="G23">
            <v>56.2182741116751</v>
          </cell>
          <cell r="H23">
            <v>72.689075630252105</v>
          </cell>
          <cell r="I23">
            <v>26.271604938271601</v>
          </cell>
          <cell r="J23">
            <v>44.050632911392398</v>
          </cell>
          <cell r="K23">
            <v>62.8405538186691</v>
          </cell>
          <cell r="L23">
            <v>40.1807723911257</v>
          </cell>
          <cell r="M23">
            <v>37.352555701179597</v>
          </cell>
          <cell r="N23">
            <v>25.146541617819501</v>
          </cell>
          <cell r="O23">
            <v>54.155495978552302</v>
          </cell>
        </row>
        <row r="24">
          <cell r="A24" t="str">
            <v>Italy</v>
          </cell>
          <cell r="C24">
            <v>59.365349199603301</v>
          </cell>
          <cell r="D24">
            <v>91.47753952105181</v>
          </cell>
          <cell r="E24">
            <v>74.318880367640475</v>
          </cell>
          <cell r="F24">
            <v>67.921612084803598</v>
          </cell>
          <cell r="G24">
            <v>57.961712495649145</v>
          </cell>
          <cell r="H24">
            <v>50.272660280029477</v>
          </cell>
          <cell r="I24">
            <v>32.714936275558543</v>
          </cell>
          <cell r="J24">
            <v>52.400453629032263</v>
          </cell>
          <cell r="K24">
            <v>70.872131147540983</v>
          </cell>
          <cell r="L24">
            <v>40.724117295032912</v>
          </cell>
          <cell r="M24">
            <v>53.408556652562289</v>
          </cell>
          <cell r="N24">
            <v>14.974802015838733</v>
          </cell>
          <cell r="O24">
            <v>32.980972515856237</v>
          </cell>
        </row>
        <row r="25">
          <cell r="A25" t="str">
            <v>Japan</v>
          </cell>
          <cell r="C25">
            <v>41.624861326148697</v>
          </cell>
          <cell r="D25">
            <v>59.385058031795602</v>
          </cell>
          <cell r="E25">
            <v>68.790017913836195</v>
          </cell>
          <cell r="F25">
            <v>56.356943489340999</v>
          </cell>
          <cell r="G25">
            <v>35.313630880578998</v>
          </cell>
          <cell r="H25">
            <v>90.244054289627698</v>
          </cell>
          <cell r="I25">
            <v>11.0670882084206</v>
          </cell>
          <cell r="J25">
            <v>25.610724925521399</v>
          </cell>
          <cell r="K25" t="str">
            <v>m</v>
          </cell>
          <cell r="L25" t="str">
            <v>m</v>
          </cell>
          <cell r="M25" t="str">
            <v>m</v>
          </cell>
          <cell r="N25" t="str">
            <v>m</v>
          </cell>
          <cell r="O25">
            <v>38.394383943839401</v>
          </cell>
        </row>
        <row r="26">
          <cell r="A26" t="str">
            <v>Korea</v>
          </cell>
          <cell r="C26">
            <v>47.215881544925701</v>
          </cell>
          <cell r="D26">
            <v>71.102507654545903</v>
          </cell>
          <cell r="E26">
            <v>66.646642820085702</v>
          </cell>
          <cell r="F26">
            <v>64.986669401148504</v>
          </cell>
          <cell r="G26">
            <v>43.461624310449302</v>
          </cell>
          <cell r="H26">
            <v>34.270146257527998</v>
          </cell>
          <cell r="I26">
            <v>23.320467639984301</v>
          </cell>
          <cell r="J26">
            <v>39.216620351991502</v>
          </cell>
          <cell r="K26">
            <v>48.367363809208904</v>
          </cell>
          <cell r="L26">
            <v>46.893091470474701</v>
          </cell>
          <cell r="M26">
            <v>54.796573875802999</v>
          </cell>
          <cell r="N26">
            <v>20.860702151755401</v>
          </cell>
          <cell r="O26">
            <v>39.436366900018001</v>
          </cell>
        </row>
        <row r="27">
          <cell r="A27" t="str">
            <v>Luxembourg</v>
          </cell>
          <cell r="C27" t="str">
            <v>m</v>
          </cell>
          <cell r="D27" t="str">
            <v>m</v>
          </cell>
          <cell r="E27" t="str">
            <v>m</v>
          </cell>
          <cell r="F27" t="str">
            <v>m</v>
          </cell>
          <cell r="G27" t="str">
            <v>m</v>
          </cell>
          <cell r="H27" t="str">
            <v>m</v>
          </cell>
          <cell r="I27" t="str">
            <v>m</v>
          </cell>
          <cell r="J27" t="str">
            <v>m</v>
          </cell>
          <cell r="K27" t="str">
            <v>m</v>
          </cell>
          <cell r="L27" t="str">
            <v>m</v>
          </cell>
          <cell r="M27" t="str">
            <v>m</v>
          </cell>
          <cell r="N27" t="str">
            <v>m</v>
          </cell>
          <cell r="O27" t="str">
            <v>m</v>
          </cell>
        </row>
        <row r="28">
          <cell r="A28" t="str">
            <v>Mexico</v>
          </cell>
          <cell r="C28">
            <v>54.983813372872703</v>
          </cell>
          <cell r="D28">
            <v>72.904651724971501</v>
          </cell>
          <cell r="E28">
            <v>58.3149536832819</v>
          </cell>
          <cell r="F28">
            <v>65.6748458600634</v>
          </cell>
          <cell r="G28">
            <v>59.221497365424298</v>
          </cell>
          <cell r="H28">
            <v>25.0344510794672</v>
          </cell>
          <cell r="I28">
            <v>28.489060895663801</v>
          </cell>
          <cell r="J28">
            <v>48.015558596845104</v>
          </cell>
          <cell r="K28">
            <v>59.226130653266303</v>
          </cell>
          <cell r="L28">
            <v>40.347826086956502</v>
          </cell>
          <cell r="M28">
            <v>44.204104270659997</v>
          </cell>
          <cell r="N28">
            <v>41.726290150707896</v>
          </cell>
          <cell r="O28">
            <v>35.357714895888897</v>
          </cell>
        </row>
        <row r="29">
          <cell r="A29" t="str">
            <v>Netherlands</v>
          </cell>
          <cell r="C29">
            <v>56.704884007689401</v>
          </cell>
          <cell r="D29">
            <v>79.741575591985423</v>
          </cell>
          <cell r="E29">
            <v>57.349826315343556</v>
          </cell>
          <cell r="F29">
            <v>74.67417670517618</v>
          </cell>
          <cell r="G29">
            <v>53.331700646951973</v>
          </cell>
          <cell r="H29">
            <v>53.197118918124353</v>
          </cell>
          <cell r="I29">
            <v>19.507465580764009</v>
          </cell>
          <cell r="J29">
            <v>22.655374268277495</v>
          </cell>
          <cell r="K29">
            <v>62.346263008514669</v>
          </cell>
          <cell r="L29">
            <v>24.223107569721115</v>
          </cell>
          <cell r="M29">
            <v>31.9693094629156</v>
          </cell>
          <cell r="N29">
            <v>10.936170212765957</v>
          </cell>
          <cell r="O29">
            <v>55.150884495317378</v>
          </cell>
        </row>
        <row r="30">
          <cell r="A30" t="str">
            <v>New Zealand</v>
          </cell>
          <cell r="C30">
            <v>60.624759892431797</v>
          </cell>
          <cell r="D30">
            <v>80.714940421631496</v>
          </cell>
          <cell r="E30">
            <v>63.933518005540201</v>
          </cell>
          <cell r="F30">
            <v>79.174336050486502</v>
          </cell>
          <cell r="G30">
            <v>56.6929615361096</v>
          </cell>
          <cell r="H30">
            <v>52.976190476190503</v>
          </cell>
          <cell r="I30">
            <v>30.1983365323097</v>
          </cell>
          <cell r="J30">
            <v>44.309451491870597</v>
          </cell>
          <cell r="K30">
            <v>58.923395445134602</v>
          </cell>
          <cell r="L30">
            <v>45.8041958041958</v>
          </cell>
          <cell r="M30">
            <v>47.801147227533498</v>
          </cell>
          <cell r="N30">
            <v>23.552557616638602</v>
          </cell>
          <cell r="O30">
            <v>55.120481927710799</v>
          </cell>
        </row>
        <row r="31">
          <cell r="A31" t="str">
            <v>Norway</v>
          </cell>
          <cell r="C31">
            <v>60.861917326297302</v>
          </cell>
          <cell r="D31">
            <v>74.8823082763857</v>
          </cell>
          <cell r="E31">
            <v>58.672839506172799</v>
          </cell>
          <cell r="F31">
            <v>82.507427213309597</v>
          </cell>
          <cell r="G31">
            <v>55.737853517041302</v>
          </cell>
          <cell r="H31">
            <v>45.992469069392101</v>
          </cell>
          <cell r="I31">
            <v>26.6765578635015</v>
          </cell>
          <cell r="J31">
            <v>36.167039522744197</v>
          </cell>
          <cell r="K31">
            <v>74.664429530201303</v>
          </cell>
          <cell r="L31">
            <v>38.492871690427698</v>
          </cell>
          <cell r="M31">
            <v>31.052631578947398</v>
          </cell>
          <cell r="N31">
            <v>19.715302491103198</v>
          </cell>
          <cell r="O31">
            <v>57.818181818181799</v>
          </cell>
        </row>
        <row r="32">
          <cell r="A32" t="str">
            <v>Poland</v>
          </cell>
          <cell r="C32">
            <v>65.669286001326597</v>
          </cell>
          <cell r="D32">
            <v>80.182049806854607</v>
          </cell>
          <cell r="E32">
            <v>76.126135116255867</v>
          </cell>
          <cell r="F32">
            <v>74.870456867610571</v>
          </cell>
          <cell r="G32">
            <v>68.573650633824514</v>
          </cell>
          <cell r="H32">
            <v>55.562435500515996</v>
          </cell>
          <cell r="I32">
            <v>33.328541909981134</v>
          </cell>
          <cell r="J32">
            <v>45.379549555883663</v>
          </cell>
          <cell r="K32">
            <v>73.1456862565325</v>
          </cell>
          <cell r="L32">
            <v>65.310248957411858</v>
          </cell>
          <cell r="M32">
            <v>66.290018832391723</v>
          </cell>
          <cell r="N32">
            <v>15.988463555322497</v>
          </cell>
          <cell r="O32">
            <v>56.220516140967533</v>
          </cell>
        </row>
        <row r="33">
          <cell r="A33" t="str">
            <v>Portugal</v>
          </cell>
          <cell r="C33">
            <v>60.111551146710099</v>
          </cell>
          <cell r="D33">
            <v>84.722834877223903</v>
          </cell>
          <cell r="E33">
            <v>61.117993186745103</v>
          </cell>
          <cell r="F33">
            <v>78.276261978880498</v>
          </cell>
          <cell r="G33">
            <v>62.600244072524397</v>
          </cell>
          <cell r="H33">
            <v>45.603112840466899</v>
          </cell>
          <cell r="I33">
            <v>30.873880752411999</v>
          </cell>
          <cell r="J33">
            <v>54.242896068509097</v>
          </cell>
          <cell r="K33">
            <v>69.625578460244</v>
          </cell>
          <cell r="L33">
            <v>49.239391513210599</v>
          </cell>
          <cell r="M33">
            <v>60.2298850574713</v>
          </cell>
          <cell r="N33">
            <v>23.676880222841199</v>
          </cell>
          <cell r="O33">
            <v>58.0286168521463</v>
          </cell>
        </row>
        <row r="34">
          <cell r="A34" t="str">
            <v>Slovak Republic</v>
          </cell>
          <cell r="C34">
            <v>64.198860204322798</v>
          </cell>
          <cell r="D34">
            <v>78.170754896368095</v>
          </cell>
          <cell r="E34">
            <v>69.214960953555305</v>
          </cell>
          <cell r="F34">
            <v>83.669674219987598</v>
          </cell>
          <cell r="G34">
            <v>68.765856453064899</v>
          </cell>
          <cell r="H34">
            <v>44.286037565059999</v>
          </cell>
          <cell r="I34">
            <v>31.405377980720399</v>
          </cell>
          <cell r="J34">
            <v>42.897119341563801</v>
          </cell>
          <cell r="K34">
            <v>69.810326659641703</v>
          </cell>
          <cell r="L34">
            <v>53.049759229534502</v>
          </cell>
          <cell r="M34">
            <v>54.9295774647887</v>
          </cell>
          <cell r="N34">
            <v>11.7364746945899</v>
          </cell>
          <cell r="O34">
            <v>47.062841530054598</v>
          </cell>
        </row>
        <row r="35">
          <cell r="A35" t="str">
            <v>Slovenia</v>
          </cell>
          <cell r="C35">
            <v>65.0948320863059</v>
          </cell>
          <cell r="D35">
            <v>84.017467248908304</v>
          </cell>
          <cell r="E35">
            <v>77.474081055607897</v>
          </cell>
          <cell r="F35">
            <v>77.045177045177098</v>
          </cell>
          <cell r="G35">
            <v>69.018058690744894</v>
          </cell>
          <cell r="H35">
            <v>58.6278586278586</v>
          </cell>
          <cell r="I35">
            <v>32.8309305373526</v>
          </cell>
          <cell r="J35">
            <v>49.694749694749703</v>
          </cell>
          <cell r="K35">
            <v>72.899728997289998</v>
          </cell>
          <cell r="L35">
            <v>44.680851063829799</v>
          </cell>
          <cell r="M35">
            <v>52.941176470588204</v>
          </cell>
          <cell r="N35">
            <v>13.3928571428571</v>
          </cell>
          <cell r="O35">
            <v>63.608562691131503</v>
          </cell>
        </row>
        <row r="36">
          <cell r="A36" t="str">
            <v>Spain</v>
          </cell>
          <cell r="C36">
            <v>59.393363010926699</v>
          </cell>
          <cell r="D36">
            <v>75.636246945274095</v>
          </cell>
          <cell r="E36">
            <v>64.570200573065904</v>
          </cell>
          <cell r="F36">
            <v>76.293831854668397</v>
          </cell>
          <cell r="G36">
            <v>60.163536104523402</v>
          </cell>
          <cell r="H36">
            <v>55.8844881826248</v>
          </cell>
          <cell r="I36">
            <v>33.853056024813803</v>
          </cell>
          <cell r="J36">
            <v>41.0208187543737</v>
          </cell>
          <cell r="K36">
            <v>66.888228091656501</v>
          </cell>
          <cell r="L36">
            <v>51.290142936699503</v>
          </cell>
          <cell r="M36">
            <v>51.062573789846503</v>
          </cell>
          <cell r="N36">
            <v>19.043824701195199</v>
          </cell>
          <cell r="O36">
            <v>48.8316831683168</v>
          </cell>
        </row>
        <row r="37">
          <cell r="A37" t="str">
            <v>Sweden</v>
          </cell>
          <cell r="C37">
            <v>63.685489902767401</v>
          </cell>
          <cell r="D37">
            <v>79.667560321715797</v>
          </cell>
          <cell r="E37">
            <v>62.343704565280603</v>
          </cell>
          <cell r="F37">
            <v>82.706918577287695</v>
          </cell>
          <cell r="G37">
            <v>60.949429284148501</v>
          </cell>
          <cell r="H37">
            <v>51.523178807946998</v>
          </cell>
          <cell r="I37">
            <v>29.351740696278501</v>
          </cell>
          <cell r="J37">
            <v>46.984435797665398</v>
          </cell>
          <cell r="K37">
            <v>66.130030959752304</v>
          </cell>
          <cell r="L37">
            <v>48.3451536643026</v>
          </cell>
          <cell r="M37">
            <v>36.199095022624398</v>
          </cell>
          <cell r="N37">
            <v>24.4243421052632</v>
          </cell>
          <cell r="O37">
            <v>63.554216867469897</v>
          </cell>
        </row>
        <row r="38">
          <cell r="A38" t="str">
            <v>Switzerland</v>
          </cell>
          <cell r="C38">
            <v>50.657665950700597</v>
          </cell>
          <cell r="D38">
            <v>71.779032827391404</v>
          </cell>
          <cell r="E38">
            <v>62.167423750811203</v>
          </cell>
          <cell r="F38">
            <v>68.421052631578902</v>
          </cell>
          <cell r="G38">
            <v>46.864523220664999</v>
          </cell>
          <cell r="H38">
            <v>51.612903225806399</v>
          </cell>
          <cell r="I38">
            <v>19.534968875869598</v>
          </cell>
          <cell r="J38">
            <v>34.396447315300797</v>
          </cell>
          <cell r="K38">
            <v>52.891052951917203</v>
          </cell>
          <cell r="L38">
            <v>32.289527720739201</v>
          </cell>
          <cell r="M38">
            <v>31.8295739348371</v>
          </cell>
          <cell r="N38">
            <v>8.1950207468879697</v>
          </cell>
          <cell r="O38">
            <v>71.022727272727295</v>
          </cell>
        </row>
        <row r="39">
          <cell r="A39" t="str">
            <v>Turkey</v>
          </cell>
          <cell r="C39">
            <v>46.068017730517198</v>
          </cell>
          <cell r="D39">
            <v>57.014947352919499</v>
          </cell>
          <cell r="E39">
            <v>58.012570537229898</v>
          </cell>
          <cell r="F39">
            <v>60.633612729080802</v>
          </cell>
          <cell r="G39">
            <v>42.486451478881399</v>
          </cell>
          <cell r="H39">
            <v>31.662504459507701</v>
          </cell>
          <cell r="I39">
            <v>28.084426855516199</v>
          </cell>
          <cell r="J39">
            <v>44.819525337770898</v>
          </cell>
          <cell r="K39">
            <v>60.902079925216199</v>
          </cell>
          <cell r="L39">
            <v>43.2617281572103</v>
          </cell>
          <cell r="M39">
            <v>49.085545722713903</v>
          </cell>
          <cell r="N39">
            <v>23.348249539352501</v>
          </cell>
          <cell r="O39">
            <v>33.288391532964802</v>
          </cell>
        </row>
        <row r="40">
          <cell r="A40" t="str">
            <v>United Kingdom</v>
          </cell>
          <cell r="C40">
            <v>55.234119788524602</v>
          </cell>
          <cell r="D40">
            <v>75.863892726902094</v>
          </cell>
          <cell r="E40">
            <v>62.200139177842303</v>
          </cell>
          <cell r="F40">
            <v>74.044632980272894</v>
          </cell>
          <cell r="G40">
            <v>54.334218280291601</v>
          </cell>
          <cell r="H40">
            <v>61.175728646631903</v>
          </cell>
          <cell r="I40">
            <v>22.556669143232099</v>
          </cell>
          <cell r="J40">
            <v>37.524857655218398</v>
          </cell>
          <cell r="K40">
            <v>50.810501880928101</v>
          </cell>
          <cell r="L40">
            <v>42.579440296609903</v>
          </cell>
          <cell r="M40">
            <v>40.317586796305903</v>
          </cell>
          <cell r="N40">
            <v>18.712990854538699</v>
          </cell>
          <cell r="O40">
            <v>65.816682038249297</v>
          </cell>
        </row>
        <row r="41">
          <cell r="A41" t="str">
            <v>United States</v>
          </cell>
          <cell r="C41">
            <v>57.689627865719402</v>
          </cell>
          <cell r="D41">
            <v>77.772803849137304</v>
          </cell>
          <cell r="E41">
            <v>58.899584394690997</v>
          </cell>
          <cell r="F41">
            <v>79.323911078479895</v>
          </cell>
          <cell r="G41">
            <v>54.3576940535633</v>
          </cell>
          <cell r="H41">
            <v>55.008120900339499</v>
          </cell>
          <cell r="I41">
            <v>21.6664711326633</v>
          </cell>
          <cell r="J41">
            <v>43.502952280856903</v>
          </cell>
          <cell r="K41">
            <v>57.939135994503303</v>
          </cell>
          <cell r="L41">
            <v>39.376901898275598</v>
          </cell>
          <cell r="M41">
            <v>41.610767113863098</v>
          </cell>
          <cell r="N41">
            <v>21.0750579124465</v>
          </cell>
          <cell r="O41">
            <v>50.582576605713797</v>
          </cell>
        </row>
        <row r="43">
          <cell r="A43" t="str">
            <v>OECD average</v>
          </cell>
          <cell r="C43">
            <v>58.018828684991057</v>
          </cell>
          <cell r="D43">
            <v>77.388482825586777</v>
          </cell>
          <cell r="E43">
            <v>66.633294309569038</v>
          </cell>
          <cell r="F43">
            <v>74.234564147235574</v>
          </cell>
          <cell r="G43">
            <v>57.595102572147226</v>
          </cell>
          <cell r="H43">
            <v>50.808037563234656</v>
          </cell>
          <cell r="I43">
            <v>27.188747658903562</v>
          </cell>
          <cell r="J43">
            <v>41.610655779363654</v>
          </cell>
          <cell r="K43">
            <v>64.231813303853116</v>
          </cell>
          <cell r="L43">
            <v>43.806583217661306</v>
          </cell>
          <cell r="M43">
            <v>45.890346151993676</v>
          </cell>
          <cell r="N43">
            <v>19.733083587978726</v>
          </cell>
          <cell r="O43">
            <v>53.641472096341431</v>
          </cell>
        </row>
        <row r="44">
          <cell r="A44" t="str">
            <v>EU21 country mean</v>
          </cell>
          <cell r="C44">
            <v>59.873129239176365</v>
          </cell>
          <cell r="D44">
            <v>79.990427439663748</v>
          </cell>
          <cell r="E44">
            <v>69.325330755129713</v>
          </cell>
          <cell r="F44">
            <v>74.974011515792611</v>
          </cell>
          <cell r="G44">
            <v>61.397692918223697</v>
          </cell>
          <cell r="H44">
            <v>49.018513104213994</v>
          </cell>
          <cell r="I44">
            <v>28.385456812272828</v>
          </cell>
          <cell r="J44">
            <v>42.292332385320876</v>
          </cell>
          <cell r="K44">
            <v>66.801931573211263</v>
          </cell>
          <cell r="L44">
            <v>44.854100043304278</v>
          </cell>
          <cell r="M44">
            <v>48.882594519979818</v>
          </cell>
          <cell r="N44">
            <v>18.745555916163525</v>
          </cell>
          <cell r="O44">
            <v>55.558248690031064</v>
          </cell>
        </row>
        <row r="45">
          <cell r="A45" t="str">
            <v>Other G20</v>
          </cell>
        </row>
        <row r="46">
          <cell r="A46" t="str">
            <v>Argentina</v>
          </cell>
          <cell r="B46">
            <v>1</v>
          </cell>
          <cell r="C46">
            <v>59.711956897147203</v>
          </cell>
          <cell r="D46">
            <v>79.973195481524002</v>
          </cell>
          <cell r="E46">
            <v>71.444181387725394</v>
          </cell>
          <cell r="F46">
            <v>67.651354221986196</v>
          </cell>
          <cell r="G46">
            <v>60.728706920837602</v>
          </cell>
          <cell r="H46">
            <v>46.760070052539398</v>
          </cell>
          <cell r="I46">
            <v>31.812543073742201</v>
          </cell>
          <cell r="J46">
            <v>50.3267973856209</v>
          </cell>
          <cell r="K46">
            <v>71.120689655172399</v>
          </cell>
          <cell r="L46">
            <v>60.158910329171398</v>
          </cell>
          <cell r="M46">
            <v>69.207317073170699</v>
          </cell>
          <cell r="N46">
            <v>27.175208581644799</v>
          </cell>
          <cell r="O46">
            <v>38.252905952800297</v>
          </cell>
        </row>
        <row r="47">
          <cell r="A47" t="str">
            <v>Brazil</v>
          </cell>
          <cell r="C47">
            <v>62.828833280555301</v>
          </cell>
          <cell r="D47">
            <v>76.783218581999336</v>
          </cell>
          <cell r="E47">
            <v>52.444172529825636</v>
          </cell>
          <cell r="F47">
            <v>77.205090727603292</v>
          </cell>
          <cell r="G47">
            <v>57.019682181428564</v>
          </cell>
          <cell r="H47">
            <v>71.40395068275221</v>
          </cell>
          <cell r="I47">
            <v>28.343626934085087</v>
          </cell>
          <cell r="J47">
            <v>37.753390384670062</v>
          </cell>
          <cell r="K47">
            <v>71.979407438537507</v>
          </cell>
          <cell r="L47">
            <v>45.068594734890624</v>
          </cell>
          <cell r="M47">
            <v>45.702730030333669</v>
          </cell>
          <cell r="N47">
            <v>18.39456205894562</v>
          </cell>
          <cell r="O47">
            <v>40.662632556467557</v>
          </cell>
        </row>
        <row r="48">
          <cell r="A48" t="str">
            <v>China</v>
          </cell>
          <cell r="C48">
            <v>46.807250313048897</v>
          </cell>
          <cell r="D48" t="str">
            <v>m</v>
          </cell>
          <cell r="E48" t="str">
            <v>m</v>
          </cell>
          <cell r="F48" t="str">
            <v>m</v>
          </cell>
          <cell r="G48" t="str">
            <v>m</v>
          </cell>
          <cell r="H48" t="str">
            <v>m</v>
          </cell>
          <cell r="I48" t="str">
            <v>m</v>
          </cell>
          <cell r="J48" t="str">
            <v>m</v>
          </cell>
          <cell r="K48" t="str">
            <v>m</v>
          </cell>
          <cell r="L48" t="str">
            <v>m</v>
          </cell>
          <cell r="M48" t="str">
            <v>m</v>
          </cell>
          <cell r="N48" t="str">
            <v>m</v>
          </cell>
          <cell r="O48" t="str">
            <v>m</v>
          </cell>
        </row>
        <row r="49">
          <cell r="A49" t="str">
            <v>India</v>
          </cell>
          <cell r="C49" t="str">
            <v>m</v>
          </cell>
          <cell r="D49" t="str">
            <v>m</v>
          </cell>
          <cell r="E49" t="str">
            <v>m</v>
          </cell>
          <cell r="F49" t="str">
            <v>m</v>
          </cell>
          <cell r="G49" t="str">
            <v>m</v>
          </cell>
          <cell r="H49" t="str">
            <v>m</v>
          </cell>
          <cell r="I49" t="str">
            <v>m</v>
          </cell>
          <cell r="J49" t="str">
            <v>m</v>
          </cell>
          <cell r="K49" t="str">
            <v>m</v>
          </cell>
          <cell r="L49" t="str">
            <v>m</v>
          </cell>
          <cell r="M49" t="str">
            <v>m</v>
          </cell>
          <cell r="N49" t="str">
            <v>m</v>
          </cell>
          <cell r="O49" t="str">
            <v>m</v>
          </cell>
        </row>
        <row r="50">
          <cell r="A50" t="str">
            <v>Indonesia</v>
          </cell>
          <cell r="C50">
            <v>53.063799572046797</v>
          </cell>
          <cell r="D50">
            <v>55.489229172073706</v>
          </cell>
          <cell r="E50">
            <v>52.29866318878382</v>
          </cell>
          <cell r="F50">
            <v>53.268041237113408</v>
          </cell>
          <cell r="G50">
            <v>55.161132152035705</v>
          </cell>
          <cell r="H50" t="str">
            <v>n</v>
          </cell>
          <cell r="I50">
            <v>50.734634146341463</v>
          </cell>
          <cell r="J50">
            <v>52.825088571053669</v>
          </cell>
          <cell r="K50" t="str">
            <v>n</v>
          </cell>
          <cell r="L50">
            <v>52.976913730255163</v>
          </cell>
          <cell r="M50">
            <v>52.322587290143161</v>
          </cell>
          <cell r="N50">
            <v>53.016313779937519</v>
          </cell>
          <cell r="O50">
            <v>52.44594115561857</v>
          </cell>
        </row>
        <row r="51">
          <cell r="A51" t="str">
            <v>Russian Federation</v>
          </cell>
          <cell r="C51" t="str">
            <v>m</v>
          </cell>
          <cell r="D51" t="str">
            <v>m</v>
          </cell>
          <cell r="E51" t="str">
            <v>m</v>
          </cell>
          <cell r="F51" t="str">
            <v>m</v>
          </cell>
          <cell r="G51" t="str">
            <v>m</v>
          </cell>
          <cell r="H51" t="str">
            <v>m</v>
          </cell>
          <cell r="I51" t="str">
            <v>m</v>
          </cell>
          <cell r="J51" t="str">
            <v>m</v>
          </cell>
          <cell r="K51" t="str">
            <v>m</v>
          </cell>
          <cell r="L51" t="str">
            <v>m</v>
          </cell>
          <cell r="M51" t="str">
            <v>m</v>
          </cell>
          <cell r="N51" t="str">
            <v>m</v>
          </cell>
          <cell r="O51" t="str">
            <v>m</v>
          </cell>
        </row>
        <row r="52">
          <cell r="A52" t="str">
            <v>Saudi Arabia</v>
          </cell>
          <cell r="C52">
            <v>62.179501584234067</v>
          </cell>
          <cell r="D52">
            <v>50.641950375072128</v>
          </cell>
          <cell r="E52">
            <v>71.827456595668508</v>
          </cell>
          <cell r="F52">
            <v>58.10987573577502</v>
          </cell>
          <cell r="G52" t="str">
            <v>n</v>
          </cell>
          <cell r="H52">
            <v>3.5687732342007434</v>
          </cell>
          <cell r="I52">
            <v>50.21834061135371</v>
          </cell>
          <cell r="J52">
            <v>73.412277271965593</v>
          </cell>
          <cell r="K52">
            <v>81.321395492435926</v>
          </cell>
          <cell r="L52">
            <v>75.347512979400435</v>
          </cell>
          <cell r="M52">
            <v>79.013203613620576</v>
          </cell>
          <cell r="N52">
            <v>59.392138939670936</v>
          </cell>
          <cell r="O52">
            <v>23.958333333333336</v>
          </cell>
        </row>
        <row r="53">
          <cell r="A53" t="str">
            <v>South Africa</v>
          </cell>
          <cell r="C53">
            <v>58.110237908889196</v>
          </cell>
          <cell r="D53">
            <v>73.312195499187993</v>
          </cell>
          <cell r="E53">
            <v>63.089153889835302</v>
          </cell>
          <cell r="F53">
            <v>73.312350770566496</v>
          </cell>
          <cell r="G53">
            <v>57.884939666688602</v>
          </cell>
          <cell r="H53">
            <v>70.423546302943294</v>
          </cell>
          <cell r="I53">
            <v>26.9516486380816</v>
          </cell>
          <cell r="J53">
            <v>46.466527884299303</v>
          </cell>
          <cell r="K53">
            <v>64.946445959104196</v>
          </cell>
          <cell r="L53">
            <v>48.778833107191303</v>
          </cell>
          <cell r="M53">
            <v>37.559523809523803</v>
          </cell>
          <cell r="N53">
            <v>34.2740286298569</v>
          </cell>
          <cell r="O53">
            <v>45.897435897435898</v>
          </cell>
        </row>
        <row r="55">
          <cell r="A55" t="str">
            <v>G20 average</v>
          </cell>
          <cell r="C55">
            <v>51.219870948223324</v>
          </cell>
          <cell r="D55" t="str">
            <v>m</v>
          </cell>
          <cell r="E55" t="str">
            <v>m</v>
          </cell>
          <cell r="F55" t="str">
            <v>m</v>
          </cell>
          <cell r="G55" t="str">
            <v>m</v>
          </cell>
          <cell r="H55" t="str">
            <v>m</v>
          </cell>
          <cell r="I55" t="str">
            <v>m</v>
          </cell>
          <cell r="J55" t="str">
            <v>m</v>
          </cell>
          <cell r="K55" t="str">
            <v>m</v>
          </cell>
          <cell r="L55" t="str">
            <v>m</v>
          </cell>
          <cell r="M55" t="str">
            <v>m</v>
          </cell>
          <cell r="N55" t="str">
            <v>m</v>
          </cell>
          <cell r="O55" t="str">
            <v>m</v>
          </cell>
        </row>
      </sheetData>
      <sheetData sheetId="8"/>
      <sheetData sheetId="9"/>
      <sheetData sheetId="10">
        <row r="8">
          <cell r="A8" t="str">
            <v>Australia</v>
          </cell>
          <cell r="B8">
            <v>1</v>
          </cell>
          <cell r="C8">
            <v>415.25962031462075</v>
          </cell>
          <cell r="D8">
            <v>577.45903745880901</v>
          </cell>
          <cell r="E8">
            <v>208.26405622947308</v>
          </cell>
          <cell r="F8">
            <v>1804.4881660013843</v>
          </cell>
          <cell r="G8">
            <v>2194.7583938229232</v>
          </cell>
          <cell r="H8">
            <v>1306.4333186048311</v>
          </cell>
          <cell r="I8">
            <v>2219.7477863160047</v>
          </cell>
          <cell r="J8">
            <v>2772.2174312817324</v>
          </cell>
          <cell r="K8">
            <v>1514.6973748343044</v>
          </cell>
        </row>
        <row r="9">
          <cell r="A9" t="str">
            <v>Austria</v>
          </cell>
          <cell r="C9">
            <v>550.66228760653598</v>
          </cell>
          <cell r="D9">
            <v>948.74770870094062</v>
          </cell>
          <cell r="E9">
            <v>105.09941901712267</v>
          </cell>
          <cell r="F9">
            <v>1342.4443117456526</v>
          </cell>
          <cell r="G9">
            <v>1793.8516094769841</v>
          </cell>
          <cell r="H9">
            <v>837.20016106455989</v>
          </cell>
          <cell r="I9">
            <v>1893.1065993521888</v>
          </cell>
          <cell r="J9">
            <v>2742.5993181779249</v>
          </cell>
          <cell r="K9">
            <v>942.29958008168262</v>
          </cell>
        </row>
        <row r="10">
          <cell r="A10" t="str">
            <v>Belgium</v>
          </cell>
          <cell r="C10">
            <v>334.72989711134403</v>
          </cell>
          <cell r="D10">
            <v>583.19709113758813</v>
          </cell>
          <cell r="E10">
            <v>58.353199945496591</v>
          </cell>
          <cell r="F10">
            <v>1150.7461361035755</v>
          </cell>
          <cell r="G10">
            <v>1560.8697848086617</v>
          </cell>
          <cell r="H10">
            <v>694.55464610451463</v>
          </cell>
          <cell r="I10">
            <v>1485.4760332149197</v>
          </cell>
          <cell r="J10">
            <v>2144.0668759462496</v>
          </cell>
          <cell r="K10">
            <v>752.90784605001124</v>
          </cell>
        </row>
        <row r="11">
          <cell r="A11" t="str">
            <v>Canada</v>
          </cell>
          <cell r="B11">
            <v>1</v>
          </cell>
          <cell r="C11">
            <v>793.48364036293651</v>
          </cell>
          <cell r="D11">
            <v>1252.7484088159488</v>
          </cell>
          <cell r="E11">
            <v>290.51212627455499</v>
          </cell>
          <cell r="F11">
            <v>1312.8127577673908</v>
          </cell>
          <cell r="G11">
            <v>1533.4806164851927</v>
          </cell>
          <cell r="H11">
            <v>1071.1446511895845</v>
          </cell>
          <cell r="I11">
            <v>2106.2963981303274</v>
          </cell>
          <cell r="J11">
            <v>2786.2290253011415</v>
          </cell>
          <cell r="K11">
            <v>1361.6567774641396</v>
          </cell>
        </row>
        <row r="12">
          <cell r="A12" t="str">
            <v>Chile</v>
          </cell>
          <cell r="C12">
            <v>843.45904456915014</v>
          </cell>
          <cell r="D12">
            <v>1262.5078864663049</v>
          </cell>
          <cell r="E12">
            <v>248.52567321980544</v>
          </cell>
          <cell r="F12">
            <v>747.46628155441113</v>
          </cell>
          <cell r="G12">
            <v>920.37060570586016</v>
          </cell>
          <cell r="H12">
            <v>501.98999763820956</v>
          </cell>
          <cell r="I12">
            <v>1590.9253261235613</v>
          </cell>
          <cell r="J12">
            <v>2182.8784921721649</v>
          </cell>
          <cell r="K12">
            <v>750.51567085801503</v>
          </cell>
        </row>
        <row r="13">
          <cell r="A13" t="str">
            <v>Czech Republic</v>
          </cell>
          <cell r="C13">
            <v>60.923239928401152</v>
          </cell>
          <cell r="D13">
            <v>66.844832855405784</v>
          </cell>
          <cell r="E13">
            <v>51.375069461190861</v>
          </cell>
          <cell r="F13">
            <v>1872.0050087090535</v>
          </cell>
          <cell r="G13">
            <v>2131.6218975349343</v>
          </cell>
          <cell r="H13">
            <v>1453.3902303490358</v>
          </cell>
          <cell r="I13">
            <v>1932.9282486374545</v>
          </cell>
          <cell r="J13">
            <v>2198.4667303903402</v>
          </cell>
          <cell r="K13">
            <v>1504.7652998102269</v>
          </cell>
        </row>
        <row r="14">
          <cell r="A14" t="str">
            <v>Denmark</v>
          </cell>
          <cell r="C14">
            <v>301.83649666371474</v>
          </cell>
          <cell r="D14">
            <v>294.38148887932937</v>
          </cell>
          <cell r="E14">
            <v>309.80163562666843</v>
          </cell>
          <cell r="F14">
            <v>1684.4608019990787</v>
          </cell>
          <cell r="G14">
            <v>2137.3054029899749</v>
          </cell>
          <cell r="H14">
            <v>1200.6289563676478</v>
          </cell>
          <cell r="I14">
            <v>1986.2972986627933</v>
          </cell>
          <cell r="J14">
            <v>2431.686891869304</v>
          </cell>
          <cell r="K14">
            <v>1510.4305919943163</v>
          </cell>
        </row>
        <row r="15">
          <cell r="A15" t="str">
            <v>Estonia</v>
          </cell>
          <cell r="C15">
            <v>406.59151536012388</v>
          </cell>
          <cell r="D15">
            <v>570.74156768968567</v>
          </cell>
          <cell r="E15">
            <v>211.72817239378304</v>
          </cell>
          <cell r="F15">
            <v>1279.2932335140406</v>
          </cell>
          <cell r="G15">
            <v>1323.8033583913543</v>
          </cell>
          <cell r="H15">
            <v>1226.4550430513953</v>
          </cell>
          <cell r="I15">
            <v>1685.8847488741644</v>
          </cell>
          <cell r="J15">
            <v>1894.5449260810399</v>
          </cell>
          <cell r="K15">
            <v>1438.1832154451781</v>
          </cell>
        </row>
        <row r="16">
          <cell r="A16" t="str">
            <v>Finland</v>
          </cell>
          <cell r="C16" t="str">
            <v>n</v>
          </cell>
          <cell r="D16" t="str">
            <v>n</v>
          </cell>
          <cell r="E16" t="str">
            <v>n</v>
          </cell>
          <cell r="F16">
            <v>3053.1073446327687</v>
          </cell>
          <cell r="G16">
            <v>4006.4846416382252</v>
          </cell>
          <cell r="H16">
            <v>1879.4117647058822</v>
          </cell>
          <cell r="I16">
            <v>3053.1073446327687</v>
          </cell>
          <cell r="J16">
            <v>4006.4846416382252</v>
          </cell>
          <cell r="K16">
            <v>1879.4117647058822</v>
          </cell>
        </row>
        <row r="17">
          <cell r="A17" t="str">
            <v>France</v>
          </cell>
          <cell r="B17">
            <v>1</v>
          </cell>
          <cell r="C17">
            <v>913.1209134653501</v>
          </cell>
          <cell r="D17">
            <v>1390.4202517732322</v>
          </cell>
          <cell r="E17">
            <v>374.21139153559147</v>
          </cell>
          <cell r="F17">
            <v>1862.8713191614017</v>
          </cell>
          <cell r="G17">
            <v>2321.3535738652949</v>
          </cell>
          <cell r="H17">
            <v>1345.2078051668075</v>
          </cell>
          <cell r="I17">
            <v>2775.992232626752</v>
          </cell>
          <cell r="J17">
            <v>3711.7738256385273</v>
          </cell>
          <cell r="K17">
            <v>1719.4191967023989</v>
          </cell>
        </row>
        <row r="18">
          <cell r="A18" t="str">
            <v>Germany</v>
          </cell>
          <cell r="C18">
            <v>240.61921143159566</v>
          </cell>
          <cell r="D18">
            <v>419.06633906633903</v>
          </cell>
          <cell r="E18">
            <v>32.396788990825684</v>
          </cell>
          <cell r="F18">
            <v>1699.4442974331832</v>
          </cell>
          <cell r="G18">
            <v>2067.5184275184274</v>
          </cell>
          <cell r="H18">
            <v>1269.954128440367</v>
          </cell>
          <cell r="I18">
            <v>1940.0635088647789</v>
          </cell>
          <cell r="J18">
            <v>2486.5847665847668</v>
          </cell>
          <cell r="K18">
            <v>1302.3509174311928</v>
          </cell>
        </row>
        <row r="19">
          <cell r="A19" t="str">
            <v>Greece</v>
          </cell>
          <cell r="C19" t="str">
            <v>m</v>
          </cell>
          <cell r="D19" t="str">
            <v>m</v>
          </cell>
          <cell r="E19" t="str">
            <v>m</v>
          </cell>
          <cell r="F19" t="str">
            <v>m</v>
          </cell>
          <cell r="G19" t="str">
            <v>m</v>
          </cell>
          <cell r="H19" t="str">
            <v>m</v>
          </cell>
          <cell r="I19" t="str">
            <v>m</v>
          </cell>
          <cell r="J19" t="str">
            <v>m</v>
          </cell>
          <cell r="K19" t="str">
            <v>m</v>
          </cell>
        </row>
        <row r="20">
          <cell r="A20" t="str">
            <v>Hungary</v>
          </cell>
          <cell r="C20">
            <v>60.272236080515931</v>
          </cell>
          <cell r="D20">
            <v>82.046429218595861</v>
          </cell>
          <cell r="E20">
            <v>30.277676338573755</v>
          </cell>
          <cell r="F20">
            <v>1022.1976812687501</v>
          </cell>
          <cell r="G20">
            <v>1241.0990530264901</v>
          </cell>
          <cell r="H20">
            <v>720.65492231811425</v>
          </cell>
          <cell r="I20">
            <v>1082.4699173492659</v>
          </cell>
          <cell r="J20">
            <v>1323.145482245086</v>
          </cell>
          <cell r="K20">
            <v>750.93259865668813</v>
          </cell>
        </row>
        <row r="21">
          <cell r="A21" t="str">
            <v>Iceland</v>
          </cell>
          <cell r="C21">
            <v>26.665193898627653</v>
          </cell>
          <cell r="D21">
            <v>33.325927571650745</v>
          </cell>
          <cell r="E21">
            <v>19.050202527227491</v>
          </cell>
          <cell r="F21">
            <v>1875.451970870145</v>
          </cell>
          <cell r="G21">
            <v>1988.4470117751607</v>
          </cell>
          <cell r="H21">
            <v>1746.2685649958535</v>
          </cell>
          <cell r="I21">
            <v>1902.1171647687729</v>
          </cell>
          <cell r="J21">
            <v>2021.7729393468114</v>
          </cell>
          <cell r="K21">
            <v>1765.3187675230806</v>
          </cell>
        </row>
        <row r="22">
          <cell r="A22" t="str">
            <v>Ireland</v>
          </cell>
          <cell r="C22">
            <v>709.35069632845</v>
          </cell>
          <cell r="D22">
            <v>1133.1658291457286</v>
          </cell>
          <cell r="E22">
            <v>278.89172438935475</v>
          </cell>
          <cell r="F22">
            <v>1759.450171821306</v>
          </cell>
          <cell r="G22">
            <v>2359.29648241206</v>
          </cell>
          <cell r="H22">
            <v>1150.2005103900838</v>
          </cell>
          <cell r="I22">
            <v>2468.8008681497558</v>
          </cell>
          <cell r="J22">
            <v>3492.4623115577888</v>
          </cell>
          <cell r="K22">
            <v>1429.0922347794385</v>
          </cell>
        </row>
        <row r="23">
          <cell r="A23" t="str">
            <v>Israel</v>
          </cell>
          <cell r="C23" t="str">
            <v>m</v>
          </cell>
          <cell r="D23" t="str">
            <v>m</v>
          </cell>
          <cell r="E23" t="str">
            <v>m</v>
          </cell>
          <cell r="F23" t="str">
            <v>m</v>
          </cell>
          <cell r="G23" t="str">
            <v>m</v>
          </cell>
          <cell r="H23" t="str">
            <v>m</v>
          </cell>
          <cell r="I23" t="str">
            <v>m</v>
          </cell>
          <cell r="J23" t="str">
            <v>m</v>
          </cell>
          <cell r="K23" t="str">
            <v>m</v>
          </cell>
        </row>
        <row r="24">
          <cell r="A24" t="str">
            <v>Italy</v>
          </cell>
          <cell r="C24" t="str">
            <v>m</v>
          </cell>
          <cell r="D24" t="str">
            <v>m</v>
          </cell>
          <cell r="E24" t="str">
            <v>m</v>
          </cell>
          <cell r="F24" t="str">
            <v>m</v>
          </cell>
          <cell r="G24" t="str">
            <v>m</v>
          </cell>
          <cell r="H24" t="str">
            <v>m</v>
          </cell>
          <cell r="I24" t="str">
            <v>m</v>
          </cell>
          <cell r="J24" t="str">
            <v>m</v>
          </cell>
          <cell r="K24" t="str">
            <v>m</v>
          </cell>
        </row>
        <row r="25">
          <cell r="A25" t="str">
            <v>Japan</v>
          </cell>
          <cell r="C25">
            <v>357.82889426957223</v>
          </cell>
          <cell r="D25">
            <v>523.40813464235623</v>
          </cell>
          <cell r="E25">
            <v>133.38403041825094</v>
          </cell>
          <cell r="F25">
            <v>1241.9935431799838</v>
          </cell>
          <cell r="G25">
            <v>1857.7699859747547</v>
          </cell>
          <cell r="H25">
            <v>407.30038022813682</v>
          </cell>
          <cell r="I25">
            <v>1599.822437449556</v>
          </cell>
          <cell r="J25">
            <v>2381.1781206171108</v>
          </cell>
          <cell r="K25">
            <v>540.68441064638785</v>
          </cell>
        </row>
        <row r="26">
          <cell r="A26" t="str">
            <v>Korea</v>
          </cell>
          <cell r="C26">
            <v>1022.6346849419378</v>
          </cell>
          <cell r="D26">
            <v>1295.0245499181669</v>
          </cell>
          <cell r="E26">
            <v>644.0400363967243</v>
          </cell>
          <cell r="F26">
            <v>2420.9023415191318</v>
          </cell>
          <cell r="G26">
            <v>2995.3191489361702</v>
          </cell>
          <cell r="H26">
            <v>1622.5204731574158</v>
          </cell>
          <cell r="I26">
            <v>3443.5370264610697</v>
          </cell>
          <cell r="J26">
            <v>4290.3436988543372</v>
          </cell>
          <cell r="K26">
            <v>2266.56050955414</v>
          </cell>
        </row>
        <row r="27">
          <cell r="A27" t="str">
            <v>Luxembourg</v>
          </cell>
          <cell r="C27" t="str">
            <v>m</v>
          </cell>
          <cell r="D27" t="str">
            <v>m</v>
          </cell>
          <cell r="E27" t="str">
            <v>m</v>
          </cell>
          <cell r="F27" t="str">
            <v>m</v>
          </cell>
          <cell r="G27" t="str">
            <v>m</v>
          </cell>
          <cell r="H27" t="str">
            <v>m</v>
          </cell>
          <cell r="I27" t="str">
            <v>m</v>
          </cell>
          <cell r="J27" t="str">
            <v>m</v>
          </cell>
          <cell r="K27" t="str">
            <v>m</v>
          </cell>
        </row>
        <row r="28">
          <cell r="A28" t="str">
            <v>Mexico</v>
          </cell>
          <cell r="C28">
            <v>134.54951669636344</v>
          </cell>
          <cell r="D28">
            <v>159.5566772074921</v>
          </cell>
          <cell r="E28">
            <v>95.883970757622052</v>
          </cell>
          <cell r="F28">
            <v>957.67054109696539</v>
          </cell>
          <cell r="G28">
            <v>1045.3356847482364</v>
          </cell>
          <cell r="H28">
            <v>822.12453868033185</v>
          </cell>
          <cell r="I28">
            <v>1092.2200577933288</v>
          </cell>
          <cell r="J28">
            <v>1204.8923619557283</v>
          </cell>
          <cell r="K28">
            <v>918.00850943795388</v>
          </cell>
        </row>
        <row r="29">
          <cell r="A29" t="str">
            <v>Netherlands</v>
          </cell>
          <cell r="C29">
            <v>4.8823529411764701</v>
          </cell>
          <cell r="D29">
            <v>8.8636363636363633</v>
          </cell>
          <cell r="E29">
            <v>0.6097560975609756</v>
          </cell>
          <cell r="F29">
            <v>1079</v>
          </cell>
          <cell r="G29">
            <v>1649.0909090909092</v>
          </cell>
          <cell r="H29">
            <v>467.19512195121951</v>
          </cell>
          <cell r="I29">
            <v>1083.8823529411764</v>
          </cell>
          <cell r="J29">
            <v>1657.9545454545453</v>
          </cell>
          <cell r="K29">
            <v>467.80487804878044</v>
          </cell>
        </row>
        <row r="30">
          <cell r="A30" t="str">
            <v>New Zealand</v>
          </cell>
          <cell r="C30">
            <v>882.09920920201284</v>
          </cell>
          <cell r="D30">
            <v>1167.1693235674277</v>
          </cell>
          <cell r="E30">
            <v>524.8380129589633</v>
          </cell>
          <cell r="F30">
            <v>2090.3426791277257</v>
          </cell>
          <cell r="G30">
            <v>2283.0676432572163</v>
          </cell>
          <cell r="H30">
            <v>1848.8120950323973</v>
          </cell>
          <cell r="I30">
            <v>2972.4418883297385</v>
          </cell>
          <cell r="J30">
            <v>3450.2369668246447</v>
          </cell>
          <cell r="K30">
            <v>2373.650107991361</v>
          </cell>
        </row>
        <row r="31">
          <cell r="A31" t="str">
            <v>Norway</v>
          </cell>
          <cell r="C31" t="str">
            <v>n</v>
          </cell>
          <cell r="D31" t="str">
            <v>n</v>
          </cell>
          <cell r="E31" t="str">
            <v>n</v>
          </cell>
          <cell r="F31">
            <v>1173.5505138646499</v>
          </cell>
          <cell r="G31">
            <v>1544.6824224519944</v>
          </cell>
          <cell r="H31">
            <v>763.16864026133123</v>
          </cell>
          <cell r="I31">
            <v>1173.938336242001</v>
          </cell>
          <cell r="J31">
            <v>1545.4209748892174</v>
          </cell>
          <cell r="K31">
            <v>763.16864026133123</v>
          </cell>
        </row>
        <row r="32">
          <cell r="A32" t="str">
            <v>Poland</v>
          </cell>
          <cell r="C32" t="str">
            <v>a</v>
          </cell>
          <cell r="D32" t="str">
            <v>a</v>
          </cell>
          <cell r="E32" t="str">
            <v>a</v>
          </cell>
          <cell r="F32">
            <v>2090.7544441609252</v>
          </cell>
          <cell r="G32">
            <v>2323.8065930684311</v>
          </cell>
          <cell r="H32">
            <v>1802.6722457324902</v>
          </cell>
          <cell r="I32">
            <v>2090.7544441609252</v>
          </cell>
          <cell r="J32">
            <v>2323.8065930684311</v>
          </cell>
          <cell r="K32">
            <v>1802.6722457324902</v>
          </cell>
        </row>
        <row r="33">
          <cell r="A33" t="str">
            <v>Portugal</v>
          </cell>
          <cell r="C33" t="str">
            <v>n</v>
          </cell>
          <cell r="D33" t="str">
            <v>n</v>
          </cell>
          <cell r="E33">
            <v>0.51405071967100757</v>
          </cell>
          <cell r="F33">
            <v>1574.6857879471481</v>
          </cell>
          <cell r="G33">
            <v>1871.9586374695864</v>
          </cell>
          <cell r="H33">
            <v>1239.71898560658</v>
          </cell>
          <cell r="I33">
            <v>1575.1691911053822</v>
          </cell>
          <cell r="J33">
            <v>1872.4148418491488</v>
          </cell>
          <cell r="K33">
            <v>1240.2330363262511</v>
          </cell>
        </row>
        <row r="34">
          <cell r="A34" t="str">
            <v>Slovak Republic</v>
          </cell>
          <cell r="C34">
            <v>6.5804449834628045</v>
          </cell>
          <cell r="D34">
            <v>8.1752402300934541</v>
          </cell>
          <cell r="E34" t="str">
            <v>n</v>
          </cell>
          <cell r="F34">
            <v>2437.8253159665696</v>
          </cell>
          <cell r="G34">
            <v>2697.5655585040627</v>
          </cell>
          <cell r="H34">
            <v>2078.703408293301</v>
          </cell>
          <cell r="I34">
            <v>2444.4057609500323</v>
          </cell>
          <cell r="J34">
            <v>2705.7407987341562</v>
          </cell>
          <cell r="K34">
            <v>2083.0788583721505</v>
          </cell>
        </row>
        <row r="35">
          <cell r="A35" t="str">
            <v>Slovenia</v>
          </cell>
          <cell r="C35">
            <v>725.72682802046495</v>
          </cell>
          <cell r="D35">
            <v>1191.1484368202791</v>
          </cell>
          <cell r="E35">
            <v>214.84049310257117</v>
          </cell>
          <cell r="F35">
            <v>938.16395353251937</v>
          </cell>
          <cell r="G35">
            <v>1098.6394760659441</v>
          </cell>
          <cell r="H35">
            <v>762.01237397318209</v>
          </cell>
          <cell r="I35">
            <v>1663.8907815529844</v>
          </cell>
          <cell r="J35">
            <v>2289.7879128862232</v>
          </cell>
          <cell r="K35">
            <v>976.85286707575324</v>
          </cell>
        </row>
        <row r="36">
          <cell r="A36" t="str">
            <v>Spain</v>
          </cell>
          <cell r="C36">
            <v>484.4828970611851</v>
          </cell>
          <cell r="D36">
            <v>773.79831768240786</v>
          </cell>
          <cell r="E36">
            <v>154.10149027836303</v>
          </cell>
          <cell r="F36">
            <v>1183.8164445158181</v>
          </cell>
          <cell r="G36">
            <v>1407.0771802730565</v>
          </cell>
          <cell r="H36">
            <v>928.86565136257707</v>
          </cell>
          <cell r="I36">
            <v>1668.2993415770031</v>
          </cell>
          <cell r="J36">
            <v>2180.8754979554647</v>
          </cell>
          <cell r="K36">
            <v>1082.9671416409403</v>
          </cell>
        </row>
        <row r="37">
          <cell r="A37" t="str">
            <v>Sweden</v>
          </cell>
          <cell r="C37">
            <v>255.44235924932974</v>
          </cell>
          <cell r="D37">
            <v>349.2698539707942</v>
          </cell>
          <cell r="E37">
            <v>147.01803051317614</v>
          </cell>
          <cell r="F37">
            <v>1512.9222520107239</v>
          </cell>
          <cell r="G37">
            <v>1848.7697539507901</v>
          </cell>
          <cell r="H37">
            <v>1124.8266296809986</v>
          </cell>
          <cell r="I37">
            <v>1768.3646112600534</v>
          </cell>
          <cell r="J37">
            <v>2198.0396079215843</v>
          </cell>
          <cell r="K37">
            <v>1271.8446601941746</v>
          </cell>
        </row>
        <row r="38">
          <cell r="A38" t="str">
            <v>Switzerland</v>
          </cell>
          <cell r="C38">
            <v>731.00552142468314</v>
          </cell>
          <cell r="D38">
            <v>1238.8304329804939</v>
          </cell>
          <cell r="E38">
            <v>126.27622925148762</v>
          </cell>
          <cell r="F38">
            <v>1191.2004867270805</v>
          </cell>
          <cell r="G38">
            <v>1608.501810485033</v>
          </cell>
          <cell r="H38">
            <v>694.26871280927026</v>
          </cell>
          <cell r="I38">
            <v>1922.2060081517636</v>
          </cell>
          <cell r="J38">
            <v>2847.332243465527</v>
          </cell>
          <cell r="K38">
            <v>820.54494206075788</v>
          </cell>
        </row>
        <row r="39">
          <cell r="A39" t="str">
            <v>Turkey</v>
          </cell>
          <cell r="C39">
            <v>886.2029646522235</v>
          </cell>
          <cell r="D39">
            <v>888.25141962012924</v>
          </cell>
          <cell r="E39">
            <v>880.72289156626505</v>
          </cell>
          <cell r="F39">
            <v>770.3107183580388</v>
          </cell>
          <cell r="G39">
            <v>678.34345016643817</v>
          </cell>
          <cell r="H39">
            <v>1016.34363541121</v>
          </cell>
          <cell r="I39">
            <v>1656.5136830102624</v>
          </cell>
          <cell r="J39">
            <v>1566.5948697865674</v>
          </cell>
          <cell r="K39">
            <v>1897.0665269774752</v>
          </cell>
        </row>
        <row r="40">
          <cell r="A40" t="str">
            <v>United Kingdom</v>
          </cell>
          <cell r="C40">
            <v>397.00661729951156</v>
          </cell>
          <cell r="D40">
            <v>552.42482718894007</v>
          </cell>
          <cell r="E40">
            <v>209.31547826086953</v>
          </cell>
          <cell r="F40">
            <v>2102.8857728060502</v>
          </cell>
          <cell r="G40">
            <v>2642.0604838709673</v>
          </cell>
          <cell r="H40">
            <v>1451.7502608695652</v>
          </cell>
          <cell r="I40">
            <v>2499.8923901055618</v>
          </cell>
          <cell r="J40">
            <v>3194.4853110599079</v>
          </cell>
          <cell r="K40">
            <v>1661.0657391304346</v>
          </cell>
        </row>
        <row r="41">
          <cell r="A41" t="str">
            <v>United States</v>
          </cell>
          <cell r="C41">
            <v>293.01994773231002</v>
          </cell>
          <cell r="D41">
            <v>458.17337082772951</v>
          </cell>
          <cell r="E41">
            <v>98.255352894528144</v>
          </cell>
          <cell r="F41">
            <v>1240.9242780111813</v>
          </cell>
          <cell r="G41">
            <v>1500.3912458735788</v>
          </cell>
          <cell r="H41">
            <v>934.93619782279575</v>
          </cell>
          <cell r="I41">
            <v>1533.9442257434914</v>
          </cell>
          <cell r="J41">
            <v>1958.5646167013081</v>
          </cell>
          <cell r="K41">
            <v>1033.1915507173239</v>
          </cell>
        </row>
        <row r="43">
          <cell r="A43" t="str">
            <v>OECD average</v>
          </cell>
          <cell r="C43">
            <v>408.221939020538</v>
          </cell>
          <cell r="D43">
            <v>594.09472482067247</v>
          </cell>
          <cell r="E43">
            <v>187.87196410916286</v>
          </cell>
          <cell r="F43">
            <v>1549.1062851802219</v>
          </cell>
          <cell r="G43">
            <v>1887.7546947879575</v>
          </cell>
          <cell r="H43">
            <v>1145.6238017086566</v>
          </cell>
          <cell r="I43">
            <v>1943.7498670845941</v>
          </cell>
          <cell r="J43">
            <v>2462.0860873418337</v>
          </cell>
          <cell r="K43">
            <v>1327.379215350142</v>
          </cell>
        </row>
        <row r="44">
          <cell r="A44" t="str">
            <v>EU21 average</v>
          </cell>
          <cell r="C44">
            <v>302.90155519617565</v>
          </cell>
          <cell r="D44">
            <v>465.12732504016662</v>
          </cell>
          <cell r="E44">
            <v>121.02968759282327</v>
          </cell>
          <cell r="F44">
            <v>1647.0041265182535</v>
          </cell>
          <cell r="G44">
            <v>2026.7873791086754</v>
          </cell>
          <cell r="H44">
            <v>1201.8557136349068</v>
          </cell>
          <cell r="I44">
            <v>1949.9325374454424</v>
          </cell>
          <cell r="J44">
            <v>2491.9400488365955</v>
          </cell>
          <cell r="K44">
            <v>1323.1284817876663</v>
          </cell>
        </row>
        <row r="45">
          <cell r="A45" t="str">
            <v xml:space="preserve">Other G20 </v>
          </cell>
        </row>
        <row r="46">
          <cell r="A46" t="str">
            <v>Argentina</v>
          </cell>
          <cell r="C46" t="str">
            <v>m</v>
          </cell>
          <cell r="D46" t="str">
            <v>m</v>
          </cell>
          <cell r="E46" t="str">
            <v>m</v>
          </cell>
          <cell r="F46" t="str">
            <v>m</v>
          </cell>
          <cell r="G46" t="str">
            <v>m</v>
          </cell>
          <cell r="H46" t="str">
            <v>m</v>
          </cell>
          <cell r="I46" t="str">
            <v>m</v>
          </cell>
          <cell r="J46" t="str">
            <v>m</v>
          </cell>
          <cell r="K46" t="str">
            <v>m</v>
          </cell>
        </row>
        <row r="47">
          <cell r="A47" t="str">
            <v>Brazil</v>
          </cell>
          <cell r="C47" t="str">
            <v>m</v>
          </cell>
          <cell r="D47" t="str">
            <v>m</v>
          </cell>
          <cell r="E47" t="str">
            <v>m</v>
          </cell>
          <cell r="F47" t="str">
            <v>m</v>
          </cell>
          <cell r="G47" t="str">
            <v>m</v>
          </cell>
          <cell r="H47" t="str">
            <v>m</v>
          </cell>
          <cell r="I47" t="str">
            <v>m</v>
          </cell>
          <cell r="J47" t="str">
            <v>m</v>
          </cell>
          <cell r="K47" t="str">
            <v>m</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5.1."/>
      <sheetName val="Table A5.2."/>
      <sheetName val="Table A5.3."/>
      <sheetName val="Table A5.4."/>
      <sheetName val="Table A5.5."/>
      <sheetName val="Table A5.6."/>
      <sheetName val="Table A5.7."/>
      <sheetName val="Table A5.8."/>
      <sheetName val="Table A5.9 (Web only)."/>
      <sheetName val="Table A5.9 (L)"/>
      <sheetName val="Table A5.10 (L) (Web only)."/>
      <sheetName val="Table A5.10 (N) (Web only)."/>
      <sheetName val="Table A5.10 (P) (Web only)."/>
      <sheetName val="Chart A5.1."/>
      <sheetName val="Chart A5.2."/>
      <sheetName val="Chart A5.3."/>
      <sheetName val="Chart A5.4."/>
      <sheetName val="Chart A5.5."/>
      <sheetName val="Table A5.1b (Web only)."/>
      <sheetName val="Table A5.2b (Web only)."/>
      <sheetName val="Table A5.3b (Web only)."/>
      <sheetName val="Table A5.3c (Web only)."/>
      <sheetName val="Table A5.4b (Web only)."/>
      <sheetName val="Table A5.4c (Web only)."/>
      <sheetName val="Table A5.5b (Web only)."/>
      <sheetName val="Table A5.5c (Web only)."/>
      <sheetName val="Table A5.7b (Web only)."/>
      <sheetName val="Table A5.7c (Web only)."/>
      <sheetName val="Table A5.7d (Web only)."/>
      <sheetName val="Table A5.9 (N) (Web only)."/>
      <sheetName val="Table A5.9 (P) (Web only)."/>
      <sheetName val="G_Q05A_BYLEVEL"/>
      <sheetName val="G_Q05C_BYLEVEL"/>
      <sheetName val="G_Q05F_BYLEVEL"/>
      <sheetName val="ESTATUS_BYFOE"/>
      <sheetName val="ESTATUS_ALL"/>
      <sheetName val="EDCAT"/>
      <sheetName val="G_Q06ELAB2"/>
      <sheetName val="ICTREADY"/>
      <sheetName val="EDCAT3_ISCO"/>
      <sheetName val="G_Q04"/>
      <sheetName val="TABLE1LIT"/>
      <sheetName val="TABLE1LITALL"/>
      <sheetName val="TABLE2NUM"/>
      <sheetName val="TABLE2NUMALL"/>
      <sheetName val="TABLEPSTRE"/>
      <sheetName val="TABLEPSTREALL"/>
      <sheetName val="T3_L_EDCAT_MW"/>
      <sheetName val="T3_L_TOT_MW"/>
      <sheetName val="T3_N_EDCAT_MW"/>
      <sheetName val="T3_N_TOT_MW"/>
      <sheetName val="ICT_ESTATUS_EDCAT3"/>
      <sheetName val="ICT_ESTATUS"/>
      <sheetName val="ICT_ESTATUS_SMALLCELL"/>
      <sheetName val="ICT_ESTATUS_EDCAT3_SMALLCELL"/>
      <sheetName val="MEAN_AGE"/>
      <sheetName val="G_Q04_T"/>
      <sheetName val="G_Q06ELAB2_T"/>
      <sheetName val="ICTREADY_T"/>
      <sheetName val="MEAN_AGE_T"/>
      <sheetName val="Table A5.xa."/>
      <sheetName val="Table A5.xb (Web only)."/>
      <sheetName val="Table A5.xc (Web only)."/>
      <sheetName val="Table A5.ya."/>
      <sheetName val="Table A5.4yb (Web only). "/>
      <sheetName val="Table A5.yc (Web only)."/>
      <sheetName val="Chart A5.7._old"/>
      <sheetName val="ESTATUS_BYFOE_GENDER"/>
      <sheetName val="ESTATUS_BYFOE_GENDER_C"/>
      <sheetName val="ESTATUS_ALL_GENDER"/>
      <sheetName val="Sheet2"/>
      <sheetName val="Sheet3"/>
      <sheetName val="Sheet4"/>
      <sheetName val="Table A5.1a."/>
      <sheetName val="Table A5.2a."/>
      <sheetName val="Table A5.3a."/>
      <sheetName val="Table A5.4a."/>
      <sheetName val="Table A5.5a."/>
      <sheetName val="Table A5.7a."/>
      <sheetName val="Table A5.9."/>
      <sheetName val="Chart A5.6."/>
      <sheetName val="Chart A5.7."/>
      <sheetName val="Chart A5.8."/>
      <sheetName val="Table_2_sourceJOB"/>
      <sheetName val="Table_4_sourceJOB"/>
      <sheetName val="Table_10_sourceJOB"/>
      <sheetName val="EMPL"/>
      <sheetName val="EMPL_ALL"/>
      <sheetName val="OECDGraphCopy"/>
      <sheetName val="Chart A5.a."/>
      <sheetName val="T1_L_EDCAT_MW"/>
      <sheetName val="T1_N_EDCAT_MW"/>
      <sheetName val="READWORK_ISC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G1" t="str">
            <v>CNTRY_OUT</v>
          </cell>
          <cell r="H1" t="str">
            <v>EDCAT3</v>
          </cell>
          <cell r="I1" t="str">
            <v>LITLEVb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227.2</v>
          </cell>
          <cell r="L3">
            <v>428123.52967860701</v>
          </cell>
          <cell r="M3">
            <v>49.7160232825698</v>
          </cell>
          <cell r="N3">
            <v>3.3886853691758398</v>
          </cell>
        </row>
        <row r="4">
          <cell r="G4" t="str">
            <v>Australia</v>
          </cell>
          <cell r="H4">
            <v>1</v>
          </cell>
          <cell r="I4">
            <v>2</v>
          </cell>
          <cell r="J4">
            <v>1</v>
          </cell>
          <cell r="K4">
            <v>412.1</v>
          </cell>
          <cell r="L4">
            <v>789394.56596603699</v>
          </cell>
          <cell r="M4">
            <v>64.565813500643202</v>
          </cell>
          <cell r="N4">
            <v>2.9623529432713802</v>
          </cell>
        </row>
        <row r="5">
          <cell r="G5" t="str">
            <v>Australia</v>
          </cell>
          <cell r="H5">
            <v>1</v>
          </cell>
          <cell r="I5">
            <v>3</v>
          </cell>
          <cell r="J5">
            <v>1</v>
          </cell>
          <cell r="K5">
            <v>329.8</v>
          </cell>
          <cell r="L5">
            <v>633615.11488277896</v>
          </cell>
          <cell r="M5">
            <v>72.508978467712595</v>
          </cell>
          <cell r="N5">
            <v>2.8075090455483802</v>
          </cell>
        </row>
        <row r="6">
          <cell r="G6" t="str">
            <v>Australia</v>
          </cell>
          <cell r="H6">
            <v>1</v>
          </cell>
          <cell r="I6">
            <v>4</v>
          </cell>
          <cell r="J6">
            <v>1</v>
          </cell>
          <cell r="K6">
            <v>52.9</v>
          </cell>
          <cell r="L6">
            <v>89614.100881488805</v>
          </cell>
          <cell r="M6">
            <v>71.212956347600297</v>
          </cell>
          <cell r="N6">
            <v>8.8049737132487298</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174.1</v>
          </cell>
          <cell r="L8">
            <v>308184.948159497</v>
          </cell>
          <cell r="M8">
            <v>65.771349209869001</v>
          </cell>
          <cell r="N8">
            <v>3.74834057122662</v>
          </cell>
        </row>
        <row r="9">
          <cell r="G9" t="str">
            <v>Australia</v>
          </cell>
          <cell r="H9">
            <v>2</v>
          </cell>
          <cell r="I9">
            <v>2</v>
          </cell>
          <cell r="J9">
            <v>1</v>
          </cell>
          <cell r="K9">
            <v>576.70000000000005</v>
          </cell>
          <cell r="L9">
            <v>1045179.69889464</v>
          </cell>
          <cell r="M9">
            <v>75.291400286864203</v>
          </cell>
          <cell r="N9">
            <v>2.2137065882427698</v>
          </cell>
        </row>
        <row r="10">
          <cell r="G10" t="str">
            <v>Australia</v>
          </cell>
          <cell r="H10">
            <v>2</v>
          </cell>
          <cell r="I10">
            <v>3</v>
          </cell>
          <cell r="J10">
            <v>1</v>
          </cell>
          <cell r="K10">
            <v>756.2</v>
          </cell>
          <cell r="L10">
            <v>1464443.73661511</v>
          </cell>
          <cell r="M10">
            <v>79.019093600891296</v>
          </cell>
          <cell r="N10">
            <v>1.8406215902224901</v>
          </cell>
        </row>
        <row r="11">
          <cell r="G11" t="str">
            <v>Australia</v>
          </cell>
          <cell r="H11">
            <v>2</v>
          </cell>
          <cell r="I11">
            <v>4</v>
          </cell>
          <cell r="J11">
            <v>1</v>
          </cell>
          <cell r="K11">
            <v>233</v>
          </cell>
          <cell r="L11">
            <v>439312.23497983202</v>
          </cell>
          <cell r="M11">
            <v>82.428872169821702</v>
          </cell>
          <cell r="N11">
            <v>4.0865108253331899</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83.6</v>
          </cell>
          <cell r="L13">
            <v>135957.44357173101</v>
          </cell>
          <cell r="M13">
            <v>70.043043937795105</v>
          </cell>
          <cell r="N13">
            <v>5.7062959261121504</v>
          </cell>
        </row>
        <row r="14">
          <cell r="G14" t="str">
            <v>Australia</v>
          </cell>
          <cell r="H14">
            <v>3</v>
          </cell>
          <cell r="I14">
            <v>2</v>
          </cell>
          <cell r="J14">
            <v>1</v>
          </cell>
          <cell r="K14">
            <v>395.9</v>
          </cell>
          <cell r="L14">
            <v>656438.11214050802</v>
          </cell>
          <cell r="M14">
            <v>80.322356756983694</v>
          </cell>
          <cell r="N14">
            <v>2.5344102639872199</v>
          </cell>
        </row>
        <row r="15">
          <cell r="G15" t="str">
            <v>Australia</v>
          </cell>
          <cell r="H15">
            <v>3</v>
          </cell>
          <cell r="I15">
            <v>3</v>
          </cell>
          <cell r="J15">
            <v>1</v>
          </cell>
          <cell r="K15">
            <v>985.7</v>
          </cell>
          <cell r="L15">
            <v>1664260.6216197901</v>
          </cell>
          <cell r="M15">
            <v>85.2623645759884</v>
          </cell>
          <cell r="N15">
            <v>1.4653889643410101</v>
          </cell>
        </row>
        <row r="16">
          <cell r="G16" t="str">
            <v>Australia</v>
          </cell>
          <cell r="H16">
            <v>3</v>
          </cell>
          <cell r="I16">
            <v>4</v>
          </cell>
          <cell r="J16">
            <v>1</v>
          </cell>
          <cell r="K16">
            <v>713.8</v>
          </cell>
          <cell r="L16">
            <v>1244445.94754572</v>
          </cell>
          <cell r="M16">
            <v>89.334881481766601</v>
          </cell>
          <cell r="N16">
            <v>1.4515289734121</v>
          </cell>
        </row>
        <row r="17">
          <cell r="G17" t="str">
            <v>Austria</v>
          </cell>
          <cell r="H17">
            <v>1</v>
          </cell>
          <cell r="I17">
            <v>1</v>
          </cell>
          <cell r="J17">
            <v>1</v>
          </cell>
          <cell r="K17">
            <v>120.4</v>
          </cell>
          <cell r="L17">
            <v>159960.21323489901</v>
          </cell>
          <cell r="M17">
            <v>53.667506419728802</v>
          </cell>
          <cell r="N17">
            <v>3.4808722177376401</v>
          </cell>
        </row>
        <row r="18">
          <cell r="G18" t="str">
            <v>Austria</v>
          </cell>
          <cell r="H18">
            <v>1</v>
          </cell>
          <cell r="I18">
            <v>2</v>
          </cell>
          <cell r="J18">
            <v>1</v>
          </cell>
          <cell r="K18">
            <v>173.7</v>
          </cell>
          <cell r="L18">
            <v>224762.19067724401</v>
          </cell>
          <cell r="M18">
            <v>58.561552497371103</v>
          </cell>
          <cell r="N18">
            <v>3.3601067194464802</v>
          </cell>
        </row>
        <row r="19">
          <cell r="G19" t="str">
            <v>Austria</v>
          </cell>
          <cell r="H19">
            <v>1</v>
          </cell>
          <cell r="I19">
            <v>3</v>
          </cell>
          <cell r="J19">
            <v>1</v>
          </cell>
          <cell r="K19">
            <v>87</v>
          </cell>
          <cell r="L19">
            <v>110436.398281752</v>
          </cell>
          <cell r="M19">
            <v>68.053203782985307</v>
          </cell>
          <cell r="N19">
            <v>4.6281178568966901</v>
          </cell>
        </row>
        <row r="20">
          <cell r="G20" t="str">
            <v>Austria</v>
          </cell>
          <cell r="H20">
            <v>1</v>
          </cell>
          <cell r="I20">
            <v>4</v>
          </cell>
          <cell r="J20">
            <v>1</v>
          </cell>
          <cell r="K20">
            <v>6.9</v>
          </cell>
          <cell r="L20">
            <v>8754.7109431829995</v>
          </cell>
          <cell r="M20">
            <v>84.197418105108</v>
          </cell>
          <cell r="N20">
            <v>22.170352125027801</v>
          </cell>
        </row>
        <row r="21">
          <cell r="G21" t="str">
            <v>Austria</v>
          </cell>
          <cell r="H21">
            <v>2</v>
          </cell>
          <cell r="I21">
            <v>1</v>
          </cell>
          <cell r="J21">
            <v>1</v>
          </cell>
          <cell r="K21">
            <v>212.8</v>
          </cell>
          <cell r="L21">
            <v>266400.42155769601</v>
          </cell>
          <cell r="M21">
            <v>66.596400196610304</v>
          </cell>
          <cell r="N21">
            <v>2.90128899993943</v>
          </cell>
        </row>
        <row r="22">
          <cell r="G22" t="str">
            <v>Austria</v>
          </cell>
          <cell r="H22">
            <v>2</v>
          </cell>
          <cell r="I22">
            <v>2</v>
          </cell>
          <cell r="J22">
            <v>1</v>
          </cell>
          <cell r="K22">
            <v>758.5</v>
          </cell>
          <cell r="L22">
            <v>900075.78802285204</v>
          </cell>
          <cell r="M22">
            <v>76.261220703973805</v>
          </cell>
          <cell r="N22">
            <v>1.5423334733951499</v>
          </cell>
        </row>
        <row r="23">
          <cell r="G23" t="str">
            <v>Austria</v>
          </cell>
          <cell r="H23">
            <v>2</v>
          </cell>
          <cell r="I23">
            <v>3</v>
          </cell>
          <cell r="J23">
            <v>1</v>
          </cell>
          <cell r="K23">
            <v>816.8</v>
          </cell>
          <cell r="L23">
            <v>926921.26387890102</v>
          </cell>
          <cell r="M23">
            <v>85.866750472986993</v>
          </cell>
          <cell r="N23">
            <v>1.4241683523301301</v>
          </cell>
        </row>
        <row r="24">
          <cell r="G24" t="str">
            <v>Austria</v>
          </cell>
          <cell r="H24">
            <v>2</v>
          </cell>
          <cell r="I24">
            <v>4</v>
          </cell>
          <cell r="J24">
            <v>1</v>
          </cell>
          <cell r="K24">
            <v>135.9</v>
          </cell>
          <cell r="L24">
            <v>149533.89733167301</v>
          </cell>
          <cell r="M24">
            <v>87.768063510085696</v>
          </cell>
          <cell r="N24">
            <v>3.3659175473050702</v>
          </cell>
        </row>
        <row r="25">
          <cell r="G25" t="str">
            <v>Austria</v>
          </cell>
          <cell r="H25">
            <v>3</v>
          </cell>
          <cell r="I25">
            <v>1</v>
          </cell>
          <cell r="J25">
            <v>1</v>
          </cell>
          <cell r="K25">
            <v>25.8</v>
          </cell>
          <cell r="L25">
            <v>23936.100682625201</v>
          </cell>
          <cell r="M25">
            <v>67.982357093306803</v>
          </cell>
          <cell r="N25">
            <v>8.6300619694961203</v>
          </cell>
        </row>
        <row r="26">
          <cell r="G26" t="str">
            <v>Austria</v>
          </cell>
          <cell r="H26">
            <v>3</v>
          </cell>
          <cell r="I26">
            <v>2</v>
          </cell>
          <cell r="J26">
            <v>1</v>
          </cell>
          <cell r="K26">
            <v>188</v>
          </cell>
          <cell r="L26">
            <v>171226.760232906</v>
          </cell>
          <cell r="M26">
            <v>80.050646002084306</v>
          </cell>
          <cell r="N26">
            <v>3.6181347695936701</v>
          </cell>
        </row>
        <row r="27">
          <cell r="G27" t="str">
            <v>Austria</v>
          </cell>
          <cell r="H27">
            <v>3</v>
          </cell>
          <cell r="I27">
            <v>3</v>
          </cell>
          <cell r="J27">
            <v>1</v>
          </cell>
          <cell r="K27">
            <v>463</v>
          </cell>
          <cell r="L27">
            <v>401837.74978775397</v>
          </cell>
          <cell r="M27">
            <v>88.682458519484101</v>
          </cell>
          <cell r="N27">
            <v>1.92096941833068</v>
          </cell>
        </row>
        <row r="28">
          <cell r="G28" t="str">
            <v>Austria</v>
          </cell>
          <cell r="H28">
            <v>3</v>
          </cell>
          <cell r="I28">
            <v>4</v>
          </cell>
          <cell r="J28">
            <v>1</v>
          </cell>
          <cell r="K28">
            <v>205.2</v>
          </cell>
          <cell r="L28">
            <v>175121.62046311999</v>
          </cell>
          <cell r="M28">
            <v>91.329580997084605</v>
          </cell>
          <cell r="N28">
            <v>2.4175950220740701</v>
          </cell>
        </row>
        <row r="29">
          <cell r="G29" t="str">
            <v>Canada</v>
          </cell>
          <cell r="H29">
            <v>1</v>
          </cell>
          <cell r="I29">
            <v>1</v>
          </cell>
          <cell r="J29">
            <v>1</v>
          </cell>
          <cell r="K29">
            <v>890.7</v>
          </cell>
          <cell r="L29">
            <v>592495.85162152303</v>
          </cell>
          <cell r="M29">
            <v>53.514405171549797</v>
          </cell>
          <cell r="N29">
            <v>2.3471662078162501</v>
          </cell>
        </row>
        <row r="30">
          <cell r="G30" t="str">
            <v>Canada</v>
          </cell>
          <cell r="H30">
            <v>1</v>
          </cell>
          <cell r="I30">
            <v>2</v>
          </cell>
          <cell r="J30">
            <v>1</v>
          </cell>
          <cell r="K30">
            <v>610.70000000000005</v>
          </cell>
          <cell r="L30">
            <v>447422.52064289397</v>
          </cell>
          <cell r="M30">
            <v>60.639169108755503</v>
          </cell>
          <cell r="N30">
            <v>3.2991647767992398</v>
          </cell>
        </row>
        <row r="31">
          <cell r="G31" t="str">
            <v>Canada</v>
          </cell>
          <cell r="H31">
            <v>1</v>
          </cell>
          <cell r="I31">
            <v>3</v>
          </cell>
          <cell r="J31">
            <v>1</v>
          </cell>
          <cell r="K31">
            <v>186.9</v>
          </cell>
          <cell r="L31">
            <v>170397.121755773</v>
          </cell>
          <cell r="M31">
            <v>68.460326722680406</v>
          </cell>
          <cell r="N31">
            <v>5.0896562526808502</v>
          </cell>
        </row>
        <row r="32">
          <cell r="G32" t="str">
            <v>Canada</v>
          </cell>
          <cell r="H32">
            <v>1</v>
          </cell>
          <cell r="I32">
            <v>4</v>
          </cell>
          <cell r="J32">
            <v>1</v>
          </cell>
          <cell r="K32">
            <v>11.7</v>
          </cell>
          <cell r="L32">
            <v>10967.6976755421</v>
          </cell>
          <cell r="M32">
            <v>75.919075272709506</v>
          </cell>
          <cell r="N32">
            <v>24.937546610624398</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1089.9000000000001</v>
          </cell>
          <cell r="L34">
            <v>864047.66182256199</v>
          </cell>
          <cell r="M34">
            <v>70.2883733547026</v>
          </cell>
          <cell r="N34">
            <v>2.04038195612317</v>
          </cell>
        </row>
        <row r="35">
          <cell r="G35" t="str">
            <v>Canada</v>
          </cell>
          <cell r="H35">
            <v>2</v>
          </cell>
          <cell r="I35">
            <v>2</v>
          </cell>
          <cell r="J35">
            <v>1</v>
          </cell>
          <cell r="K35">
            <v>2505.4</v>
          </cell>
          <cell r="L35">
            <v>2002041.2573869</v>
          </cell>
          <cell r="M35">
            <v>77.232450839134202</v>
          </cell>
          <cell r="N35">
            <v>1.4200985931266601</v>
          </cell>
        </row>
        <row r="36">
          <cell r="G36" t="str">
            <v>Canada</v>
          </cell>
          <cell r="H36">
            <v>2</v>
          </cell>
          <cell r="I36">
            <v>3</v>
          </cell>
          <cell r="J36">
            <v>1</v>
          </cell>
          <cell r="K36">
            <v>2174.1999999999998</v>
          </cell>
          <cell r="L36">
            <v>1928325.89767446</v>
          </cell>
          <cell r="M36">
            <v>81.453464268075606</v>
          </cell>
          <cell r="N36">
            <v>1.3961467844914801</v>
          </cell>
        </row>
        <row r="37">
          <cell r="G37" t="str">
            <v>Canada</v>
          </cell>
          <cell r="H37">
            <v>2</v>
          </cell>
          <cell r="I37">
            <v>4</v>
          </cell>
          <cell r="J37">
            <v>1</v>
          </cell>
          <cell r="K37">
            <v>427.5</v>
          </cell>
          <cell r="L37">
            <v>416686.549634177</v>
          </cell>
          <cell r="M37">
            <v>82.210205452487699</v>
          </cell>
          <cell r="N37">
            <v>3.8239993620844399</v>
          </cell>
        </row>
        <row r="38">
          <cell r="G38" t="str">
            <v>Canada</v>
          </cell>
          <cell r="H38">
            <v>3</v>
          </cell>
          <cell r="I38">
            <v>1</v>
          </cell>
          <cell r="J38">
            <v>1</v>
          </cell>
          <cell r="K38">
            <v>677.5</v>
          </cell>
          <cell r="L38">
            <v>647403.29834682599</v>
          </cell>
          <cell r="M38">
            <v>74.9878026529544</v>
          </cell>
          <cell r="N38">
            <v>2.85531303269528</v>
          </cell>
        </row>
        <row r="39">
          <cell r="G39" t="str">
            <v>Canada</v>
          </cell>
          <cell r="H39">
            <v>3</v>
          </cell>
          <cell r="I39">
            <v>2</v>
          </cell>
          <cell r="J39">
            <v>1</v>
          </cell>
          <cell r="K39">
            <v>2300.4</v>
          </cell>
          <cell r="L39">
            <v>2131251.1257531601</v>
          </cell>
          <cell r="M39">
            <v>82.0586569026229</v>
          </cell>
          <cell r="N39">
            <v>1.4998014042483201</v>
          </cell>
        </row>
        <row r="40">
          <cell r="G40" t="str">
            <v>Canada</v>
          </cell>
          <cell r="H40">
            <v>3</v>
          </cell>
          <cell r="I40">
            <v>3</v>
          </cell>
          <cell r="J40">
            <v>1</v>
          </cell>
          <cell r="K40">
            <v>3945.9</v>
          </cell>
          <cell r="L40">
            <v>3737609.7038191999</v>
          </cell>
          <cell r="M40">
            <v>86.948582076264302</v>
          </cell>
          <cell r="N40">
            <v>0.91754543798162902</v>
          </cell>
        </row>
        <row r="41">
          <cell r="G41" t="str">
            <v>Canada</v>
          </cell>
          <cell r="H41">
            <v>3</v>
          </cell>
          <cell r="I41">
            <v>4</v>
          </cell>
          <cell r="J41">
            <v>1</v>
          </cell>
          <cell r="K41">
            <v>1899.2</v>
          </cell>
          <cell r="L41">
            <v>1989583.0026387901</v>
          </cell>
          <cell r="M41">
            <v>90.572599950663403</v>
          </cell>
          <cell r="N41">
            <v>1.09702894059494</v>
          </cell>
        </row>
        <row r="42">
          <cell r="G42" t="str">
            <v>Sharks</v>
          </cell>
          <cell r="H42">
            <v>1</v>
          </cell>
          <cell r="I42">
            <v>1</v>
          </cell>
          <cell r="J42">
            <v>1</v>
          </cell>
          <cell r="K42">
            <v>735.6</v>
          </cell>
          <cell r="L42">
            <v>1764503.19489387</v>
          </cell>
          <cell r="M42">
            <v>67.450019965429505</v>
          </cell>
          <cell r="N42">
            <v>2.1683617507159698</v>
          </cell>
        </row>
        <row r="43">
          <cell r="G43" t="str">
            <v>Sharks</v>
          </cell>
          <cell r="H43">
            <v>1</v>
          </cell>
          <cell r="I43">
            <v>2</v>
          </cell>
          <cell r="J43">
            <v>1</v>
          </cell>
          <cell r="K43">
            <v>127.6</v>
          </cell>
          <cell r="L43">
            <v>323175.36315011297</v>
          </cell>
          <cell r="M43">
            <v>84.388149594022806</v>
          </cell>
          <cell r="N43">
            <v>4.3645146256127001</v>
          </cell>
        </row>
        <row r="44">
          <cell r="G44" t="str">
            <v>Sharks</v>
          </cell>
          <cell r="H44">
            <v>1</v>
          </cell>
          <cell r="I44">
            <v>3</v>
          </cell>
          <cell r="J44">
            <v>1</v>
          </cell>
          <cell r="K44">
            <v>6.8</v>
          </cell>
          <cell r="L44">
            <v>16316.1225833098</v>
          </cell>
          <cell r="M44">
            <v>94.009226456152504</v>
          </cell>
          <cell r="N44">
            <v>11.469276492193099</v>
          </cell>
        </row>
        <row r="45">
          <cell r="G45" t="str">
            <v>Sharks</v>
          </cell>
          <cell r="H45">
            <v>2</v>
          </cell>
          <cell r="I45">
            <v>1</v>
          </cell>
          <cell r="J45">
            <v>1</v>
          </cell>
          <cell r="K45">
            <v>651.20000000000005</v>
          </cell>
          <cell r="L45">
            <v>1632322.8438426</v>
          </cell>
          <cell r="M45">
            <v>77.834725448051202</v>
          </cell>
          <cell r="N45">
            <v>1.7753093433626601</v>
          </cell>
        </row>
        <row r="46">
          <cell r="G46" t="str">
            <v>Sharks</v>
          </cell>
          <cell r="H46">
            <v>2</v>
          </cell>
          <cell r="I46">
            <v>2</v>
          </cell>
          <cell r="J46">
            <v>1</v>
          </cell>
          <cell r="K46">
            <v>458.4</v>
          </cell>
          <cell r="L46">
            <v>1087749.61485081</v>
          </cell>
          <cell r="M46">
            <v>82.468671796472407</v>
          </cell>
          <cell r="N46">
            <v>2.7176062694059202</v>
          </cell>
        </row>
        <row r="47">
          <cell r="G47" t="str">
            <v>Sharks</v>
          </cell>
          <cell r="H47">
            <v>2</v>
          </cell>
          <cell r="I47">
            <v>3</v>
          </cell>
          <cell r="J47">
            <v>1</v>
          </cell>
          <cell r="K47">
            <v>102.6</v>
          </cell>
          <cell r="L47">
            <v>255238.91126722499</v>
          </cell>
          <cell r="M47">
            <v>84.203178344495896</v>
          </cell>
          <cell r="N47">
            <v>4.9020745257289899</v>
          </cell>
        </row>
        <row r="48">
          <cell r="G48" t="str">
            <v>Sharks</v>
          </cell>
          <cell r="H48">
            <v>2</v>
          </cell>
          <cell r="I48">
            <v>4</v>
          </cell>
          <cell r="J48">
            <v>1</v>
          </cell>
          <cell r="K48">
            <v>5.8</v>
          </cell>
          <cell r="L48">
            <v>21406.692438823298</v>
          </cell>
          <cell r="M48">
            <v>79.358563550072105</v>
          </cell>
          <cell r="N48">
            <v>17.340749235376201</v>
          </cell>
        </row>
        <row r="49">
          <cell r="G49" t="str">
            <v>Sharks</v>
          </cell>
          <cell r="H49">
            <v>3</v>
          </cell>
          <cell r="I49">
            <v>1</v>
          </cell>
          <cell r="J49">
            <v>1</v>
          </cell>
          <cell r="K49">
            <v>242.4</v>
          </cell>
          <cell r="L49">
            <v>637233.940292174</v>
          </cell>
          <cell r="M49">
            <v>87.337069445128506</v>
          </cell>
          <cell r="N49">
            <v>2.68817718687575</v>
          </cell>
        </row>
        <row r="50">
          <cell r="G50" t="str">
            <v>Sharks</v>
          </cell>
          <cell r="H50">
            <v>3</v>
          </cell>
          <cell r="I50">
            <v>2</v>
          </cell>
          <cell r="J50">
            <v>1</v>
          </cell>
          <cell r="K50">
            <v>411.4</v>
          </cell>
          <cell r="L50">
            <v>1018026.4649299</v>
          </cell>
          <cell r="M50">
            <v>90.034145656222705</v>
          </cell>
          <cell r="N50">
            <v>2.3313544407453399</v>
          </cell>
        </row>
        <row r="51">
          <cell r="G51" t="str">
            <v>Sharks</v>
          </cell>
          <cell r="H51">
            <v>3</v>
          </cell>
          <cell r="I51">
            <v>3</v>
          </cell>
          <cell r="J51">
            <v>1</v>
          </cell>
          <cell r="K51">
            <v>270.2</v>
          </cell>
          <cell r="L51">
            <v>678579.85207500297</v>
          </cell>
          <cell r="M51">
            <v>91.417449957970604</v>
          </cell>
          <cell r="N51">
            <v>3.3790912459309999</v>
          </cell>
        </row>
        <row r="52">
          <cell r="G52" t="str">
            <v>Sharks</v>
          </cell>
          <cell r="H52">
            <v>3</v>
          </cell>
          <cell r="I52">
            <v>4</v>
          </cell>
          <cell r="J52">
            <v>1</v>
          </cell>
          <cell r="K52">
            <v>36</v>
          </cell>
          <cell r="L52">
            <v>117818.360320049</v>
          </cell>
          <cell r="M52">
            <v>87.701998652967603</v>
          </cell>
          <cell r="N52">
            <v>10.0603632561513</v>
          </cell>
        </row>
        <row r="53">
          <cell r="G53" t="str">
            <v>Czech Republic</v>
          </cell>
          <cell r="H53">
            <v>1</v>
          </cell>
          <cell r="I53">
            <v>1</v>
          </cell>
          <cell r="J53">
            <v>1</v>
          </cell>
          <cell r="K53">
            <v>51.9</v>
          </cell>
          <cell r="L53">
            <v>77677.832345475705</v>
          </cell>
          <cell r="M53">
            <v>38.597351299356703</v>
          </cell>
          <cell r="N53">
            <v>7.0017118660682698</v>
          </cell>
        </row>
        <row r="54">
          <cell r="G54" t="str">
            <v>Czech Republic</v>
          </cell>
          <cell r="H54">
            <v>1</v>
          </cell>
          <cell r="I54">
            <v>2</v>
          </cell>
          <cell r="J54">
            <v>1</v>
          </cell>
          <cell r="K54">
            <v>2</v>
          </cell>
          <cell r="L54">
            <v>491.62863809050862</v>
          </cell>
          <cell r="M54">
            <v>56.358864519357908</v>
          </cell>
          <cell r="N54">
            <v>50.67027137287559</v>
          </cell>
        </row>
        <row r="55">
          <cell r="G55" t="str">
            <v>Czech Republic</v>
          </cell>
          <cell r="H55">
            <v>1</v>
          </cell>
          <cell r="I55">
            <v>3</v>
          </cell>
          <cell r="J55">
            <v>1</v>
          </cell>
          <cell r="K55">
            <v>30.4</v>
          </cell>
          <cell r="L55">
            <v>51918.0182046439</v>
          </cell>
          <cell r="M55">
            <v>45.019849446176202</v>
          </cell>
          <cell r="N55">
            <v>9.9603993584268409</v>
          </cell>
        </row>
        <row r="56">
          <cell r="G56" t="str">
            <v>Czech Republic</v>
          </cell>
          <cell r="H56">
            <v>1</v>
          </cell>
          <cell r="I56">
            <v>4</v>
          </cell>
          <cell r="J56">
            <v>1</v>
          </cell>
          <cell r="K56">
            <v>3.3</v>
          </cell>
          <cell r="L56">
            <v>7496.2973615910596</v>
          </cell>
          <cell r="M56">
            <v>78.456871514459493</v>
          </cell>
          <cell r="N56">
            <v>37.547297653295999</v>
          </cell>
        </row>
        <row r="57">
          <cell r="G57" t="str">
            <v>Czech Republic</v>
          </cell>
          <cell r="H57">
            <v>2</v>
          </cell>
          <cell r="I57">
            <v>1</v>
          </cell>
          <cell r="J57">
            <v>1</v>
          </cell>
          <cell r="K57">
            <v>227.2</v>
          </cell>
          <cell r="L57">
            <v>353769.78057761502</v>
          </cell>
          <cell r="M57">
            <v>70.446213109541205</v>
          </cell>
          <cell r="N57">
            <v>4.0513434445820202</v>
          </cell>
        </row>
        <row r="58">
          <cell r="G58" t="str">
            <v>Czech Republic</v>
          </cell>
          <cell r="H58">
            <v>2</v>
          </cell>
          <cell r="I58">
            <v>2</v>
          </cell>
          <cell r="J58">
            <v>1</v>
          </cell>
          <cell r="K58">
            <v>882.5</v>
          </cell>
          <cell r="L58">
            <v>1329126.8363330101</v>
          </cell>
          <cell r="M58">
            <v>74.650894306652802</v>
          </cell>
          <cell r="N58">
            <v>1.82598351040628</v>
          </cell>
        </row>
        <row r="59">
          <cell r="G59" t="str">
            <v>Czech Republic</v>
          </cell>
          <cell r="H59">
            <v>2</v>
          </cell>
          <cell r="I59">
            <v>3</v>
          </cell>
          <cell r="J59">
            <v>1</v>
          </cell>
          <cell r="K59">
            <v>884.8</v>
          </cell>
          <cell r="L59">
            <v>1284231.0139261701</v>
          </cell>
          <cell r="M59">
            <v>78.477758497491195</v>
          </cell>
          <cell r="N59">
            <v>1.93746947278966</v>
          </cell>
        </row>
        <row r="60">
          <cell r="G60" t="str">
            <v>Czech Republic</v>
          </cell>
          <cell r="H60">
            <v>2</v>
          </cell>
          <cell r="I60">
            <v>4</v>
          </cell>
          <cell r="J60">
            <v>1</v>
          </cell>
          <cell r="K60">
            <v>126.5</v>
          </cell>
          <cell r="L60">
            <v>172142.62602267199</v>
          </cell>
          <cell r="M60">
            <v>85.650910478834504</v>
          </cell>
          <cell r="N60">
            <v>5.3160233312009</v>
          </cell>
        </row>
        <row r="61">
          <cell r="G61" t="str">
            <v>Czech Republic</v>
          </cell>
          <cell r="H61">
            <v>3</v>
          </cell>
          <cell r="I61">
            <v>1</v>
          </cell>
          <cell r="J61">
            <v>1</v>
          </cell>
          <cell r="K61">
            <v>18.100000000000001</v>
          </cell>
          <cell r="L61">
            <v>17946.1644974626</v>
          </cell>
          <cell r="M61">
            <v>81.260799383562798</v>
          </cell>
          <cell r="N61">
            <v>18.207452203295901</v>
          </cell>
        </row>
        <row r="62">
          <cell r="G62" t="str">
            <v>Czech Republic</v>
          </cell>
          <cell r="H62">
            <v>3</v>
          </cell>
          <cell r="I62">
            <v>2</v>
          </cell>
          <cell r="J62">
            <v>1</v>
          </cell>
          <cell r="K62">
            <v>152.1</v>
          </cell>
          <cell r="L62">
            <v>180917.24281828801</v>
          </cell>
          <cell r="M62">
            <v>84.055948746584605</v>
          </cell>
          <cell r="N62">
            <v>4.2708127193220697</v>
          </cell>
        </row>
        <row r="63">
          <cell r="G63" t="str">
            <v>Czech Republic</v>
          </cell>
          <cell r="H63">
            <v>3</v>
          </cell>
          <cell r="I63">
            <v>3</v>
          </cell>
          <cell r="J63">
            <v>1</v>
          </cell>
          <cell r="K63">
            <v>453.7</v>
          </cell>
          <cell r="L63">
            <v>564517.79405605805</v>
          </cell>
          <cell r="M63">
            <v>82.824991885680205</v>
          </cell>
          <cell r="N63">
            <v>3.3918663482693798</v>
          </cell>
        </row>
        <row r="64">
          <cell r="G64" t="str">
            <v>Czech Republic</v>
          </cell>
          <cell r="H64">
            <v>3</v>
          </cell>
          <cell r="I64">
            <v>4</v>
          </cell>
          <cell r="J64">
            <v>1</v>
          </cell>
          <cell r="K64">
            <v>217.1</v>
          </cell>
          <cell r="L64">
            <v>252284.940526402</v>
          </cell>
          <cell r="M64">
            <v>88.857380684595697</v>
          </cell>
          <cell r="N64">
            <v>4.08469494296682</v>
          </cell>
        </row>
        <row r="65">
          <cell r="G65" t="str">
            <v>Denmark</v>
          </cell>
          <cell r="H65">
            <v>1</v>
          </cell>
          <cell r="I65">
            <v>3</v>
          </cell>
          <cell r="J65">
            <v>1</v>
          </cell>
          <cell r="K65">
            <v>2</v>
          </cell>
          <cell r="L65">
            <v>491.62863809050901</v>
          </cell>
          <cell r="M65">
            <v>56.358864519357901</v>
          </cell>
          <cell r="N65">
            <v>50.670271372875597</v>
          </cell>
        </row>
        <row r="66">
          <cell r="G66" t="str">
            <v>Denmark</v>
          </cell>
          <cell r="H66">
            <v>1</v>
          </cell>
          <cell r="I66">
            <v>1</v>
          </cell>
          <cell r="J66">
            <v>1</v>
          </cell>
          <cell r="K66">
            <v>245.5</v>
          </cell>
          <cell r="L66">
            <v>114595.71023514</v>
          </cell>
          <cell r="M66">
            <v>51.580646881072497</v>
          </cell>
          <cell r="N66">
            <v>2.7765485939830601</v>
          </cell>
        </row>
        <row r="67">
          <cell r="G67" t="str">
            <v>Denmark</v>
          </cell>
          <cell r="H67">
            <v>1</v>
          </cell>
          <cell r="I67">
            <v>2</v>
          </cell>
          <cell r="J67">
            <v>1</v>
          </cell>
          <cell r="K67">
            <v>260.7</v>
          </cell>
          <cell r="L67">
            <v>146862.91878674401</v>
          </cell>
          <cell r="M67">
            <v>65.408098953408199</v>
          </cell>
          <cell r="N67">
            <v>3.39438441873178</v>
          </cell>
        </row>
        <row r="68">
          <cell r="G68" t="str">
            <v>Denmark</v>
          </cell>
          <cell r="H68">
            <v>1</v>
          </cell>
          <cell r="I68">
            <v>3</v>
          </cell>
          <cell r="J68">
            <v>1</v>
          </cell>
          <cell r="K68">
            <v>131.19999999999999</v>
          </cell>
          <cell r="L68">
            <v>84423.581650137698</v>
          </cell>
          <cell r="M68">
            <v>75.519478215739298</v>
          </cell>
          <cell r="N68">
            <v>5.0307385922025096</v>
          </cell>
        </row>
        <row r="69">
          <cell r="G69" t="str">
            <v>Denmark</v>
          </cell>
          <cell r="H69">
            <v>1</v>
          </cell>
          <cell r="I69">
            <v>4</v>
          </cell>
          <cell r="J69">
            <v>1</v>
          </cell>
          <cell r="K69">
            <v>10.6</v>
          </cell>
          <cell r="L69">
            <v>8110.15658583194</v>
          </cell>
          <cell r="M69">
            <v>78.777967746124702</v>
          </cell>
          <cell r="N69">
            <v>16.612068955737499</v>
          </cell>
        </row>
        <row r="70">
          <cell r="G70" t="str">
            <v>Denmark</v>
          </cell>
          <cell r="H70">
            <v>2</v>
          </cell>
          <cell r="I70">
            <v>1</v>
          </cell>
          <cell r="J70">
            <v>1</v>
          </cell>
          <cell r="K70">
            <v>267</v>
          </cell>
          <cell r="L70">
            <v>117220.078613648</v>
          </cell>
          <cell r="M70">
            <v>62.2248224315938</v>
          </cell>
          <cell r="N70">
            <v>2.9154158013775402</v>
          </cell>
        </row>
        <row r="71">
          <cell r="G71" t="str">
            <v>Denmark</v>
          </cell>
          <cell r="H71">
            <v>2</v>
          </cell>
          <cell r="I71">
            <v>2</v>
          </cell>
          <cell r="J71">
            <v>1</v>
          </cell>
          <cell r="K71">
            <v>712.7</v>
          </cell>
          <cell r="L71">
            <v>369895.87310862198</v>
          </cell>
          <cell r="M71">
            <v>77.297119608285101</v>
          </cell>
          <cell r="N71">
            <v>1.69392375266438</v>
          </cell>
        </row>
        <row r="72">
          <cell r="G72" t="str">
            <v>Denmark</v>
          </cell>
          <cell r="H72">
            <v>2</v>
          </cell>
          <cell r="I72">
            <v>3</v>
          </cell>
          <cell r="J72">
            <v>1</v>
          </cell>
          <cell r="K72">
            <v>596.79999999999995</v>
          </cell>
          <cell r="L72">
            <v>348341.74807161302</v>
          </cell>
          <cell r="M72">
            <v>82.436669455494794</v>
          </cell>
          <cell r="N72">
            <v>1.6711519477322301</v>
          </cell>
        </row>
        <row r="73">
          <cell r="G73" t="str">
            <v>Denmark</v>
          </cell>
          <cell r="H73">
            <v>2</v>
          </cell>
          <cell r="I73">
            <v>4</v>
          </cell>
          <cell r="J73">
            <v>1</v>
          </cell>
          <cell r="K73">
            <v>78.5</v>
          </cell>
          <cell r="L73">
            <v>50642.260359473701</v>
          </cell>
          <cell r="M73">
            <v>79.817739253586296</v>
          </cell>
          <cell r="N73">
            <v>5.4211369412637396</v>
          </cell>
        </row>
        <row r="74">
          <cell r="G74" t="str">
            <v>Denmark</v>
          </cell>
          <cell r="H74">
            <v>3</v>
          </cell>
          <cell r="I74">
            <v>1</v>
          </cell>
          <cell r="J74">
            <v>1</v>
          </cell>
          <cell r="K74">
            <v>145.80000000000001</v>
          </cell>
          <cell r="L74">
            <v>46268.576091038703</v>
          </cell>
          <cell r="M74">
            <v>69.062461633692294</v>
          </cell>
          <cell r="N74">
            <v>4.0037546708791503</v>
          </cell>
        </row>
        <row r="75">
          <cell r="G75" t="str">
            <v>Denmark</v>
          </cell>
          <cell r="H75">
            <v>3</v>
          </cell>
          <cell r="I75">
            <v>2</v>
          </cell>
          <cell r="J75">
            <v>1</v>
          </cell>
          <cell r="K75">
            <v>580.5</v>
          </cell>
          <cell r="L75">
            <v>228408.73359750299</v>
          </cell>
          <cell r="M75">
            <v>82.935675065342707</v>
          </cell>
          <cell r="N75">
            <v>1.8471086065823401</v>
          </cell>
        </row>
        <row r="76">
          <cell r="G76" t="str">
            <v>Denmark</v>
          </cell>
          <cell r="H76">
            <v>3</v>
          </cell>
          <cell r="I76">
            <v>3</v>
          </cell>
          <cell r="J76">
            <v>1</v>
          </cell>
          <cell r="K76">
            <v>1220.3</v>
          </cell>
          <cell r="L76">
            <v>553312.358484842</v>
          </cell>
          <cell r="M76">
            <v>88.879394484065799</v>
          </cell>
          <cell r="N76">
            <v>1.03029413847381</v>
          </cell>
        </row>
        <row r="77">
          <cell r="G77" t="str">
            <v>Denmark</v>
          </cell>
          <cell r="H77">
            <v>3</v>
          </cell>
          <cell r="I77">
            <v>4</v>
          </cell>
          <cell r="J77">
            <v>1</v>
          </cell>
          <cell r="K77">
            <v>421.4</v>
          </cell>
          <cell r="L77">
            <v>208655.20364856001</v>
          </cell>
          <cell r="M77">
            <v>92.754177883750899</v>
          </cell>
          <cell r="N77">
            <v>1.6905830259002399</v>
          </cell>
        </row>
        <row r="78">
          <cell r="G78" t="str">
            <v>England (UK)</v>
          </cell>
          <cell r="H78">
            <v>1</v>
          </cell>
          <cell r="I78">
            <v>1</v>
          </cell>
          <cell r="J78">
            <v>1</v>
          </cell>
          <cell r="K78">
            <v>164.8</v>
          </cell>
          <cell r="L78">
            <v>1100615.53101417</v>
          </cell>
          <cell r="M78">
            <v>50.562437355061697</v>
          </cell>
          <cell r="N78">
            <v>2.9006132416507802</v>
          </cell>
        </row>
        <row r="79">
          <cell r="G79" t="str">
            <v>England (UK)</v>
          </cell>
          <cell r="H79">
            <v>1</v>
          </cell>
          <cell r="I79">
            <v>2</v>
          </cell>
          <cell r="J79">
            <v>1</v>
          </cell>
          <cell r="K79">
            <v>274.39999999999998</v>
          </cell>
          <cell r="L79">
            <v>1872503.5521642501</v>
          </cell>
          <cell r="M79">
            <v>64.582890733376701</v>
          </cell>
          <cell r="N79">
            <v>2.6399597601382099</v>
          </cell>
        </row>
        <row r="80">
          <cell r="G80" t="str">
            <v>England (UK)</v>
          </cell>
          <cell r="H80">
            <v>1</v>
          </cell>
          <cell r="I80">
            <v>3</v>
          </cell>
          <cell r="J80">
            <v>1</v>
          </cell>
          <cell r="K80">
            <v>125.2</v>
          </cell>
          <cell r="L80">
            <v>857470.77250163804</v>
          </cell>
          <cell r="M80">
            <v>67.552859728401899</v>
          </cell>
          <cell r="N80">
            <v>4.0753453119143499</v>
          </cell>
        </row>
        <row r="81">
          <cell r="G81" t="str">
            <v>England (UK)</v>
          </cell>
          <cell r="H81">
            <v>1</v>
          </cell>
          <cell r="I81">
            <v>4</v>
          </cell>
          <cell r="J81">
            <v>1</v>
          </cell>
          <cell r="K81">
            <v>15.6</v>
          </cell>
          <cell r="L81">
            <v>115258.966657475</v>
          </cell>
          <cell r="M81">
            <v>74.743175613062206</v>
          </cell>
          <cell r="N81">
            <v>12.116524556944899</v>
          </cell>
        </row>
        <row r="82">
          <cell r="G82" t="str">
            <v>England (UK)</v>
          </cell>
          <cell r="H82">
            <v>2</v>
          </cell>
          <cell r="I82">
            <v>1</v>
          </cell>
          <cell r="J82">
            <v>1</v>
          </cell>
          <cell r="K82">
            <v>135.19999999999999</v>
          </cell>
          <cell r="L82">
            <v>999367.71090246097</v>
          </cell>
          <cell r="M82">
            <v>71.844342186663596</v>
          </cell>
          <cell r="N82">
            <v>4.4514203402170498</v>
          </cell>
        </row>
        <row r="83">
          <cell r="G83" t="str">
            <v>England (UK)</v>
          </cell>
          <cell r="H83">
            <v>2</v>
          </cell>
          <cell r="I83">
            <v>2</v>
          </cell>
          <cell r="J83">
            <v>1</v>
          </cell>
          <cell r="K83">
            <v>347.9</v>
          </cell>
          <cell r="L83">
            <v>2515505.4583504498</v>
          </cell>
          <cell r="M83">
            <v>72.477000501821294</v>
          </cell>
          <cell r="N83">
            <v>2.1726353809564301</v>
          </cell>
        </row>
        <row r="84">
          <cell r="G84" t="str">
            <v>England (UK)</v>
          </cell>
          <cell r="H84">
            <v>2</v>
          </cell>
          <cell r="I84">
            <v>3</v>
          </cell>
          <cell r="J84">
            <v>1</v>
          </cell>
          <cell r="K84">
            <v>423.3</v>
          </cell>
          <cell r="L84">
            <v>3151730.0949515002</v>
          </cell>
          <cell r="M84">
            <v>81.359220795554805</v>
          </cell>
          <cell r="N84">
            <v>1.8096640107495601</v>
          </cell>
        </row>
        <row r="85">
          <cell r="G85" t="str">
            <v>England (UK)</v>
          </cell>
          <cell r="H85">
            <v>2</v>
          </cell>
          <cell r="I85">
            <v>4</v>
          </cell>
          <cell r="J85">
            <v>1</v>
          </cell>
          <cell r="K85">
            <v>121.6</v>
          </cell>
          <cell r="L85">
            <v>937795.63049841602</v>
          </cell>
          <cell r="M85">
            <v>86.416865404611499</v>
          </cell>
          <cell r="N85">
            <v>3.1917566091246199</v>
          </cell>
        </row>
        <row r="86">
          <cell r="G86" t="str">
            <v>England (UK)</v>
          </cell>
          <cell r="H86">
            <v>3</v>
          </cell>
          <cell r="I86">
            <v>1</v>
          </cell>
          <cell r="J86">
            <v>1</v>
          </cell>
          <cell r="K86">
            <v>70.099999999999994</v>
          </cell>
          <cell r="L86">
            <v>537222.167123797</v>
          </cell>
          <cell r="M86">
            <v>72.965699678935707</v>
          </cell>
          <cell r="N86">
            <v>6.9527673954864602</v>
          </cell>
        </row>
        <row r="87">
          <cell r="G87" t="str">
            <v>England (UK)</v>
          </cell>
          <cell r="H87">
            <v>3</v>
          </cell>
          <cell r="I87">
            <v>2</v>
          </cell>
          <cell r="J87">
            <v>1</v>
          </cell>
          <cell r="K87">
            <v>321.3</v>
          </cell>
          <cell r="L87">
            <v>1974435.8576720001</v>
          </cell>
          <cell r="M87">
            <v>78.991558512355198</v>
          </cell>
          <cell r="N87">
            <v>2.7170000167078801</v>
          </cell>
        </row>
        <row r="88">
          <cell r="G88" t="str">
            <v>England (UK)</v>
          </cell>
          <cell r="H88">
            <v>3</v>
          </cell>
          <cell r="I88">
            <v>3</v>
          </cell>
          <cell r="J88">
            <v>1</v>
          </cell>
          <cell r="K88">
            <v>707.4</v>
          </cell>
          <cell r="L88">
            <v>4162141.08272528</v>
          </cell>
          <cell r="M88">
            <v>85.500252159460899</v>
          </cell>
          <cell r="N88">
            <v>1.2764371982839799</v>
          </cell>
        </row>
        <row r="89">
          <cell r="G89" t="str">
            <v>England (UK)</v>
          </cell>
          <cell r="H89">
            <v>3</v>
          </cell>
          <cell r="I89">
            <v>4</v>
          </cell>
          <cell r="J89">
            <v>1</v>
          </cell>
          <cell r="K89">
            <v>388.2</v>
          </cell>
          <cell r="L89">
            <v>2401067.24969878</v>
          </cell>
          <cell r="M89">
            <v>88.094331716998695</v>
          </cell>
          <cell r="N89">
            <v>1.7501174161814701</v>
          </cell>
        </row>
        <row r="90">
          <cell r="G90" t="str">
            <v>Estonia</v>
          </cell>
          <cell r="H90">
            <v>1</v>
          </cell>
          <cell r="I90">
            <v>1</v>
          </cell>
          <cell r="J90">
            <v>1</v>
          </cell>
          <cell r="K90">
            <v>121.6</v>
          </cell>
          <cell r="L90">
            <v>14151.255553651499</v>
          </cell>
          <cell r="M90">
            <v>48.966349525937197</v>
          </cell>
          <cell r="N90">
            <v>3.4189758070219902</v>
          </cell>
        </row>
        <row r="91">
          <cell r="G91" t="str">
            <v>Estonia</v>
          </cell>
          <cell r="H91">
            <v>1</v>
          </cell>
          <cell r="I91">
            <v>2</v>
          </cell>
          <cell r="J91">
            <v>1</v>
          </cell>
          <cell r="K91">
            <v>180.3</v>
          </cell>
          <cell r="L91">
            <v>20620.175097314401</v>
          </cell>
          <cell r="M91">
            <v>56.389615083319399</v>
          </cell>
          <cell r="N91">
            <v>3.1905776984403098</v>
          </cell>
        </row>
        <row r="92">
          <cell r="G92" t="str">
            <v>Estonia</v>
          </cell>
          <cell r="H92">
            <v>1</v>
          </cell>
          <cell r="I92">
            <v>3</v>
          </cell>
          <cell r="J92">
            <v>1</v>
          </cell>
          <cell r="K92">
            <v>115.3</v>
          </cell>
          <cell r="L92">
            <v>13459.928966104801</v>
          </cell>
          <cell r="M92">
            <v>65.193711438905595</v>
          </cell>
          <cell r="N92">
            <v>4.4388813627741497</v>
          </cell>
        </row>
        <row r="93">
          <cell r="G93" t="str">
            <v>Estonia</v>
          </cell>
          <cell r="H93">
            <v>1</v>
          </cell>
          <cell r="I93">
            <v>4</v>
          </cell>
          <cell r="J93">
            <v>1</v>
          </cell>
          <cell r="K93">
            <v>12.8</v>
          </cell>
          <cell r="L93">
            <v>1493.89002032543</v>
          </cell>
          <cell r="M93">
            <v>81.323516903543506</v>
          </cell>
          <cell r="N93">
            <v>11.9069560855873</v>
          </cell>
        </row>
        <row r="94">
          <cell r="G94" t="str">
            <v>Estonia</v>
          </cell>
          <cell r="H94">
            <v>2</v>
          </cell>
          <cell r="I94">
            <v>1</v>
          </cell>
          <cell r="J94">
            <v>1</v>
          </cell>
          <cell r="K94">
            <v>295.10000000000002</v>
          </cell>
          <cell r="L94">
            <v>35595.689538378901</v>
          </cell>
          <cell r="M94">
            <v>68.387156476524098</v>
          </cell>
          <cell r="N94">
            <v>2.73458703448624</v>
          </cell>
        </row>
        <row r="95">
          <cell r="G95" t="str">
            <v>Estonia</v>
          </cell>
          <cell r="H95">
            <v>2</v>
          </cell>
          <cell r="I95">
            <v>2</v>
          </cell>
          <cell r="J95">
            <v>1</v>
          </cell>
          <cell r="K95">
            <v>819.2</v>
          </cell>
          <cell r="L95">
            <v>97023.469315801398</v>
          </cell>
          <cell r="M95">
            <v>74.222675007526803</v>
          </cell>
          <cell r="N95">
            <v>1.5053299315114801</v>
          </cell>
        </row>
        <row r="96">
          <cell r="G96" t="str">
            <v>Estonia</v>
          </cell>
          <cell r="H96">
            <v>2</v>
          </cell>
          <cell r="I96">
            <v>3</v>
          </cell>
          <cell r="J96">
            <v>1</v>
          </cell>
          <cell r="K96">
            <v>823.4</v>
          </cell>
          <cell r="L96">
            <v>97599.704468793498</v>
          </cell>
          <cell r="M96">
            <v>79.553994722877206</v>
          </cell>
          <cell r="N96">
            <v>1.4788597336120799</v>
          </cell>
        </row>
        <row r="97">
          <cell r="G97" t="str">
            <v>Estonia</v>
          </cell>
          <cell r="H97">
            <v>2</v>
          </cell>
          <cell r="I97">
            <v>4</v>
          </cell>
          <cell r="J97">
            <v>1</v>
          </cell>
          <cell r="K97">
            <v>155.30000000000001</v>
          </cell>
          <cell r="L97">
            <v>18706.2279838014</v>
          </cell>
          <cell r="M97">
            <v>86.870295875095195</v>
          </cell>
          <cell r="N97">
            <v>2.9840488408560302</v>
          </cell>
        </row>
        <row r="98">
          <cell r="G98" t="str">
            <v>Estonia</v>
          </cell>
          <cell r="H98">
            <v>3</v>
          </cell>
          <cell r="I98">
            <v>1</v>
          </cell>
          <cell r="J98">
            <v>1</v>
          </cell>
          <cell r="K98">
            <v>135.19999999999999</v>
          </cell>
          <cell r="L98">
            <v>16327.663977484301</v>
          </cell>
          <cell r="M98">
            <v>79.016326544699794</v>
          </cell>
          <cell r="N98">
            <v>4.1865314450493001</v>
          </cell>
        </row>
        <row r="99">
          <cell r="G99" t="str">
            <v>Estonia</v>
          </cell>
          <cell r="H99">
            <v>3</v>
          </cell>
          <cell r="I99">
            <v>2</v>
          </cell>
          <cell r="J99">
            <v>1</v>
          </cell>
          <cell r="K99">
            <v>602.4</v>
          </cell>
          <cell r="L99">
            <v>71844.537776101599</v>
          </cell>
          <cell r="M99">
            <v>84.501204977773199</v>
          </cell>
          <cell r="N99">
            <v>1.59766766374835</v>
          </cell>
        </row>
        <row r="100">
          <cell r="G100" t="str">
            <v>Estonia</v>
          </cell>
          <cell r="H100">
            <v>3</v>
          </cell>
          <cell r="I100">
            <v>3</v>
          </cell>
          <cell r="J100">
            <v>1</v>
          </cell>
          <cell r="K100">
            <v>1030.9000000000001</v>
          </cell>
          <cell r="L100">
            <v>124006.246683569</v>
          </cell>
          <cell r="M100">
            <v>87.807605566596095</v>
          </cell>
          <cell r="N100">
            <v>1.00374188463215</v>
          </cell>
        </row>
        <row r="101">
          <cell r="G101" t="str">
            <v>Estonia</v>
          </cell>
          <cell r="H101">
            <v>3</v>
          </cell>
          <cell r="I101">
            <v>4</v>
          </cell>
          <cell r="J101">
            <v>1</v>
          </cell>
          <cell r="K101">
            <v>433.5</v>
          </cell>
          <cell r="L101">
            <v>52560.743478141798</v>
          </cell>
          <cell r="M101">
            <v>93.771380126285706</v>
          </cell>
          <cell r="N101">
            <v>1.3452416294774201</v>
          </cell>
        </row>
        <row r="102">
          <cell r="G102" t="str">
            <v>Finland</v>
          </cell>
          <cell r="H102">
            <v>1</v>
          </cell>
          <cell r="I102">
            <v>1</v>
          </cell>
          <cell r="J102">
            <v>1</v>
          </cell>
          <cell r="K102">
            <v>62.6</v>
          </cell>
          <cell r="L102">
            <v>46605.685230986302</v>
          </cell>
          <cell r="M102">
            <v>38.634697094576197</v>
          </cell>
          <cell r="N102">
            <v>4.3946352508312199</v>
          </cell>
        </row>
        <row r="103">
          <cell r="G103" t="str">
            <v>Finland</v>
          </cell>
          <cell r="H103">
            <v>1</v>
          </cell>
          <cell r="I103">
            <v>2</v>
          </cell>
          <cell r="J103">
            <v>1</v>
          </cell>
          <cell r="K103">
            <v>129.19999999999999</v>
          </cell>
          <cell r="L103">
            <v>91444.250829270197</v>
          </cell>
          <cell r="M103">
            <v>57.344698772765199</v>
          </cell>
          <cell r="N103">
            <v>3.8823660172286099</v>
          </cell>
        </row>
        <row r="104">
          <cell r="G104" t="str">
            <v>Finland</v>
          </cell>
          <cell r="H104">
            <v>1</v>
          </cell>
          <cell r="I104">
            <v>3</v>
          </cell>
          <cell r="J104">
            <v>1</v>
          </cell>
          <cell r="K104">
            <v>92</v>
          </cell>
          <cell r="L104">
            <v>66846.543624446495</v>
          </cell>
          <cell r="M104">
            <v>67.886985632057204</v>
          </cell>
          <cell r="N104">
            <v>6.0223467071182402</v>
          </cell>
        </row>
        <row r="105">
          <cell r="G105" t="str">
            <v>Finland</v>
          </cell>
          <cell r="H105">
            <v>1</v>
          </cell>
          <cell r="I105">
            <v>4</v>
          </cell>
          <cell r="J105">
            <v>1</v>
          </cell>
          <cell r="K105">
            <v>15.2</v>
          </cell>
          <cell r="L105">
            <v>10882.270304199301</v>
          </cell>
          <cell r="M105">
            <v>74.752281319895701</v>
          </cell>
          <cell r="N105">
            <v>17.222877431793499</v>
          </cell>
        </row>
        <row r="106">
          <cell r="G106" t="str">
            <v>Finland</v>
          </cell>
          <cell r="H106">
            <v>2</v>
          </cell>
          <cell r="I106">
            <v>1</v>
          </cell>
          <cell r="J106">
            <v>1</v>
          </cell>
          <cell r="K106">
            <v>122.1</v>
          </cell>
          <cell r="L106">
            <v>84617.858009038799</v>
          </cell>
          <cell r="M106">
            <v>54.8161625638987</v>
          </cell>
          <cell r="N106">
            <v>3.8700162801888802</v>
          </cell>
        </row>
        <row r="107">
          <cell r="G107" t="str">
            <v>Finland</v>
          </cell>
          <cell r="H107">
            <v>2</v>
          </cell>
          <cell r="I107">
            <v>2</v>
          </cell>
          <cell r="J107">
            <v>1</v>
          </cell>
          <cell r="K107">
            <v>437.8</v>
          </cell>
          <cell r="L107">
            <v>287805.36805194197</v>
          </cell>
          <cell r="M107">
            <v>71.932270946180395</v>
          </cell>
          <cell r="N107">
            <v>1.9588934962736899</v>
          </cell>
        </row>
        <row r="108">
          <cell r="G108" t="str">
            <v>Finland</v>
          </cell>
          <cell r="H108">
            <v>2</v>
          </cell>
          <cell r="I108">
            <v>3</v>
          </cell>
          <cell r="J108">
            <v>1</v>
          </cell>
          <cell r="K108">
            <v>588.70000000000005</v>
          </cell>
          <cell r="L108">
            <v>386108.50483610301</v>
          </cell>
          <cell r="M108">
            <v>79.925243941373907</v>
          </cell>
          <cell r="N108">
            <v>1.6428449538391501</v>
          </cell>
        </row>
        <row r="109">
          <cell r="G109" t="str">
            <v>Finland</v>
          </cell>
          <cell r="H109">
            <v>2</v>
          </cell>
          <cell r="I109">
            <v>4</v>
          </cell>
          <cell r="J109">
            <v>1</v>
          </cell>
          <cell r="K109">
            <v>201.4</v>
          </cell>
          <cell r="L109">
            <v>133626.882304194</v>
          </cell>
          <cell r="M109">
            <v>81.940126077522905</v>
          </cell>
          <cell r="N109">
            <v>2.5514233314877202</v>
          </cell>
        </row>
        <row r="110">
          <cell r="G110" t="str">
            <v>Finland</v>
          </cell>
          <cell r="H110">
            <v>3</v>
          </cell>
          <cell r="I110">
            <v>1</v>
          </cell>
          <cell r="J110">
            <v>1</v>
          </cell>
          <cell r="K110">
            <v>43.4</v>
          </cell>
          <cell r="L110">
            <v>29429.574891741599</v>
          </cell>
          <cell r="M110">
            <v>66.414406592156197</v>
          </cell>
          <cell r="N110">
            <v>7.0549697463564103</v>
          </cell>
        </row>
        <row r="111">
          <cell r="G111" t="str">
            <v>Finland</v>
          </cell>
          <cell r="H111">
            <v>3</v>
          </cell>
          <cell r="I111">
            <v>2</v>
          </cell>
          <cell r="J111">
            <v>1</v>
          </cell>
          <cell r="K111">
            <v>275</v>
          </cell>
          <cell r="L111">
            <v>164072.83275473001</v>
          </cell>
          <cell r="M111">
            <v>81.142600122833997</v>
          </cell>
          <cell r="N111">
            <v>2.25461998195206</v>
          </cell>
        </row>
        <row r="112">
          <cell r="G112" t="str">
            <v>Finland</v>
          </cell>
          <cell r="H112">
            <v>3</v>
          </cell>
          <cell r="I112">
            <v>3</v>
          </cell>
          <cell r="J112">
            <v>1</v>
          </cell>
          <cell r="K112">
            <v>816.9</v>
          </cell>
          <cell r="L112">
            <v>477951.67232716701</v>
          </cell>
          <cell r="M112">
            <v>89.096173112913206</v>
          </cell>
          <cell r="N112">
            <v>1.3210553325166801</v>
          </cell>
        </row>
        <row r="113">
          <cell r="G113" t="str">
            <v>Finland</v>
          </cell>
          <cell r="H113">
            <v>3</v>
          </cell>
          <cell r="I113">
            <v>4</v>
          </cell>
          <cell r="J113">
            <v>1</v>
          </cell>
          <cell r="K113">
            <v>703.7</v>
          </cell>
          <cell r="L113">
            <v>409710.90932577202</v>
          </cell>
          <cell r="M113">
            <v>90.913663579294195</v>
          </cell>
          <cell r="N113">
            <v>1.2045210873901699</v>
          </cell>
        </row>
        <row r="114">
          <cell r="G114" t="str">
            <v>Flanders (Belgium)</v>
          </cell>
          <cell r="H114">
            <v>1</v>
          </cell>
          <cell r="I114">
            <v>1</v>
          </cell>
          <cell r="J114">
            <v>1</v>
          </cell>
          <cell r="K114">
            <v>119.8</v>
          </cell>
          <cell r="L114">
            <v>101594.05953103</v>
          </cell>
          <cell r="M114">
            <v>44.513161612967103</v>
          </cell>
          <cell r="N114">
            <v>3.28957371315534</v>
          </cell>
        </row>
        <row r="115">
          <cell r="G115" t="str">
            <v>Flanders (Belgium)</v>
          </cell>
          <cell r="H115">
            <v>1</v>
          </cell>
          <cell r="I115">
            <v>2</v>
          </cell>
          <cell r="J115">
            <v>1</v>
          </cell>
          <cell r="K115">
            <v>149</v>
          </cell>
          <cell r="L115">
            <v>127549.808749488</v>
          </cell>
          <cell r="M115">
            <v>57.185269421154203</v>
          </cell>
          <cell r="N115">
            <v>3.5533267162164299</v>
          </cell>
        </row>
        <row r="116">
          <cell r="G116" t="str">
            <v>Flanders (Belgium)</v>
          </cell>
          <cell r="H116">
            <v>1</v>
          </cell>
          <cell r="I116">
            <v>3</v>
          </cell>
          <cell r="J116">
            <v>1</v>
          </cell>
          <cell r="K116">
            <v>69</v>
          </cell>
          <cell r="L116">
            <v>58139.6443938964</v>
          </cell>
          <cell r="M116">
            <v>63.388171425626702</v>
          </cell>
          <cell r="N116">
            <v>6.3176556882577897</v>
          </cell>
        </row>
        <row r="117">
          <cell r="G117" t="str">
            <v>Flanders (Belgium)</v>
          </cell>
          <cell r="H117">
            <v>1</v>
          </cell>
          <cell r="I117">
            <v>4</v>
          </cell>
          <cell r="J117">
            <v>1</v>
          </cell>
          <cell r="K117">
            <v>3.2</v>
          </cell>
          <cell r="L117">
            <v>2637.45461330428</v>
          </cell>
          <cell r="M117">
            <v>67.975581714274199</v>
          </cell>
          <cell r="N117">
            <v>32.165771128341497</v>
          </cell>
        </row>
        <row r="118">
          <cell r="G118" t="str">
            <v>Flanders (Belgium)</v>
          </cell>
          <cell r="H118">
            <v>2</v>
          </cell>
          <cell r="I118">
            <v>1</v>
          </cell>
          <cell r="J118">
            <v>1</v>
          </cell>
          <cell r="K118">
            <v>191.1</v>
          </cell>
          <cell r="L118">
            <v>158501.18071273799</v>
          </cell>
          <cell r="M118">
            <v>68.547886730876399</v>
          </cell>
          <cell r="N118">
            <v>2.82792975172738</v>
          </cell>
        </row>
        <row r="119">
          <cell r="G119" t="str">
            <v>Flanders (Belgium)</v>
          </cell>
          <cell r="H119">
            <v>2</v>
          </cell>
          <cell r="I119">
            <v>2</v>
          </cell>
          <cell r="J119">
            <v>1</v>
          </cell>
          <cell r="K119">
            <v>545.70000000000005</v>
          </cell>
          <cell r="L119">
            <v>455771.02123599901</v>
          </cell>
          <cell r="M119">
            <v>78.214574971073105</v>
          </cell>
          <cell r="N119">
            <v>1.6984894689305501</v>
          </cell>
        </row>
        <row r="120">
          <cell r="G120" t="str">
            <v>Flanders (Belgium)</v>
          </cell>
          <cell r="H120">
            <v>2</v>
          </cell>
          <cell r="I120">
            <v>3</v>
          </cell>
          <cell r="J120">
            <v>1</v>
          </cell>
          <cell r="K120">
            <v>508.4</v>
          </cell>
          <cell r="L120">
            <v>422801.82360509899</v>
          </cell>
          <cell r="M120">
            <v>82.863566304166497</v>
          </cell>
          <cell r="N120">
            <v>1.7260390162244099</v>
          </cell>
        </row>
        <row r="121">
          <cell r="G121" t="str">
            <v>Flanders (Belgium)</v>
          </cell>
          <cell r="H121">
            <v>2</v>
          </cell>
          <cell r="I121">
            <v>4</v>
          </cell>
          <cell r="J121">
            <v>1</v>
          </cell>
          <cell r="K121">
            <v>85.8</v>
          </cell>
          <cell r="L121">
            <v>71220.541764995403</v>
          </cell>
          <cell r="M121">
            <v>88.057133251754493</v>
          </cell>
          <cell r="N121">
            <v>3.3317131166376099</v>
          </cell>
        </row>
        <row r="122">
          <cell r="G122" t="str">
            <v>Flanders (Belgium)</v>
          </cell>
          <cell r="H122">
            <v>3</v>
          </cell>
          <cell r="I122">
            <v>1</v>
          </cell>
          <cell r="J122">
            <v>1</v>
          </cell>
          <cell r="K122">
            <v>33.299999999999997</v>
          </cell>
          <cell r="L122">
            <v>28636.452648745799</v>
          </cell>
          <cell r="M122">
            <v>68.385687828577105</v>
          </cell>
          <cell r="N122">
            <v>7.2651900248642001</v>
          </cell>
        </row>
        <row r="123">
          <cell r="G123" t="str">
            <v>Flanders (Belgium)</v>
          </cell>
          <cell r="H123">
            <v>3</v>
          </cell>
          <cell r="I123">
            <v>2</v>
          </cell>
          <cell r="J123">
            <v>1</v>
          </cell>
          <cell r="K123">
            <v>221.7</v>
          </cell>
          <cell r="L123">
            <v>185970.14975682099</v>
          </cell>
          <cell r="M123">
            <v>83.903294469894405</v>
          </cell>
          <cell r="N123">
            <v>2.5756653470306499</v>
          </cell>
        </row>
        <row r="124">
          <cell r="G124" t="str">
            <v>Flanders (Belgium)</v>
          </cell>
          <cell r="H124">
            <v>3</v>
          </cell>
          <cell r="I124">
            <v>3</v>
          </cell>
          <cell r="J124">
            <v>1</v>
          </cell>
          <cell r="K124">
            <v>735.2</v>
          </cell>
          <cell r="L124">
            <v>610619.03849327099</v>
          </cell>
          <cell r="M124">
            <v>89.415173308605603</v>
          </cell>
          <cell r="N124">
            <v>1.1814398333268099</v>
          </cell>
        </row>
        <row r="125">
          <cell r="G125" t="str">
            <v>Flanders (Belgium)</v>
          </cell>
          <cell r="H125">
            <v>3</v>
          </cell>
          <cell r="I125">
            <v>4</v>
          </cell>
          <cell r="J125">
            <v>1</v>
          </cell>
          <cell r="K125">
            <v>382.8</v>
          </cell>
          <cell r="L125">
            <v>318251.82433641498</v>
          </cell>
          <cell r="M125">
            <v>94.478450039710395</v>
          </cell>
          <cell r="N125">
            <v>1.34339905039384</v>
          </cell>
        </row>
        <row r="126">
          <cell r="G126" t="str">
            <v>France</v>
          </cell>
          <cell r="H126">
            <v>1</v>
          </cell>
          <cell r="I126">
            <v>4</v>
          </cell>
          <cell r="J126">
            <v>1</v>
          </cell>
          <cell r="K126">
            <v>1</v>
          </cell>
          <cell r="L126">
            <v>4075.2714507768501</v>
          </cell>
          <cell r="M126">
            <v>11.7401835494639</v>
          </cell>
          <cell r="N126">
            <v>9.7275155642908295</v>
          </cell>
        </row>
        <row r="127">
          <cell r="G127" t="str">
            <v>France</v>
          </cell>
          <cell r="H127">
            <v>1</v>
          </cell>
          <cell r="I127">
            <v>1</v>
          </cell>
          <cell r="J127">
            <v>1</v>
          </cell>
          <cell r="K127">
            <v>1</v>
          </cell>
          <cell r="L127">
            <v>4075.2714507768533</v>
          </cell>
          <cell r="M127">
            <v>11.740183549463852</v>
          </cell>
          <cell r="N127">
            <v>9.7275155642908331</v>
          </cell>
        </row>
        <row r="128">
          <cell r="G128" t="str">
            <v>France</v>
          </cell>
          <cell r="H128">
            <v>1</v>
          </cell>
          <cell r="I128">
            <v>2</v>
          </cell>
          <cell r="J128">
            <v>1</v>
          </cell>
          <cell r="K128">
            <v>291.5</v>
          </cell>
          <cell r="L128">
            <v>1733613.10444484</v>
          </cell>
          <cell r="M128">
            <v>56.5871379378003</v>
          </cell>
          <cell r="N128">
            <v>2.2231110728633001</v>
          </cell>
        </row>
        <row r="129">
          <cell r="G129" t="str">
            <v>France</v>
          </cell>
          <cell r="H129">
            <v>1</v>
          </cell>
          <cell r="I129">
            <v>3</v>
          </cell>
          <cell r="J129">
            <v>1</v>
          </cell>
          <cell r="K129">
            <v>112.6</v>
          </cell>
          <cell r="L129">
            <v>668502.88714093703</v>
          </cell>
          <cell r="M129">
            <v>61.227286806100899</v>
          </cell>
          <cell r="N129">
            <v>3.84736030589014</v>
          </cell>
        </row>
        <row r="130">
          <cell r="G130" t="str">
            <v>France</v>
          </cell>
          <cell r="H130">
            <v>1</v>
          </cell>
          <cell r="I130">
            <v>4</v>
          </cell>
          <cell r="J130">
            <v>1</v>
          </cell>
          <cell r="K130">
            <v>10.5</v>
          </cell>
          <cell r="L130">
            <v>59902.885730265203</v>
          </cell>
          <cell r="M130">
            <v>65.038364460500404</v>
          </cell>
          <cell r="N130">
            <v>12.183588007423999</v>
          </cell>
        </row>
        <row r="131">
          <cell r="G131" t="str">
            <v>France</v>
          </cell>
          <cell r="H131">
            <v>2</v>
          </cell>
          <cell r="I131">
            <v>4</v>
          </cell>
          <cell r="J131">
            <v>1</v>
          </cell>
          <cell r="K131">
            <v>3</v>
          </cell>
          <cell r="L131">
            <v>12669.087780883499</v>
          </cell>
          <cell r="M131">
            <v>73.632820289684005</v>
          </cell>
          <cell r="N131">
            <v>19.859647051777699</v>
          </cell>
        </row>
        <row r="132">
          <cell r="G132" t="str">
            <v>France</v>
          </cell>
          <cell r="H132">
            <v>2</v>
          </cell>
          <cell r="I132">
            <v>1</v>
          </cell>
          <cell r="J132">
            <v>1</v>
          </cell>
          <cell r="K132">
            <v>3</v>
          </cell>
          <cell r="L132">
            <v>12669.087780883541</v>
          </cell>
          <cell r="M132">
            <v>73.632820289683991</v>
          </cell>
          <cell r="N132">
            <v>19.859647051777674</v>
          </cell>
        </row>
        <row r="133">
          <cell r="G133" t="str">
            <v>France</v>
          </cell>
          <cell r="H133">
            <v>2</v>
          </cell>
          <cell r="I133">
            <v>2</v>
          </cell>
          <cell r="J133">
            <v>1</v>
          </cell>
          <cell r="K133">
            <v>823.8</v>
          </cell>
          <cell r="L133">
            <v>4822045.2283302201</v>
          </cell>
          <cell r="M133">
            <v>74.443265434182194</v>
          </cell>
          <cell r="N133">
            <v>1.5097909814621999</v>
          </cell>
        </row>
        <row r="134">
          <cell r="G134" t="str">
            <v>France</v>
          </cell>
          <cell r="H134">
            <v>2</v>
          </cell>
          <cell r="I134">
            <v>3</v>
          </cell>
          <cell r="J134">
            <v>1</v>
          </cell>
          <cell r="K134">
            <v>568.4</v>
          </cell>
          <cell r="L134">
            <v>3327807.4915418699</v>
          </cell>
          <cell r="M134">
            <v>74.805030362348404</v>
          </cell>
          <cell r="N134">
            <v>1.66707678209487</v>
          </cell>
        </row>
        <row r="135">
          <cell r="G135" t="str">
            <v>France</v>
          </cell>
          <cell r="H135">
            <v>2</v>
          </cell>
          <cell r="I135">
            <v>4</v>
          </cell>
          <cell r="J135">
            <v>1</v>
          </cell>
          <cell r="K135">
            <v>65.3</v>
          </cell>
          <cell r="L135">
            <v>370060.204929334</v>
          </cell>
          <cell r="M135">
            <v>75.566916951245105</v>
          </cell>
          <cell r="N135">
            <v>5.3227805736251597</v>
          </cell>
        </row>
        <row r="136">
          <cell r="G136" t="str">
            <v>France</v>
          </cell>
          <cell r="H136">
            <v>3</v>
          </cell>
          <cell r="I136">
            <v>1</v>
          </cell>
          <cell r="J136">
            <v>1</v>
          </cell>
          <cell r="K136">
            <v>64.099999999999994</v>
          </cell>
          <cell r="L136">
            <v>325951.304003625</v>
          </cell>
          <cell r="M136">
            <v>65.185466272920195</v>
          </cell>
          <cell r="N136">
            <v>4.5880344622810902</v>
          </cell>
        </row>
        <row r="137">
          <cell r="G137" t="str">
            <v>France</v>
          </cell>
          <cell r="H137">
            <v>3</v>
          </cell>
          <cell r="I137">
            <v>2</v>
          </cell>
          <cell r="J137">
            <v>1</v>
          </cell>
          <cell r="K137">
            <v>360.1</v>
          </cell>
          <cell r="L137">
            <v>1787712.45031419</v>
          </cell>
          <cell r="M137">
            <v>79.695750794595298</v>
          </cell>
          <cell r="N137">
            <v>1.9781966177862</v>
          </cell>
        </row>
        <row r="138">
          <cell r="G138" t="str">
            <v>France</v>
          </cell>
          <cell r="H138">
            <v>3</v>
          </cell>
          <cell r="I138">
            <v>3</v>
          </cell>
          <cell r="J138">
            <v>1</v>
          </cell>
          <cell r="K138">
            <v>849.6</v>
          </cell>
          <cell r="L138">
            <v>4330606.1309178304</v>
          </cell>
          <cell r="M138">
            <v>87.030894314557301</v>
          </cell>
          <cell r="N138">
            <v>1.0300665585859801</v>
          </cell>
        </row>
        <row r="139">
          <cell r="G139" t="str">
            <v>France</v>
          </cell>
          <cell r="H139">
            <v>3</v>
          </cell>
          <cell r="I139">
            <v>4</v>
          </cell>
          <cell r="J139">
            <v>1</v>
          </cell>
          <cell r="K139">
            <v>308.2</v>
          </cell>
          <cell r="L139">
            <v>1576167.4155254399</v>
          </cell>
          <cell r="M139">
            <v>87.556333209127104</v>
          </cell>
          <cell r="N139">
            <v>2.3013603057907699</v>
          </cell>
        </row>
        <row r="140">
          <cell r="G140" t="str">
            <v>Germany</v>
          </cell>
          <cell r="H140">
            <v>1</v>
          </cell>
          <cell r="I140">
            <v>1</v>
          </cell>
          <cell r="J140">
            <v>1</v>
          </cell>
          <cell r="K140">
            <v>96.7</v>
          </cell>
          <cell r="L140">
            <v>1240634.0266263201</v>
          </cell>
          <cell r="M140">
            <v>52.213519674992703</v>
          </cell>
          <cell r="N140">
            <v>3.9267900159457798</v>
          </cell>
        </row>
        <row r="141">
          <cell r="G141" t="str">
            <v>Germany</v>
          </cell>
          <cell r="H141">
            <v>1</v>
          </cell>
          <cell r="I141">
            <v>2</v>
          </cell>
          <cell r="J141">
            <v>1</v>
          </cell>
          <cell r="K141">
            <v>74.7</v>
          </cell>
          <cell r="L141">
            <v>911583.67396324</v>
          </cell>
          <cell r="M141">
            <v>60.0273023137051</v>
          </cell>
          <cell r="N141">
            <v>5.4187945098822601</v>
          </cell>
        </row>
        <row r="142">
          <cell r="G142" t="str">
            <v>Germany</v>
          </cell>
          <cell r="H142">
            <v>1</v>
          </cell>
          <cell r="I142">
            <v>3</v>
          </cell>
          <cell r="J142">
            <v>1</v>
          </cell>
          <cell r="K142">
            <v>25.5</v>
          </cell>
          <cell r="L142">
            <v>267371.96260260599</v>
          </cell>
          <cell r="M142">
            <v>67.027437728939404</v>
          </cell>
          <cell r="N142">
            <v>9.0486562081852</v>
          </cell>
        </row>
        <row r="143">
          <cell r="G143" t="str">
            <v>Germany</v>
          </cell>
          <cell r="H143">
            <v>1</v>
          </cell>
          <cell r="I143">
            <v>4</v>
          </cell>
          <cell r="J143">
            <v>1</v>
          </cell>
          <cell r="K143">
            <v>4.0999999999999996</v>
          </cell>
          <cell r="L143">
            <v>27745.152099708401</v>
          </cell>
          <cell r="M143">
            <v>74.630187721643196</v>
          </cell>
          <cell r="N143">
            <v>40.525681261912801</v>
          </cell>
        </row>
        <row r="144">
          <cell r="G144" t="str">
            <v>Germany</v>
          </cell>
          <cell r="H144">
            <v>2</v>
          </cell>
          <cell r="I144">
            <v>1</v>
          </cell>
          <cell r="J144">
            <v>1</v>
          </cell>
          <cell r="K144">
            <v>299</v>
          </cell>
          <cell r="L144">
            <v>3351745.5090131899</v>
          </cell>
          <cell r="M144">
            <v>70.186406277475001</v>
          </cell>
          <cell r="N144">
            <v>2.6029644921338</v>
          </cell>
        </row>
        <row r="145">
          <cell r="G145" t="str">
            <v>Germany</v>
          </cell>
          <cell r="H145">
            <v>2</v>
          </cell>
          <cell r="I145">
            <v>2</v>
          </cell>
          <cell r="J145">
            <v>1</v>
          </cell>
          <cell r="K145">
            <v>738.9</v>
          </cell>
          <cell r="L145">
            <v>8006653.2958016302</v>
          </cell>
          <cell r="M145">
            <v>79.299315292239498</v>
          </cell>
          <cell r="N145">
            <v>1.6715862061265701</v>
          </cell>
        </row>
        <row r="146">
          <cell r="G146" t="str">
            <v>Germany</v>
          </cell>
          <cell r="H146">
            <v>2</v>
          </cell>
          <cell r="I146">
            <v>3</v>
          </cell>
          <cell r="J146">
            <v>1</v>
          </cell>
          <cell r="K146">
            <v>672</v>
          </cell>
          <cell r="L146">
            <v>6754838.4894861197</v>
          </cell>
          <cell r="M146">
            <v>83.940042842078498</v>
          </cell>
          <cell r="N146">
            <v>1.6612462837670601</v>
          </cell>
        </row>
        <row r="147">
          <cell r="G147" t="str">
            <v>Germany</v>
          </cell>
          <cell r="H147">
            <v>2</v>
          </cell>
          <cell r="I147">
            <v>4</v>
          </cell>
          <cell r="J147">
            <v>1</v>
          </cell>
          <cell r="K147">
            <v>125.1</v>
          </cell>
          <cell r="L147">
            <v>1207095.77569709</v>
          </cell>
          <cell r="M147">
            <v>85.813083299517103</v>
          </cell>
          <cell r="N147">
            <v>3.3808426516459398</v>
          </cell>
        </row>
        <row r="148">
          <cell r="G148" t="str">
            <v>Germany</v>
          </cell>
          <cell r="H148">
            <v>3</v>
          </cell>
          <cell r="I148">
            <v>1</v>
          </cell>
          <cell r="J148">
            <v>1</v>
          </cell>
          <cell r="K148">
            <v>67.400000000000006</v>
          </cell>
          <cell r="L148">
            <v>645142.40164481802</v>
          </cell>
          <cell r="M148">
            <v>73.740714928587394</v>
          </cell>
          <cell r="N148">
            <v>6.9093413148925196</v>
          </cell>
        </row>
        <row r="149">
          <cell r="G149" t="str">
            <v>Germany</v>
          </cell>
          <cell r="H149">
            <v>3</v>
          </cell>
          <cell r="I149">
            <v>2</v>
          </cell>
          <cell r="J149">
            <v>1</v>
          </cell>
          <cell r="K149">
            <v>327</v>
          </cell>
          <cell r="L149">
            <v>3106260.0824054498</v>
          </cell>
          <cell r="M149">
            <v>82.503479807048805</v>
          </cell>
          <cell r="N149">
            <v>2.4110204641209898</v>
          </cell>
        </row>
        <row r="150">
          <cell r="G150" t="str">
            <v>Germany</v>
          </cell>
          <cell r="H150">
            <v>3</v>
          </cell>
          <cell r="I150">
            <v>3</v>
          </cell>
          <cell r="J150">
            <v>1</v>
          </cell>
          <cell r="K150">
            <v>728.3</v>
          </cell>
          <cell r="L150">
            <v>6710663.93279872</v>
          </cell>
          <cell r="M150">
            <v>90.527619203834604</v>
          </cell>
          <cell r="N150">
            <v>1.3684434449688201</v>
          </cell>
        </row>
        <row r="151">
          <cell r="G151" t="str">
            <v>Germany</v>
          </cell>
          <cell r="H151">
            <v>3</v>
          </cell>
          <cell r="I151">
            <v>4</v>
          </cell>
          <cell r="J151">
            <v>1</v>
          </cell>
          <cell r="K151">
            <v>315.3</v>
          </cell>
          <cell r="L151">
            <v>2854078.8297632998</v>
          </cell>
          <cell r="M151">
            <v>92.686593593207803</v>
          </cell>
          <cell r="N151">
            <v>2.1148626648495799</v>
          </cell>
        </row>
        <row r="152">
          <cell r="G152" t="str">
            <v>Capitals</v>
          </cell>
          <cell r="H152">
            <v>1</v>
          </cell>
          <cell r="I152">
            <v>1</v>
          </cell>
          <cell r="J152">
            <v>1</v>
          </cell>
          <cell r="K152">
            <v>241.6</v>
          </cell>
          <cell r="L152">
            <v>414564.53717030003</v>
          </cell>
          <cell r="M152">
            <v>52.905812071891802</v>
          </cell>
          <cell r="N152">
            <v>3.3641493816090899</v>
          </cell>
        </row>
        <row r="153">
          <cell r="G153" t="str">
            <v>Capitals</v>
          </cell>
          <cell r="H153">
            <v>1</v>
          </cell>
          <cell r="I153">
            <v>2</v>
          </cell>
          <cell r="J153">
            <v>1</v>
          </cell>
          <cell r="K153">
            <v>179.2</v>
          </cell>
          <cell r="L153">
            <v>314679.70990445098</v>
          </cell>
          <cell r="M153">
            <v>40.055338285561803</v>
          </cell>
          <cell r="N153">
            <v>3.7578275136356201</v>
          </cell>
        </row>
        <row r="154">
          <cell r="G154" t="str">
            <v>Capitals</v>
          </cell>
          <cell r="H154">
            <v>1</v>
          </cell>
          <cell r="I154">
            <v>3</v>
          </cell>
          <cell r="J154">
            <v>1</v>
          </cell>
          <cell r="K154">
            <v>60</v>
          </cell>
          <cell r="L154">
            <v>108754.426693316</v>
          </cell>
          <cell r="M154">
            <v>35.986884834609398</v>
          </cell>
          <cell r="N154">
            <v>5.9344129685523503</v>
          </cell>
        </row>
        <row r="155">
          <cell r="G155" t="str">
            <v>Capitals</v>
          </cell>
          <cell r="H155">
            <v>1</v>
          </cell>
          <cell r="I155">
            <v>4</v>
          </cell>
          <cell r="J155">
            <v>1</v>
          </cell>
          <cell r="K155">
            <v>2.2000000000000002</v>
          </cell>
          <cell r="L155">
            <v>4414.2544004246802</v>
          </cell>
          <cell r="M155">
            <v>19.080251656420199</v>
          </cell>
          <cell r="N155">
            <v>24.242766997566999</v>
          </cell>
        </row>
        <row r="156">
          <cell r="G156" t="str">
            <v>Capitals</v>
          </cell>
          <cell r="H156">
            <v>2</v>
          </cell>
          <cell r="I156">
            <v>1</v>
          </cell>
          <cell r="J156">
            <v>1</v>
          </cell>
          <cell r="K156">
            <v>293.89999999999998</v>
          </cell>
          <cell r="L156">
            <v>326681.91115168802</v>
          </cell>
          <cell r="M156">
            <v>54.931056313163097</v>
          </cell>
          <cell r="N156">
            <v>3.03721869350951</v>
          </cell>
        </row>
        <row r="157">
          <cell r="G157" t="str">
            <v>Capitals</v>
          </cell>
          <cell r="H157">
            <v>2</v>
          </cell>
          <cell r="I157">
            <v>2</v>
          </cell>
          <cell r="J157">
            <v>1</v>
          </cell>
          <cell r="K157">
            <v>446.2</v>
          </cell>
          <cell r="L157">
            <v>549331.57107387495</v>
          </cell>
          <cell r="M157">
            <v>51.471048963676502</v>
          </cell>
          <cell r="N157">
            <v>2.39231769579257</v>
          </cell>
        </row>
        <row r="158">
          <cell r="G158" t="str">
            <v>Capitals</v>
          </cell>
          <cell r="H158">
            <v>2</v>
          </cell>
          <cell r="I158">
            <v>3</v>
          </cell>
          <cell r="J158">
            <v>1</v>
          </cell>
          <cell r="K158">
            <v>233.1</v>
          </cell>
          <cell r="L158">
            <v>308252.01934934402</v>
          </cell>
          <cell r="M158">
            <v>49.349505041963702</v>
          </cell>
          <cell r="N158">
            <v>3.2826039547536401</v>
          </cell>
        </row>
        <row r="159">
          <cell r="G159" t="str">
            <v>Capitals</v>
          </cell>
          <cell r="H159">
            <v>2</v>
          </cell>
          <cell r="I159">
            <v>4</v>
          </cell>
          <cell r="J159">
            <v>1</v>
          </cell>
          <cell r="K159">
            <v>28.8</v>
          </cell>
          <cell r="L159">
            <v>44483.917499776297</v>
          </cell>
          <cell r="M159">
            <v>44.271016808711501</v>
          </cell>
          <cell r="N159">
            <v>10.6313161729742</v>
          </cell>
        </row>
        <row r="160">
          <cell r="G160" t="str">
            <v>Capitals</v>
          </cell>
          <cell r="H160">
            <v>3</v>
          </cell>
          <cell r="I160">
            <v>1</v>
          </cell>
          <cell r="J160">
            <v>1</v>
          </cell>
          <cell r="K160">
            <v>133.80000000000001</v>
          </cell>
          <cell r="L160">
            <v>165348.32147163901</v>
          </cell>
          <cell r="M160">
            <v>68.555871157824399</v>
          </cell>
          <cell r="N160">
            <v>5.7020385302376297</v>
          </cell>
        </row>
        <row r="161">
          <cell r="G161" t="str">
            <v>Capitals</v>
          </cell>
          <cell r="H161">
            <v>3</v>
          </cell>
          <cell r="I161">
            <v>2</v>
          </cell>
          <cell r="J161">
            <v>1</v>
          </cell>
          <cell r="K161">
            <v>301.5</v>
          </cell>
          <cell r="L161">
            <v>382961.86951549101</v>
          </cell>
          <cell r="M161">
            <v>61.702049662348898</v>
          </cell>
          <cell r="N161">
            <v>3.4884481047745401</v>
          </cell>
        </row>
        <row r="162">
          <cell r="G162" t="str">
            <v>Capitals</v>
          </cell>
          <cell r="H162">
            <v>3</v>
          </cell>
          <cell r="I162">
            <v>3</v>
          </cell>
          <cell r="J162">
            <v>1</v>
          </cell>
          <cell r="K162">
            <v>280</v>
          </cell>
          <cell r="L162">
            <v>402154.62306712498</v>
          </cell>
          <cell r="M162">
            <v>69.380212754263894</v>
          </cell>
          <cell r="N162">
            <v>3.3258795364566298</v>
          </cell>
        </row>
        <row r="163">
          <cell r="G163" t="str">
            <v>Capitals</v>
          </cell>
          <cell r="H163">
            <v>3</v>
          </cell>
          <cell r="I163">
            <v>4</v>
          </cell>
          <cell r="J163">
            <v>1</v>
          </cell>
          <cell r="K163">
            <v>91.7</v>
          </cell>
          <cell r="L163">
            <v>157641.79375609299</v>
          </cell>
          <cell r="M163">
            <v>81.292922761883105</v>
          </cell>
          <cell r="N163">
            <v>4.4913913510767998</v>
          </cell>
        </row>
        <row r="164">
          <cell r="G164" t="str">
            <v>Ireland</v>
          </cell>
          <cell r="H164">
            <v>1</v>
          </cell>
          <cell r="I164">
            <v>1</v>
          </cell>
          <cell r="J164">
            <v>1</v>
          </cell>
          <cell r="K164">
            <v>183.4</v>
          </cell>
          <cell r="L164">
            <v>108490.403716457</v>
          </cell>
          <cell r="M164">
            <v>40.6289561180227</v>
          </cell>
          <cell r="N164">
            <v>3.1917997775918501</v>
          </cell>
        </row>
        <row r="165">
          <cell r="G165" t="str">
            <v>Ireland</v>
          </cell>
          <cell r="H165">
            <v>1</v>
          </cell>
          <cell r="I165">
            <v>2</v>
          </cell>
          <cell r="J165">
            <v>1</v>
          </cell>
          <cell r="K165">
            <v>247.5</v>
          </cell>
          <cell r="L165">
            <v>149628.17167103599</v>
          </cell>
          <cell r="M165">
            <v>52.414020794234901</v>
          </cell>
          <cell r="N165">
            <v>2.94348965857316</v>
          </cell>
        </row>
        <row r="166">
          <cell r="G166" t="str">
            <v>Ireland</v>
          </cell>
          <cell r="H166">
            <v>1</v>
          </cell>
          <cell r="I166">
            <v>3</v>
          </cell>
          <cell r="J166">
            <v>1</v>
          </cell>
          <cell r="K166">
            <v>97.9</v>
          </cell>
          <cell r="L166">
            <v>58569.114206842598</v>
          </cell>
          <cell r="M166">
            <v>55.945557081383797</v>
          </cell>
          <cell r="N166">
            <v>4.8965211573925096</v>
          </cell>
        </row>
        <row r="167">
          <cell r="G167" t="str">
            <v>Ireland</v>
          </cell>
          <cell r="H167">
            <v>1</v>
          </cell>
          <cell r="I167">
            <v>4</v>
          </cell>
          <cell r="J167">
            <v>1</v>
          </cell>
          <cell r="K167">
            <v>3.2</v>
          </cell>
          <cell r="L167">
            <v>2707.8091391174398</v>
          </cell>
          <cell r="M167">
            <v>57.342184725285399</v>
          </cell>
          <cell r="N167">
            <v>26.884793519768699</v>
          </cell>
        </row>
        <row r="168">
          <cell r="G168" t="str">
            <v>Ireland</v>
          </cell>
          <cell r="H168">
            <v>2</v>
          </cell>
          <cell r="I168">
            <v>1</v>
          </cell>
          <cell r="J168">
            <v>1</v>
          </cell>
          <cell r="K168">
            <v>156.6</v>
          </cell>
          <cell r="L168">
            <v>80150.436440285805</v>
          </cell>
          <cell r="M168">
            <v>60.343522042499799</v>
          </cell>
          <cell r="N168">
            <v>4.4016015632313099</v>
          </cell>
        </row>
        <row r="169">
          <cell r="G169" t="str">
            <v>Ireland</v>
          </cell>
          <cell r="H169">
            <v>2</v>
          </cell>
          <cell r="I169">
            <v>2</v>
          </cell>
          <cell r="J169">
            <v>1</v>
          </cell>
          <cell r="K169">
            <v>491</v>
          </cell>
          <cell r="L169">
            <v>242571.40655423401</v>
          </cell>
          <cell r="M169">
            <v>62.467405210910499</v>
          </cell>
          <cell r="N169">
            <v>1.7839439944322599</v>
          </cell>
        </row>
        <row r="170">
          <cell r="G170" t="str">
            <v>Ireland</v>
          </cell>
          <cell r="H170">
            <v>2</v>
          </cell>
          <cell r="I170">
            <v>3</v>
          </cell>
          <cell r="J170">
            <v>1</v>
          </cell>
          <cell r="K170">
            <v>483.8</v>
          </cell>
          <cell r="L170">
            <v>242777.367623798</v>
          </cell>
          <cell r="M170">
            <v>70.087433879289406</v>
          </cell>
          <cell r="N170">
            <v>2.19048069326145</v>
          </cell>
        </row>
        <row r="171">
          <cell r="G171" t="str">
            <v>Ireland</v>
          </cell>
          <cell r="H171">
            <v>2</v>
          </cell>
          <cell r="I171">
            <v>4</v>
          </cell>
          <cell r="J171">
            <v>1</v>
          </cell>
          <cell r="K171">
            <v>73.599999999999994</v>
          </cell>
          <cell r="L171">
            <v>37787.762821349897</v>
          </cell>
          <cell r="M171">
            <v>76.6673790651015</v>
          </cell>
          <cell r="N171">
            <v>5.6744494151593798</v>
          </cell>
        </row>
        <row r="172">
          <cell r="G172" t="str">
            <v>Ireland</v>
          </cell>
          <cell r="H172">
            <v>3</v>
          </cell>
          <cell r="I172">
            <v>1</v>
          </cell>
          <cell r="J172">
            <v>1</v>
          </cell>
          <cell r="K172">
            <v>74.8</v>
          </cell>
          <cell r="L172">
            <v>31365.137805453898</v>
          </cell>
          <cell r="M172">
            <v>72.479409322898604</v>
          </cell>
          <cell r="N172">
            <v>5.9185828558748197</v>
          </cell>
        </row>
        <row r="173">
          <cell r="G173" t="str">
            <v>Ireland</v>
          </cell>
          <cell r="H173">
            <v>3</v>
          </cell>
          <cell r="I173">
            <v>2</v>
          </cell>
          <cell r="J173">
            <v>1</v>
          </cell>
          <cell r="K173">
            <v>411.3</v>
          </cell>
          <cell r="L173">
            <v>177287.00139738401</v>
          </cell>
          <cell r="M173">
            <v>78.1584327498324</v>
          </cell>
          <cell r="N173">
            <v>2.1744955516095001</v>
          </cell>
        </row>
        <row r="174">
          <cell r="G174" t="str">
            <v>Ireland</v>
          </cell>
          <cell r="H174">
            <v>3</v>
          </cell>
          <cell r="I174">
            <v>3</v>
          </cell>
          <cell r="J174">
            <v>1</v>
          </cell>
          <cell r="K174">
            <v>807.9</v>
          </cell>
          <cell r="L174">
            <v>341664.06740506197</v>
          </cell>
          <cell r="M174">
            <v>82.384261358913406</v>
          </cell>
          <cell r="N174">
            <v>1.62897363849695</v>
          </cell>
        </row>
        <row r="175">
          <cell r="G175" t="str">
            <v>Ireland</v>
          </cell>
          <cell r="H175">
            <v>3</v>
          </cell>
          <cell r="I175">
            <v>4</v>
          </cell>
          <cell r="J175">
            <v>1</v>
          </cell>
          <cell r="K175">
            <v>328</v>
          </cell>
          <cell r="L175">
            <v>139412.347987674</v>
          </cell>
          <cell r="M175">
            <v>86.471040506973196</v>
          </cell>
          <cell r="N175">
            <v>2.92781687097286</v>
          </cell>
        </row>
        <row r="176">
          <cell r="G176" t="str">
            <v>Penguins</v>
          </cell>
          <cell r="H176">
            <v>1</v>
          </cell>
          <cell r="I176">
            <v>1</v>
          </cell>
          <cell r="J176">
            <v>1</v>
          </cell>
          <cell r="K176">
            <v>200.5</v>
          </cell>
          <cell r="L176">
            <v>133558.94441810399</v>
          </cell>
          <cell r="M176">
            <v>45.9485218010499</v>
          </cell>
          <cell r="N176">
            <v>2.3655340226481498</v>
          </cell>
        </row>
        <row r="177">
          <cell r="G177" t="str">
            <v>Penguins</v>
          </cell>
          <cell r="H177">
            <v>1</v>
          </cell>
          <cell r="I177">
            <v>2</v>
          </cell>
          <cell r="J177">
            <v>1</v>
          </cell>
          <cell r="K177">
            <v>94.9</v>
          </cell>
          <cell r="L177">
            <v>67862.177080152702</v>
          </cell>
          <cell r="M177">
            <v>55.788208582214502</v>
          </cell>
          <cell r="N177">
            <v>5.4914579604849303</v>
          </cell>
        </row>
        <row r="178">
          <cell r="G178" t="str">
            <v>Penguins</v>
          </cell>
          <cell r="H178">
            <v>1</v>
          </cell>
          <cell r="I178">
            <v>3</v>
          </cell>
          <cell r="J178">
            <v>1</v>
          </cell>
          <cell r="K178">
            <v>30.3</v>
          </cell>
          <cell r="L178">
            <v>22452.137963360401</v>
          </cell>
          <cell r="M178">
            <v>52.202887818350298</v>
          </cell>
          <cell r="N178">
            <v>9.2755830325158808</v>
          </cell>
        </row>
        <row r="179">
          <cell r="G179" t="str">
            <v>Penguins</v>
          </cell>
          <cell r="H179">
            <v>1</v>
          </cell>
          <cell r="I179">
            <v>4</v>
          </cell>
          <cell r="J179">
            <v>1</v>
          </cell>
          <cell r="K179">
            <v>3.3</v>
          </cell>
          <cell r="L179">
            <v>2146.5440389008199</v>
          </cell>
          <cell r="M179">
            <v>53.080226702208897</v>
          </cell>
          <cell r="N179">
            <v>34.064354291695601</v>
          </cell>
        </row>
        <row r="180">
          <cell r="G180" t="str">
            <v>Penguins</v>
          </cell>
          <cell r="H180">
            <v>2</v>
          </cell>
          <cell r="I180">
            <v>1</v>
          </cell>
          <cell r="J180">
            <v>1</v>
          </cell>
          <cell r="K180">
            <v>358.4</v>
          </cell>
          <cell r="L180">
            <v>322163.87440707401</v>
          </cell>
          <cell r="M180">
            <v>68.317362986060701</v>
          </cell>
          <cell r="N180">
            <v>2.3941245760421399</v>
          </cell>
        </row>
        <row r="181">
          <cell r="G181" t="str">
            <v>Penguins</v>
          </cell>
          <cell r="H181">
            <v>2</v>
          </cell>
          <cell r="I181">
            <v>2</v>
          </cell>
          <cell r="J181">
            <v>1</v>
          </cell>
          <cell r="K181">
            <v>377.4</v>
          </cell>
          <cell r="L181">
            <v>347983.31110462098</v>
          </cell>
          <cell r="M181">
            <v>75.4326387140283</v>
          </cell>
          <cell r="N181">
            <v>2.3727234064467502</v>
          </cell>
        </row>
        <row r="182">
          <cell r="G182" t="str">
            <v>Penguins</v>
          </cell>
          <cell r="H182">
            <v>2</v>
          </cell>
          <cell r="I182">
            <v>3</v>
          </cell>
          <cell r="J182">
            <v>1</v>
          </cell>
          <cell r="K182">
            <v>217.2</v>
          </cell>
          <cell r="L182">
            <v>218655.63671255001</v>
          </cell>
          <cell r="M182">
            <v>77.733778135822305</v>
          </cell>
          <cell r="N182">
            <v>2.75564835995764</v>
          </cell>
        </row>
        <row r="183">
          <cell r="G183" t="str">
            <v>Penguins</v>
          </cell>
          <cell r="H183">
            <v>2</v>
          </cell>
          <cell r="I183">
            <v>4</v>
          </cell>
          <cell r="J183">
            <v>1</v>
          </cell>
          <cell r="K183">
            <v>40</v>
          </cell>
          <cell r="L183">
            <v>42761.607984429203</v>
          </cell>
          <cell r="M183">
            <v>72.109409421316101</v>
          </cell>
          <cell r="N183">
            <v>6.55252225637543</v>
          </cell>
        </row>
        <row r="184">
          <cell r="G184" t="str">
            <v>Penguins</v>
          </cell>
          <cell r="H184">
            <v>3</v>
          </cell>
          <cell r="I184">
            <v>1</v>
          </cell>
          <cell r="J184">
            <v>1</v>
          </cell>
          <cell r="K184">
            <v>231.4</v>
          </cell>
          <cell r="L184">
            <v>206185.487891447</v>
          </cell>
          <cell r="M184">
            <v>76.664408269368394</v>
          </cell>
          <cell r="N184">
            <v>2.86048353059424</v>
          </cell>
        </row>
        <row r="185">
          <cell r="G185" t="str">
            <v>Penguins</v>
          </cell>
          <cell r="H185">
            <v>3</v>
          </cell>
          <cell r="I185">
            <v>2</v>
          </cell>
          <cell r="J185">
            <v>1</v>
          </cell>
          <cell r="K185">
            <v>527.9</v>
          </cell>
          <cell r="L185">
            <v>496392.543817278</v>
          </cell>
          <cell r="M185">
            <v>83.108539116425305</v>
          </cell>
          <cell r="N185">
            <v>1.8890953519555</v>
          </cell>
        </row>
        <row r="186">
          <cell r="G186" t="str">
            <v>Penguins</v>
          </cell>
          <cell r="H186">
            <v>3</v>
          </cell>
          <cell r="I186">
            <v>3</v>
          </cell>
          <cell r="J186">
            <v>1</v>
          </cell>
          <cell r="K186">
            <v>631.6</v>
          </cell>
          <cell r="L186">
            <v>639837.52563199599</v>
          </cell>
          <cell r="M186">
            <v>89.027765745048299</v>
          </cell>
          <cell r="N186">
            <v>1.35092686644227</v>
          </cell>
        </row>
        <row r="187">
          <cell r="G187" t="str">
            <v>Penguins</v>
          </cell>
          <cell r="H187">
            <v>3</v>
          </cell>
          <cell r="I187">
            <v>4</v>
          </cell>
          <cell r="J187">
            <v>1</v>
          </cell>
          <cell r="K187">
            <v>207.1</v>
          </cell>
          <cell r="L187">
            <v>220092.67104696401</v>
          </cell>
          <cell r="M187">
            <v>90.252110228417095</v>
          </cell>
          <cell r="N187">
            <v>2.4909101533831901</v>
          </cell>
        </row>
        <row r="188">
          <cell r="G188" t="str">
            <v>Italy</v>
          </cell>
          <cell r="H188">
            <v>1</v>
          </cell>
          <cell r="I188">
            <v>1</v>
          </cell>
          <cell r="J188">
            <v>1</v>
          </cell>
          <cell r="K188">
            <v>307.89999999999998</v>
          </cell>
          <cell r="L188">
            <v>3573568.6724296999</v>
          </cell>
          <cell r="M188">
            <v>50.041171933445099</v>
          </cell>
          <cell r="N188">
            <v>2.39549209216305</v>
          </cell>
        </row>
        <row r="189">
          <cell r="G189" t="str">
            <v>Italy</v>
          </cell>
          <cell r="H189">
            <v>1</v>
          </cell>
          <cell r="I189">
            <v>2</v>
          </cell>
          <cell r="J189">
            <v>1</v>
          </cell>
          <cell r="K189">
            <v>350</v>
          </cell>
          <cell r="L189">
            <v>4040650.8007024</v>
          </cell>
          <cell r="M189">
            <v>54.321370215595401</v>
          </cell>
          <cell r="N189">
            <v>2.3296414658039901</v>
          </cell>
        </row>
        <row r="190">
          <cell r="G190" t="str">
            <v>Italy</v>
          </cell>
          <cell r="H190">
            <v>1</v>
          </cell>
          <cell r="I190">
            <v>3</v>
          </cell>
          <cell r="J190">
            <v>1</v>
          </cell>
          <cell r="K190">
            <v>115.8</v>
          </cell>
          <cell r="L190">
            <v>1355331.7405546</v>
          </cell>
          <cell r="M190">
            <v>62.556791306368702</v>
          </cell>
          <cell r="N190">
            <v>4.5700206702064801</v>
          </cell>
        </row>
        <row r="191">
          <cell r="G191" t="str">
            <v>Italy</v>
          </cell>
          <cell r="H191">
            <v>1</v>
          </cell>
          <cell r="I191">
            <v>4</v>
          </cell>
          <cell r="J191">
            <v>1</v>
          </cell>
          <cell r="K191">
            <v>5.3</v>
          </cell>
          <cell r="L191">
            <v>63062.170252299999</v>
          </cell>
          <cell r="M191">
            <v>80.221560569900006</v>
          </cell>
          <cell r="N191">
            <v>22.927671789229201</v>
          </cell>
        </row>
        <row r="192">
          <cell r="G192" t="str">
            <v>Italy</v>
          </cell>
          <cell r="H192">
            <v>2</v>
          </cell>
          <cell r="I192">
            <v>1</v>
          </cell>
          <cell r="J192">
            <v>1</v>
          </cell>
          <cell r="K192">
            <v>212.8</v>
          </cell>
          <cell r="L192">
            <v>1269936.1872564999</v>
          </cell>
          <cell r="M192">
            <v>68.739378005401207</v>
          </cell>
          <cell r="N192">
            <v>4.2716656676223197</v>
          </cell>
        </row>
        <row r="193">
          <cell r="G193" t="str">
            <v>Italy</v>
          </cell>
          <cell r="H193">
            <v>2</v>
          </cell>
          <cell r="I193">
            <v>2</v>
          </cell>
          <cell r="J193">
            <v>1</v>
          </cell>
          <cell r="K193">
            <v>558.4</v>
          </cell>
          <cell r="L193">
            <v>3305970.1137072002</v>
          </cell>
          <cell r="M193">
            <v>65.880380276869602</v>
          </cell>
          <cell r="N193">
            <v>2.5041377355485199</v>
          </cell>
        </row>
        <row r="194">
          <cell r="G194" t="str">
            <v>Italy</v>
          </cell>
          <cell r="H194">
            <v>2</v>
          </cell>
          <cell r="I194">
            <v>3</v>
          </cell>
          <cell r="J194">
            <v>1</v>
          </cell>
          <cell r="K194">
            <v>473.3</v>
          </cell>
          <cell r="L194">
            <v>2952979.1174829002</v>
          </cell>
          <cell r="M194">
            <v>75.212057784042898</v>
          </cell>
          <cell r="N194">
            <v>2.6584123069052099</v>
          </cell>
        </row>
        <row r="195">
          <cell r="G195" t="str">
            <v>Italy</v>
          </cell>
          <cell r="H195">
            <v>2</v>
          </cell>
          <cell r="I195">
            <v>4</v>
          </cell>
          <cell r="J195">
            <v>1</v>
          </cell>
          <cell r="K195">
            <v>63.5</v>
          </cell>
          <cell r="L195">
            <v>390905.32348840003</v>
          </cell>
          <cell r="M195">
            <v>89.244530295999596</v>
          </cell>
          <cell r="N195">
            <v>5.3337304085820101</v>
          </cell>
        </row>
        <row r="196">
          <cell r="G196" t="str">
            <v>Italy</v>
          </cell>
          <cell r="H196">
            <v>3</v>
          </cell>
          <cell r="I196">
            <v>1</v>
          </cell>
          <cell r="J196">
            <v>1</v>
          </cell>
          <cell r="K196">
            <v>61.9</v>
          </cell>
          <cell r="L196">
            <v>319472.81086175999</v>
          </cell>
          <cell r="M196">
            <v>77.434824997847002</v>
          </cell>
          <cell r="N196">
            <v>6.3018314965931497</v>
          </cell>
        </row>
        <row r="197">
          <cell r="G197" t="str">
            <v>Italy</v>
          </cell>
          <cell r="H197">
            <v>3</v>
          </cell>
          <cell r="I197">
            <v>2</v>
          </cell>
          <cell r="J197">
            <v>1</v>
          </cell>
          <cell r="K197">
            <v>190.1</v>
          </cell>
          <cell r="L197">
            <v>1049791.85587688</v>
          </cell>
          <cell r="M197">
            <v>74.908721920226398</v>
          </cell>
          <cell r="N197">
            <v>3.84644296962998</v>
          </cell>
        </row>
        <row r="198">
          <cell r="G198" t="str">
            <v>Italy</v>
          </cell>
          <cell r="H198">
            <v>3</v>
          </cell>
          <cell r="I198">
            <v>3</v>
          </cell>
          <cell r="J198">
            <v>1</v>
          </cell>
          <cell r="K198">
            <v>294.5</v>
          </cell>
          <cell r="L198">
            <v>1828937.9477750601</v>
          </cell>
          <cell r="M198">
            <v>83.412559439754702</v>
          </cell>
          <cell r="N198">
            <v>2.8447647420673898</v>
          </cell>
        </row>
        <row r="199">
          <cell r="G199" t="str">
            <v>Italy</v>
          </cell>
          <cell r="H199">
            <v>3</v>
          </cell>
          <cell r="I199">
            <v>4</v>
          </cell>
          <cell r="J199">
            <v>1</v>
          </cell>
          <cell r="K199">
            <v>65.5</v>
          </cell>
          <cell r="L199">
            <v>450580.65845589997</v>
          </cell>
          <cell r="M199">
            <v>84.785315759255894</v>
          </cell>
          <cell r="N199">
            <v>6.2357333329616997</v>
          </cell>
        </row>
        <row r="200">
          <cell r="G200" t="str">
            <v>Panthers</v>
          </cell>
          <cell r="H200">
            <v>1</v>
          </cell>
          <cell r="I200">
            <v>1</v>
          </cell>
          <cell r="J200">
            <v>1</v>
          </cell>
          <cell r="K200">
            <v>1082.0999999999999</v>
          </cell>
          <cell r="L200">
            <v>930609.10477769899</v>
          </cell>
          <cell r="M200">
            <v>51.563383326845198</v>
          </cell>
          <cell r="N200">
            <v>1.2878424414901599</v>
          </cell>
        </row>
        <row r="201">
          <cell r="G201" t="str">
            <v>Panthers</v>
          </cell>
          <cell r="H201">
            <v>1</v>
          </cell>
          <cell r="I201">
            <v>2</v>
          </cell>
          <cell r="J201">
            <v>1</v>
          </cell>
          <cell r="K201">
            <v>125.1</v>
          </cell>
          <cell r="L201">
            <v>120751.196900246</v>
          </cell>
          <cell r="M201">
            <v>61.352222983569497</v>
          </cell>
          <cell r="N201">
            <v>4.7791176272973104</v>
          </cell>
        </row>
        <row r="202">
          <cell r="G202" t="str">
            <v>Panthers</v>
          </cell>
          <cell r="H202">
            <v>1</v>
          </cell>
          <cell r="I202">
            <v>3</v>
          </cell>
          <cell r="J202">
            <v>1</v>
          </cell>
          <cell r="K202">
            <v>11</v>
          </cell>
          <cell r="L202">
            <v>11319.5608712802</v>
          </cell>
          <cell r="M202">
            <v>67.888391021761095</v>
          </cell>
          <cell r="N202">
            <v>19.749343440523699</v>
          </cell>
        </row>
        <row r="203">
          <cell r="G203" t="str">
            <v>Panthers</v>
          </cell>
          <cell r="H203">
            <v>2</v>
          </cell>
          <cell r="I203">
            <v>1</v>
          </cell>
          <cell r="J203">
            <v>1</v>
          </cell>
          <cell r="K203">
            <v>790.8</v>
          </cell>
          <cell r="L203">
            <v>847489.39375209797</v>
          </cell>
          <cell r="M203">
            <v>56.0005050939507</v>
          </cell>
          <cell r="N203">
            <v>1.3355045414528099</v>
          </cell>
        </row>
        <row r="204">
          <cell r="G204" t="str">
            <v>Panthers</v>
          </cell>
          <cell r="H204">
            <v>2</v>
          </cell>
          <cell r="I204">
            <v>2</v>
          </cell>
          <cell r="J204">
            <v>1</v>
          </cell>
          <cell r="K204">
            <v>363</v>
          </cell>
          <cell r="L204">
            <v>410981.255801305</v>
          </cell>
          <cell r="M204">
            <v>66.287128941839597</v>
          </cell>
          <cell r="N204">
            <v>2.5292286510080402</v>
          </cell>
        </row>
        <row r="205">
          <cell r="G205" t="str">
            <v>Panthers</v>
          </cell>
          <cell r="H205">
            <v>2</v>
          </cell>
          <cell r="I205">
            <v>3</v>
          </cell>
          <cell r="J205">
            <v>1</v>
          </cell>
          <cell r="K205">
            <v>59.9</v>
          </cell>
          <cell r="L205">
            <v>78100.159113610804</v>
          </cell>
          <cell r="M205">
            <v>75.280076377621199</v>
          </cell>
          <cell r="N205">
            <v>6.08064340186659</v>
          </cell>
        </row>
        <row r="206">
          <cell r="G206" t="str">
            <v>Panthers</v>
          </cell>
          <cell r="H206">
            <v>3</v>
          </cell>
          <cell r="I206">
            <v>1</v>
          </cell>
          <cell r="J206">
            <v>1</v>
          </cell>
          <cell r="K206">
            <v>245.5</v>
          </cell>
          <cell r="L206">
            <v>247177.42055050301</v>
          </cell>
          <cell r="M206">
            <v>65.902570299272796</v>
          </cell>
          <cell r="N206">
            <v>3.11492925879964</v>
          </cell>
        </row>
        <row r="207">
          <cell r="G207" t="str">
            <v>Panthers</v>
          </cell>
          <cell r="H207">
            <v>3</v>
          </cell>
          <cell r="I207">
            <v>2</v>
          </cell>
          <cell r="J207">
            <v>1</v>
          </cell>
          <cell r="K207">
            <v>257.8</v>
          </cell>
          <cell r="L207">
            <v>270605.50117937999</v>
          </cell>
          <cell r="M207">
            <v>73.148931783128702</v>
          </cell>
          <cell r="N207">
            <v>3.3574778645209702</v>
          </cell>
        </row>
        <row r="208">
          <cell r="G208" t="str">
            <v>Panthers</v>
          </cell>
          <cell r="H208">
            <v>3</v>
          </cell>
          <cell r="I208">
            <v>3</v>
          </cell>
          <cell r="J208">
            <v>1</v>
          </cell>
          <cell r="K208">
            <v>86.1</v>
          </cell>
          <cell r="L208">
            <v>97457.371708607607</v>
          </cell>
          <cell r="M208">
            <v>80.491691360770204</v>
          </cell>
          <cell r="N208">
            <v>5.0833475621503501</v>
          </cell>
        </row>
        <row r="209">
          <cell r="G209" t="str">
            <v>Panthers</v>
          </cell>
          <cell r="H209">
            <v>3</v>
          </cell>
          <cell r="I209">
            <v>4</v>
          </cell>
          <cell r="J209">
            <v>1</v>
          </cell>
          <cell r="K209">
            <v>10.6</v>
          </cell>
          <cell r="L209">
            <v>15577.842423283901</v>
          </cell>
          <cell r="M209">
            <v>86.507780456885101</v>
          </cell>
          <cell r="N209">
            <v>15.954185574676901</v>
          </cell>
        </row>
        <row r="210">
          <cell r="G210" t="str">
            <v>Japan</v>
          </cell>
          <cell r="H210">
            <v>1</v>
          </cell>
          <cell r="I210">
            <v>1</v>
          </cell>
          <cell r="J210">
            <v>1</v>
          </cell>
          <cell r="K210">
            <v>61.5</v>
          </cell>
          <cell r="L210">
            <v>954520.64647349995</v>
          </cell>
          <cell r="M210">
            <v>64.748015623166793</v>
          </cell>
          <cell r="N210">
            <v>5.8758102874216602</v>
          </cell>
        </row>
        <row r="211">
          <cell r="G211" t="str">
            <v>Japan</v>
          </cell>
          <cell r="H211">
            <v>1</v>
          </cell>
          <cell r="I211">
            <v>2</v>
          </cell>
          <cell r="J211">
            <v>1</v>
          </cell>
          <cell r="K211">
            <v>133.6</v>
          </cell>
          <cell r="L211">
            <v>2113715.2699775002</v>
          </cell>
          <cell r="M211">
            <v>65.708134812992398</v>
          </cell>
          <cell r="N211">
            <v>3.9945609926777799</v>
          </cell>
        </row>
        <row r="212">
          <cell r="G212" t="str">
            <v>Japan</v>
          </cell>
          <cell r="H212">
            <v>1</v>
          </cell>
          <cell r="I212">
            <v>3</v>
          </cell>
          <cell r="J212">
            <v>1</v>
          </cell>
          <cell r="K212">
            <v>114</v>
          </cell>
          <cell r="L212">
            <v>1996213.6982225999</v>
          </cell>
          <cell r="M212">
            <v>76.916697250970003</v>
          </cell>
          <cell r="N212">
            <v>5.0552451960412297</v>
          </cell>
        </row>
        <row r="213">
          <cell r="G213" t="str">
            <v>Japan</v>
          </cell>
          <cell r="H213">
            <v>1</v>
          </cell>
          <cell r="I213">
            <v>4</v>
          </cell>
          <cell r="J213">
            <v>1</v>
          </cell>
          <cell r="K213">
            <v>13.9</v>
          </cell>
          <cell r="L213">
            <v>255994.00990840001</v>
          </cell>
          <cell r="M213">
            <v>71.320206683265297</v>
          </cell>
          <cell r="N213">
            <v>14.009147582307</v>
          </cell>
        </row>
        <row r="214">
          <cell r="G214" t="str">
            <v>Japan</v>
          </cell>
          <cell r="H214">
            <v>2</v>
          </cell>
          <cell r="I214">
            <v>1</v>
          </cell>
          <cell r="J214">
            <v>1</v>
          </cell>
          <cell r="K214">
            <v>71.2</v>
          </cell>
          <cell r="L214">
            <v>1165499.0592075</v>
          </cell>
          <cell r="M214">
            <v>70.900261868864803</v>
          </cell>
          <cell r="N214">
            <v>6.5613317398968602</v>
          </cell>
        </row>
        <row r="215">
          <cell r="G215" t="str">
            <v>Japan</v>
          </cell>
          <cell r="H215">
            <v>2</v>
          </cell>
          <cell r="I215">
            <v>2</v>
          </cell>
          <cell r="J215">
            <v>1</v>
          </cell>
          <cell r="K215">
            <v>375.5</v>
          </cell>
          <cell r="L215">
            <v>6146102.0836696997</v>
          </cell>
          <cell r="M215">
            <v>71.280721179771405</v>
          </cell>
          <cell r="N215">
            <v>2.41853512427915</v>
          </cell>
        </row>
        <row r="216">
          <cell r="G216" t="str">
            <v>Japan</v>
          </cell>
          <cell r="H216">
            <v>2</v>
          </cell>
          <cell r="I216">
            <v>3</v>
          </cell>
          <cell r="J216">
            <v>1</v>
          </cell>
          <cell r="K216">
            <v>678.3</v>
          </cell>
          <cell r="L216">
            <v>11358388.7717025</v>
          </cell>
          <cell r="M216">
            <v>76.496815270788801</v>
          </cell>
          <cell r="N216">
            <v>1.47323056532913</v>
          </cell>
        </row>
        <row r="217">
          <cell r="G217" t="str">
            <v>Japan</v>
          </cell>
          <cell r="H217">
            <v>2</v>
          </cell>
          <cell r="I217">
            <v>4</v>
          </cell>
          <cell r="J217">
            <v>1</v>
          </cell>
          <cell r="K217">
            <v>178</v>
          </cell>
          <cell r="L217">
            <v>3062876.8380283001</v>
          </cell>
          <cell r="M217">
            <v>80.195200614285199</v>
          </cell>
          <cell r="N217">
            <v>3.8264266467074299</v>
          </cell>
        </row>
        <row r="218">
          <cell r="G218" t="str">
            <v>Japan</v>
          </cell>
          <cell r="H218">
            <v>3</v>
          </cell>
          <cell r="I218">
            <v>1</v>
          </cell>
          <cell r="J218">
            <v>1</v>
          </cell>
          <cell r="K218">
            <v>19.8</v>
          </cell>
          <cell r="L218">
            <v>275839.34648230002</v>
          </cell>
          <cell r="M218">
            <v>81.835053771255303</v>
          </cell>
          <cell r="N218">
            <v>10.8636684949289</v>
          </cell>
        </row>
        <row r="219">
          <cell r="G219" t="str">
            <v>Japan</v>
          </cell>
          <cell r="H219">
            <v>3</v>
          </cell>
          <cell r="I219">
            <v>2</v>
          </cell>
          <cell r="J219">
            <v>1</v>
          </cell>
          <cell r="K219">
            <v>233.9</v>
          </cell>
          <cell r="L219">
            <v>2957992.7241063998</v>
          </cell>
          <cell r="M219">
            <v>78.553401851461402</v>
          </cell>
          <cell r="N219">
            <v>3.1110508225714901</v>
          </cell>
        </row>
        <row r="220">
          <cell r="G220" t="str">
            <v>Japan</v>
          </cell>
          <cell r="H220">
            <v>3</v>
          </cell>
          <cell r="I220">
            <v>3</v>
          </cell>
          <cell r="J220">
            <v>1</v>
          </cell>
          <cell r="K220">
            <v>918</v>
          </cell>
          <cell r="L220">
            <v>12269744.4566679</v>
          </cell>
          <cell r="M220">
            <v>79.8920994246552</v>
          </cell>
          <cell r="N220">
            <v>1.3819137256957601</v>
          </cell>
        </row>
        <row r="221">
          <cell r="G221" t="str">
            <v>Japan</v>
          </cell>
          <cell r="H221">
            <v>3</v>
          </cell>
          <cell r="I221">
            <v>4</v>
          </cell>
          <cell r="J221">
            <v>1</v>
          </cell>
          <cell r="K221">
            <v>666.3</v>
          </cell>
          <cell r="L221">
            <v>9093923.9257344007</v>
          </cell>
          <cell r="M221">
            <v>79.375977435140896</v>
          </cell>
          <cell r="N221">
            <v>1.61446635649156</v>
          </cell>
        </row>
        <row r="222">
          <cell r="G222" t="str">
            <v>Korea</v>
          </cell>
          <cell r="H222">
            <v>1</v>
          </cell>
          <cell r="I222">
            <v>1</v>
          </cell>
          <cell r="J222">
            <v>1</v>
          </cell>
          <cell r="K222">
            <v>293.2</v>
          </cell>
          <cell r="L222">
            <v>1411123.9594752099</v>
          </cell>
          <cell r="M222">
            <v>61.263345173961902</v>
          </cell>
          <cell r="N222">
            <v>2.6160186380978301</v>
          </cell>
        </row>
        <row r="223">
          <cell r="G223" t="str">
            <v>Korea</v>
          </cell>
          <cell r="H223">
            <v>1</v>
          </cell>
          <cell r="I223">
            <v>2</v>
          </cell>
          <cell r="J223">
            <v>1</v>
          </cell>
          <cell r="K223">
            <v>313.2</v>
          </cell>
          <cell r="L223">
            <v>1553612.40946617</v>
          </cell>
          <cell r="M223">
            <v>65.301060540196502</v>
          </cell>
          <cell r="N223">
            <v>2.3534134127480102</v>
          </cell>
        </row>
        <row r="224">
          <cell r="G224" t="str">
            <v>Korea</v>
          </cell>
          <cell r="H224">
            <v>1</v>
          </cell>
          <cell r="I224">
            <v>3</v>
          </cell>
          <cell r="J224">
            <v>1</v>
          </cell>
          <cell r="K224">
            <v>88.9</v>
          </cell>
          <cell r="L224">
            <v>457966.69594014698</v>
          </cell>
          <cell r="M224">
            <v>69.219197607740497</v>
          </cell>
          <cell r="N224">
            <v>5.4946689890633804</v>
          </cell>
        </row>
        <row r="225">
          <cell r="G225" t="str">
            <v>Korea</v>
          </cell>
          <cell r="H225">
            <v>2</v>
          </cell>
          <cell r="I225">
            <v>1</v>
          </cell>
          <cell r="J225">
            <v>1</v>
          </cell>
          <cell r="K225">
            <v>216</v>
          </cell>
          <cell r="L225">
            <v>1137142.9378480299</v>
          </cell>
          <cell r="M225">
            <v>76.2635221409205</v>
          </cell>
          <cell r="N225">
            <v>3.35192296457189</v>
          </cell>
        </row>
        <row r="226">
          <cell r="G226" t="str">
            <v>Korea</v>
          </cell>
          <cell r="H226">
            <v>2</v>
          </cell>
          <cell r="I226">
            <v>2</v>
          </cell>
          <cell r="J226">
            <v>1</v>
          </cell>
          <cell r="K226">
            <v>754.8</v>
          </cell>
          <cell r="L226">
            <v>4213907.7051575901</v>
          </cell>
          <cell r="M226">
            <v>76.306784049807504</v>
          </cell>
          <cell r="N226">
            <v>1.3679980937437899</v>
          </cell>
        </row>
        <row r="227">
          <cell r="G227" t="str">
            <v>Korea</v>
          </cell>
          <cell r="H227">
            <v>2</v>
          </cell>
          <cell r="I227">
            <v>3</v>
          </cell>
          <cell r="J227">
            <v>1</v>
          </cell>
          <cell r="K227">
            <v>519.79999999999995</v>
          </cell>
          <cell r="L227">
            <v>3080590.0101500601</v>
          </cell>
          <cell r="M227">
            <v>75.556910170515707</v>
          </cell>
          <cell r="N227">
            <v>1.97447984416161</v>
          </cell>
        </row>
        <row r="228">
          <cell r="G228" t="str">
            <v>Korea</v>
          </cell>
          <cell r="H228">
            <v>2</v>
          </cell>
          <cell r="I228">
            <v>4</v>
          </cell>
          <cell r="J228">
            <v>1</v>
          </cell>
          <cell r="K228">
            <v>49.4</v>
          </cell>
          <cell r="L228">
            <v>285044.646270292</v>
          </cell>
          <cell r="M228">
            <v>68.671951249583003</v>
          </cell>
          <cell r="N228">
            <v>8.0415395924632005</v>
          </cell>
        </row>
        <row r="229">
          <cell r="G229" t="str">
            <v>Korea</v>
          </cell>
          <cell r="H229">
            <v>3</v>
          </cell>
          <cell r="I229">
            <v>1</v>
          </cell>
          <cell r="J229">
            <v>1</v>
          </cell>
          <cell r="K229">
            <v>50.6</v>
          </cell>
          <cell r="L229">
            <v>256428.52145713699</v>
          </cell>
          <cell r="M229">
            <v>85.785781521728495</v>
          </cell>
          <cell r="N229">
            <v>5.7172960788856102</v>
          </cell>
        </row>
        <row r="230">
          <cell r="G230" t="str">
            <v>Korea</v>
          </cell>
          <cell r="H230">
            <v>3</v>
          </cell>
          <cell r="I230">
            <v>2</v>
          </cell>
          <cell r="J230">
            <v>1</v>
          </cell>
          <cell r="K230">
            <v>523.9</v>
          </cell>
          <cell r="L230">
            <v>2597988.73976928</v>
          </cell>
          <cell r="M230">
            <v>77.221655528072006</v>
          </cell>
          <cell r="N230">
            <v>1.7229845347820401</v>
          </cell>
        </row>
        <row r="231">
          <cell r="G231" t="str">
            <v>Korea</v>
          </cell>
          <cell r="H231">
            <v>3</v>
          </cell>
          <cell r="I231">
            <v>3</v>
          </cell>
          <cell r="J231">
            <v>1</v>
          </cell>
          <cell r="K231">
            <v>999.6</v>
          </cell>
          <cell r="L231">
            <v>5023905.3190001696</v>
          </cell>
          <cell r="M231">
            <v>79.870768178301503</v>
          </cell>
          <cell r="N231">
            <v>1.2441762814514099</v>
          </cell>
        </row>
        <row r="232">
          <cell r="G232" t="str">
            <v>Korea</v>
          </cell>
          <cell r="H232">
            <v>3</v>
          </cell>
          <cell r="I232">
            <v>4</v>
          </cell>
          <cell r="J232">
            <v>1</v>
          </cell>
          <cell r="K232">
            <v>246.9</v>
          </cell>
          <cell r="L232">
            <v>1267416.66054253</v>
          </cell>
          <cell r="M232">
            <v>81.034059355572296</v>
          </cell>
          <cell r="N232">
            <v>2.6395431897636401</v>
          </cell>
        </row>
        <row r="233">
          <cell r="G233" t="str">
            <v>Islanders</v>
          </cell>
          <cell r="H233">
            <v>1</v>
          </cell>
          <cell r="I233">
            <v>1</v>
          </cell>
          <cell r="J233">
            <v>1</v>
          </cell>
          <cell r="K233">
            <v>26.3</v>
          </cell>
          <cell r="L233">
            <v>11396.653287086299</v>
          </cell>
          <cell r="M233">
            <v>39.719175902295099</v>
          </cell>
          <cell r="N233">
            <v>6.9530007292776501</v>
          </cell>
        </row>
        <row r="234">
          <cell r="G234" t="str">
            <v>Islanders</v>
          </cell>
          <cell r="H234">
            <v>1</v>
          </cell>
          <cell r="I234">
            <v>2</v>
          </cell>
          <cell r="J234">
            <v>1</v>
          </cell>
          <cell r="K234">
            <v>47.4</v>
          </cell>
          <cell r="L234">
            <v>21026.054995808299</v>
          </cell>
          <cell r="M234">
            <v>49.787955488535196</v>
          </cell>
          <cell r="N234">
            <v>6.5270276397147597</v>
          </cell>
        </row>
        <row r="235">
          <cell r="G235" t="str">
            <v>Islanders</v>
          </cell>
          <cell r="H235">
            <v>1</v>
          </cell>
          <cell r="I235">
            <v>3</v>
          </cell>
          <cell r="J235">
            <v>1</v>
          </cell>
          <cell r="K235">
            <v>21.3</v>
          </cell>
          <cell r="L235">
            <v>10002.4479726422</v>
          </cell>
          <cell r="M235">
            <v>50.845044901683202</v>
          </cell>
          <cell r="N235">
            <v>12.919967303063</v>
          </cell>
        </row>
        <row r="236">
          <cell r="G236" t="str">
            <v>Islanders</v>
          </cell>
          <cell r="H236">
            <v>2</v>
          </cell>
          <cell r="I236">
            <v>1</v>
          </cell>
          <cell r="J236">
            <v>1</v>
          </cell>
          <cell r="K236">
            <v>302.3</v>
          </cell>
          <cell r="L236">
            <v>127231.14353633</v>
          </cell>
          <cell r="M236">
            <v>62.066406453183703</v>
          </cell>
          <cell r="N236">
            <v>3.09565021195503</v>
          </cell>
        </row>
        <row r="237">
          <cell r="G237" t="str">
            <v>Islanders</v>
          </cell>
          <cell r="H237">
            <v>2</v>
          </cell>
          <cell r="I237">
            <v>2</v>
          </cell>
          <cell r="J237">
            <v>1</v>
          </cell>
          <cell r="K237">
            <v>788.3</v>
          </cell>
          <cell r="L237">
            <v>299950.68186485302</v>
          </cell>
          <cell r="M237">
            <v>65.734786331824097</v>
          </cell>
          <cell r="N237">
            <v>1.76642517885952</v>
          </cell>
        </row>
        <row r="238">
          <cell r="G238" t="str">
            <v>Islanders</v>
          </cell>
          <cell r="H238">
            <v>2</v>
          </cell>
          <cell r="I238">
            <v>3</v>
          </cell>
          <cell r="J238">
            <v>1</v>
          </cell>
          <cell r="K238">
            <v>493.9</v>
          </cell>
          <cell r="L238">
            <v>195992.8858086</v>
          </cell>
          <cell r="M238">
            <v>72.8657698931505</v>
          </cell>
          <cell r="N238">
            <v>2.1314793092381299</v>
          </cell>
        </row>
        <row r="239">
          <cell r="G239" t="str">
            <v>Islanders</v>
          </cell>
          <cell r="H239">
            <v>2</v>
          </cell>
          <cell r="I239">
            <v>4</v>
          </cell>
          <cell r="J239">
            <v>1</v>
          </cell>
          <cell r="K239">
            <v>61.5</v>
          </cell>
          <cell r="L239">
            <v>27951.4438250235</v>
          </cell>
          <cell r="M239">
            <v>74.746781119596093</v>
          </cell>
          <cell r="N239">
            <v>7.2843178931044896</v>
          </cell>
        </row>
        <row r="240">
          <cell r="G240" t="str">
            <v>Islanders</v>
          </cell>
          <cell r="H240">
            <v>3</v>
          </cell>
          <cell r="I240">
            <v>1</v>
          </cell>
          <cell r="J240">
            <v>1</v>
          </cell>
          <cell r="K240">
            <v>67.7</v>
          </cell>
          <cell r="L240">
            <v>19785.349494606198</v>
          </cell>
          <cell r="M240">
            <v>83.177563490774503</v>
          </cell>
          <cell r="N240">
            <v>5.6276991437846204</v>
          </cell>
        </row>
        <row r="241">
          <cell r="G241" t="str">
            <v>Islanders</v>
          </cell>
          <cell r="H241">
            <v>3</v>
          </cell>
          <cell r="I241">
            <v>2</v>
          </cell>
          <cell r="J241">
            <v>1</v>
          </cell>
          <cell r="K241">
            <v>368.1</v>
          </cell>
          <cell r="L241">
            <v>118855.53135427</v>
          </cell>
          <cell r="M241">
            <v>84.406515741875495</v>
          </cell>
          <cell r="N241">
            <v>2.11732360833033</v>
          </cell>
        </row>
        <row r="242">
          <cell r="G242" t="str">
            <v>Islanders</v>
          </cell>
          <cell r="H242">
            <v>3</v>
          </cell>
          <cell r="I242">
            <v>3</v>
          </cell>
          <cell r="J242">
            <v>1</v>
          </cell>
          <cell r="K242">
            <v>596.4</v>
          </cell>
          <cell r="L242">
            <v>198035.63164176399</v>
          </cell>
          <cell r="M242">
            <v>88.9483311867114</v>
          </cell>
          <cell r="N242">
            <v>1.64042311104618</v>
          </cell>
        </row>
        <row r="243">
          <cell r="G243" t="str">
            <v>Islanders</v>
          </cell>
          <cell r="H243">
            <v>3</v>
          </cell>
          <cell r="I243">
            <v>4</v>
          </cell>
          <cell r="J243">
            <v>1</v>
          </cell>
          <cell r="K243">
            <v>141.80000000000001</v>
          </cell>
          <cell r="L243">
            <v>48034.190758499302</v>
          </cell>
          <cell r="M243">
            <v>93.079234485029403</v>
          </cell>
          <cell r="N243">
            <v>3.0331236918802298</v>
          </cell>
        </row>
        <row r="244">
          <cell r="G244" t="str">
            <v>Netherlands</v>
          </cell>
          <cell r="H244">
            <v>1</v>
          </cell>
          <cell r="I244">
            <v>1</v>
          </cell>
          <cell r="J244">
            <v>1</v>
          </cell>
          <cell r="K244">
            <v>189.7</v>
          </cell>
          <cell r="L244">
            <v>429116.72273950803</v>
          </cell>
          <cell r="M244">
            <v>54.149943371362802</v>
          </cell>
          <cell r="N244">
            <v>3.25313827396129</v>
          </cell>
        </row>
        <row r="245">
          <cell r="G245" t="str">
            <v>Netherlands</v>
          </cell>
          <cell r="H245">
            <v>1</v>
          </cell>
          <cell r="I245">
            <v>2</v>
          </cell>
          <cell r="J245">
            <v>1</v>
          </cell>
          <cell r="K245">
            <v>308.89999999999998</v>
          </cell>
          <cell r="L245">
            <v>625625.79563202197</v>
          </cell>
          <cell r="M245">
            <v>63.523334301304097</v>
          </cell>
          <cell r="N245">
            <v>2.83189568842326</v>
          </cell>
        </row>
        <row r="246">
          <cell r="G246" t="str">
            <v>Netherlands</v>
          </cell>
          <cell r="H246">
            <v>1</v>
          </cell>
          <cell r="I246">
            <v>3</v>
          </cell>
          <cell r="J246">
            <v>1</v>
          </cell>
          <cell r="K246">
            <v>248.8</v>
          </cell>
          <cell r="L246">
            <v>498744.13659751299</v>
          </cell>
          <cell r="M246">
            <v>76.231247335193004</v>
          </cell>
          <cell r="N246">
            <v>3.2916520513014098</v>
          </cell>
        </row>
        <row r="247">
          <cell r="G247" t="str">
            <v>Netherlands</v>
          </cell>
          <cell r="H247">
            <v>1</v>
          </cell>
          <cell r="I247">
            <v>4</v>
          </cell>
          <cell r="J247">
            <v>1</v>
          </cell>
          <cell r="K247">
            <v>28.6</v>
          </cell>
          <cell r="L247">
            <v>65955.662016055605</v>
          </cell>
          <cell r="M247">
            <v>91.593575042765707</v>
          </cell>
          <cell r="N247">
            <v>6.5105830946863703</v>
          </cell>
        </row>
        <row r="248">
          <cell r="G248" t="str">
            <v>Netherlands</v>
          </cell>
          <cell r="H248">
            <v>2</v>
          </cell>
          <cell r="I248">
            <v>1</v>
          </cell>
          <cell r="J248">
            <v>1</v>
          </cell>
          <cell r="K248">
            <v>84.3</v>
          </cell>
          <cell r="L248">
            <v>193118.93879211301</v>
          </cell>
          <cell r="M248">
            <v>67.586880425459199</v>
          </cell>
          <cell r="N248">
            <v>5.6442619946547703</v>
          </cell>
        </row>
        <row r="249">
          <cell r="G249" t="str">
            <v>Netherlands</v>
          </cell>
          <cell r="H249">
            <v>2</v>
          </cell>
          <cell r="I249">
            <v>2</v>
          </cell>
          <cell r="J249">
            <v>1</v>
          </cell>
          <cell r="K249">
            <v>364</v>
          </cell>
          <cell r="L249">
            <v>765065.27844925399</v>
          </cell>
          <cell r="M249">
            <v>77.438710240948097</v>
          </cell>
          <cell r="N249">
            <v>2.05135820316295</v>
          </cell>
        </row>
        <row r="250">
          <cell r="G250" t="str">
            <v>Netherlands</v>
          </cell>
          <cell r="H250">
            <v>2</v>
          </cell>
          <cell r="I250">
            <v>3</v>
          </cell>
          <cell r="J250">
            <v>1</v>
          </cell>
          <cell r="K250">
            <v>614.29999999999995</v>
          </cell>
          <cell r="L250">
            <v>1291736.38579661</v>
          </cell>
          <cell r="M250">
            <v>85.305953747586102</v>
          </cell>
          <cell r="N250">
            <v>1.3700447340169799</v>
          </cell>
        </row>
        <row r="251">
          <cell r="G251" t="str">
            <v>Netherlands</v>
          </cell>
          <cell r="H251">
            <v>2</v>
          </cell>
          <cell r="I251">
            <v>4</v>
          </cell>
          <cell r="J251">
            <v>1</v>
          </cell>
          <cell r="K251">
            <v>187.4</v>
          </cell>
          <cell r="L251">
            <v>391109.32474567002</v>
          </cell>
          <cell r="M251">
            <v>86.475981496167293</v>
          </cell>
          <cell r="N251">
            <v>3.6958393369692302</v>
          </cell>
        </row>
        <row r="252">
          <cell r="G252" t="str">
            <v>Netherlands</v>
          </cell>
          <cell r="H252">
            <v>3</v>
          </cell>
          <cell r="I252">
            <v>1</v>
          </cell>
          <cell r="J252">
            <v>1</v>
          </cell>
          <cell r="K252">
            <v>24.4</v>
          </cell>
          <cell r="L252">
            <v>64554.368427314999</v>
          </cell>
          <cell r="M252">
            <v>73.831997052413499</v>
          </cell>
          <cell r="N252">
            <v>9.8749863349894706</v>
          </cell>
        </row>
        <row r="253">
          <cell r="G253" t="str">
            <v>Netherlands</v>
          </cell>
          <cell r="H253">
            <v>3</v>
          </cell>
          <cell r="I253">
            <v>2</v>
          </cell>
          <cell r="J253">
            <v>1</v>
          </cell>
          <cell r="K253">
            <v>150.80000000000001</v>
          </cell>
          <cell r="L253">
            <v>329991.85688098299</v>
          </cell>
          <cell r="M253">
            <v>78.792836364830706</v>
          </cell>
          <cell r="N253">
            <v>3.6846412819201499</v>
          </cell>
        </row>
        <row r="254">
          <cell r="G254" t="str">
            <v>Netherlands</v>
          </cell>
          <cell r="H254">
            <v>3</v>
          </cell>
          <cell r="I254">
            <v>3</v>
          </cell>
          <cell r="J254">
            <v>1</v>
          </cell>
          <cell r="K254">
            <v>643.5</v>
          </cell>
          <cell r="L254">
            <v>1335917.2525725199</v>
          </cell>
          <cell r="M254">
            <v>89.836032327895495</v>
          </cell>
          <cell r="N254">
            <v>1.4674797813096701</v>
          </cell>
        </row>
        <row r="255">
          <cell r="G255" t="str">
            <v>Netherlands</v>
          </cell>
          <cell r="H255">
            <v>3</v>
          </cell>
          <cell r="I255">
            <v>4</v>
          </cell>
          <cell r="J255">
            <v>1</v>
          </cell>
          <cell r="K255">
            <v>464.3</v>
          </cell>
          <cell r="L255">
            <v>1006737.3417058201</v>
          </cell>
          <cell r="M255">
            <v>91.583508153384798</v>
          </cell>
          <cell r="N255">
            <v>1.5449440031503101</v>
          </cell>
        </row>
        <row r="256">
          <cell r="G256" t="str">
            <v>Blues</v>
          </cell>
          <cell r="H256">
            <v>1</v>
          </cell>
          <cell r="I256">
            <v>1</v>
          </cell>
          <cell r="J256">
            <v>1</v>
          </cell>
          <cell r="K256">
            <v>187.1</v>
          </cell>
          <cell r="L256">
            <v>78578.723284109496</v>
          </cell>
          <cell r="M256">
            <v>58.276629272186597</v>
          </cell>
          <cell r="N256">
            <v>3.4800905589917899</v>
          </cell>
        </row>
        <row r="257">
          <cell r="G257" t="str">
            <v>Blues</v>
          </cell>
          <cell r="H257">
            <v>1</v>
          </cell>
          <cell r="I257">
            <v>2</v>
          </cell>
          <cell r="J257">
            <v>1</v>
          </cell>
          <cell r="K257">
            <v>309.60000000000002</v>
          </cell>
          <cell r="L257">
            <v>135884.60061340101</v>
          </cell>
          <cell r="M257">
            <v>71.962680132308606</v>
          </cell>
          <cell r="N257">
            <v>3.05497500550615</v>
          </cell>
        </row>
        <row r="258">
          <cell r="G258" t="str">
            <v>Blues</v>
          </cell>
          <cell r="H258">
            <v>1</v>
          </cell>
          <cell r="I258">
            <v>3</v>
          </cell>
          <cell r="J258">
            <v>1</v>
          </cell>
          <cell r="K258">
            <v>203.7</v>
          </cell>
          <cell r="L258">
            <v>91437.886624140694</v>
          </cell>
          <cell r="M258">
            <v>76.373742456269596</v>
          </cell>
          <cell r="N258">
            <v>3.5870005392378999</v>
          </cell>
        </row>
        <row r="259">
          <cell r="G259" t="str">
            <v>Blues</v>
          </cell>
          <cell r="H259">
            <v>1</v>
          </cell>
          <cell r="I259">
            <v>4</v>
          </cell>
          <cell r="J259">
            <v>1</v>
          </cell>
          <cell r="K259">
            <v>22.6</v>
          </cell>
          <cell r="L259">
            <v>11002.529392943799</v>
          </cell>
          <cell r="M259">
            <v>86.060379822350896</v>
          </cell>
          <cell r="N259">
            <v>7.9925348133348697</v>
          </cell>
        </row>
        <row r="260">
          <cell r="G260" t="str">
            <v>Blues</v>
          </cell>
          <cell r="H260">
            <v>2</v>
          </cell>
          <cell r="I260">
            <v>1</v>
          </cell>
          <cell r="J260">
            <v>1</v>
          </cell>
          <cell r="K260">
            <v>91.7</v>
          </cell>
          <cell r="L260">
            <v>45310.450881617398</v>
          </cell>
          <cell r="M260">
            <v>68.513471541503705</v>
          </cell>
          <cell r="N260">
            <v>4.7911518579533103</v>
          </cell>
        </row>
        <row r="261">
          <cell r="G261" t="str">
            <v>Blues</v>
          </cell>
          <cell r="H261">
            <v>2</v>
          </cell>
          <cell r="I261">
            <v>2</v>
          </cell>
          <cell r="J261">
            <v>1</v>
          </cell>
          <cell r="K261">
            <v>366.5</v>
          </cell>
          <cell r="L261">
            <v>170058.221755148</v>
          </cell>
          <cell r="M261">
            <v>78.5463615550904</v>
          </cell>
          <cell r="N261">
            <v>2.2715705126013099</v>
          </cell>
        </row>
        <row r="262">
          <cell r="G262" t="str">
            <v>Blues</v>
          </cell>
          <cell r="H262">
            <v>2</v>
          </cell>
          <cell r="I262">
            <v>3</v>
          </cell>
          <cell r="J262">
            <v>1</v>
          </cell>
          <cell r="K262">
            <v>472.1</v>
          </cell>
          <cell r="L262">
            <v>216155.04170024101</v>
          </cell>
          <cell r="M262">
            <v>83.398756533416005</v>
          </cell>
          <cell r="N262">
            <v>2.0260594678587598</v>
          </cell>
        </row>
        <row r="263">
          <cell r="G263" t="str">
            <v>Blues</v>
          </cell>
          <cell r="H263">
            <v>2</v>
          </cell>
          <cell r="I263">
            <v>4</v>
          </cell>
          <cell r="J263">
            <v>1</v>
          </cell>
          <cell r="K263">
            <v>133.69999999999999</v>
          </cell>
          <cell r="L263">
            <v>65152.222186719096</v>
          </cell>
          <cell r="M263">
            <v>87.251877874700995</v>
          </cell>
          <cell r="N263">
            <v>3.2229538318562301</v>
          </cell>
        </row>
        <row r="264">
          <cell r="G264" t="str">
            <v>Blues</v>
          </cell>
          <cell r="H264">
            <v>3</v>
          </cell>
          <cell r="I264">
            <v>1</v>
          </cell>
          <cell r="J264">
            <v>1</v>
          </cell>
          <cell r="K264">
            <v>87.3</v>
          </cell>
          <cell r="L264">
            <v>43351.542898204003</v>
          </cell>
          <cell r="M264">
            <v>76.036136992440305</v>
          </cell>
          <cell r="N264">
            <v>4.9166747359810001</v>
          </cell>
        </row>
        <row r="265">
          <cell r="G265" t="str">
            <v>Blues</v>
          </cell>
          <cell r="H265">
            <v>3</v>
          </cell>
          <cell r="I265">
            <v>2</v>
          </cell>
          <cell r="J265">
            <v>1</v>
          </cell>
          <cell r="K265">
            <v>413.8</v>
          </cell>
          <cell r="L265">
            <v>196515.06603033401</v>
          </cell>
          <cell r="M265">
            <v>83.579233452403102</v>
          </cell>
          <cell r="N265">
            <v>2.1562392073569301</v>
          </cell>
        </row>
        <row r="266">
          <cell r="G266" t="str">
            <v>Blues</v>
          </cell>
          <cell r="H266">
            <v>3</v>
          </cell>
          <cell r="I266">
            <v>3</v>
          </cell>
          <cell r="J266">
            <v>1</v>
          </cell>
          <cell r="K266">
            <v>888.4</v>
          </cell>
          <cell r="L266">
            <v>431363.61081327498</v>
          </cell>
          <cell r="M266">
            <v>86.401839693406501</v>
          </cell>
          <cell r="N266">
            <v>1.3961515566945899</v>
          </cell>
        </row>
        <row r="267">
          <cell r="G267" t="str">
            <v>Blues</v>
          </cell>
          <cell r="H267">
            <v>3</v>
          </cell>
          <cell r="I267">
            <v>4</v>
          </cell>
          <cell r="J267">
            <v>1</v>
          </cell>
          <cell r="K267">
            <v>517.5</v>
          </cell>
          <cell r="L267">
            <v>255852.84744409501</v>
          </cell>
          <cell r="M267">
            <v>91.0939376923628</v>
          </cell>
          <cell r="N267">
            <v>1.47011011651824</v>
          </cell>
        </row>
        <row r="268">
          <cell r="G268" t="str">
            <v>Northern Ireland (UK)</v>
          </cell>
          <cell r="H268">
            <v>1</v>
          </cell>
          <cell r="I268">
            <v>1</v>
          </cell>
          <cell r="J268">
            <v>1</v>
          </cell>
          <cell r="K268">
            <v>141.6</v>
          </cell>
          <cell r="L268">
            <v>50304.846077858201</v>
          </cell>
          <cell r="M268">
            <v>47.325915377611899</v>
          </cell>
          <cell r="N268">
            <v>3.48338106734264</v>
          </cell>
        </row>
        <row r="269">
          <cell r="G269" t="str">
            <v>Northern Ireland (UK)</v>
          </cell>
          <cell r="H269">
            <v>1</v>
          </cell>
          <cell r="I269">
            <v>2</v>
          </cell>
          <cell r="J269">
            <v>1</v>
          </cell>
          <cell r="K269">
            <v>238</v>
          </cell>
          <cell r="L269">
            <v>80584.499768788897</v>
          </cell>
          <cell r="M269">
            <v>58.198458378098202</v>
          </cell>
          <cell r="N269">
            <v>2.9068823060375801</v>
          </cell>
        </row>
        <row r="270">
          <cell r="G270" t="str">
            <v>Northern Ireland (UK)</v>
          </cell>
          <cell r="H270">
            <v>1</v>
          </cell>
          <cell r="I270">
            <v>3</v>
          </cell>
          <cell r="J270">
            <v>1</v>
          </cell>
          <cell r="K270">
            <v>96.9</v>
          </cell>
          <cell r="L270">
            <v>30942.830720576902</v>
          </cell>
          <cell r="M270">
            <v>59.582748185737302</v>
          </cell>
          <cell r="N270">
            <v>4.8144278793688997</v>
          </cell>
        </row>
        <row r="271">
          <cell r="G271" t="str">
            <v>Northern Ireland (UK)</v>
          </cell>
          <cell r="H271">
            <v>1</v>
          </cell>
          <cell r="I271">
            <v>4</v>
          </cell>
          <cell r="J271">
            <v>1</v>
          </cell>
          <cell r="K271">
            <v>5.5</v>
          </cell>
          <cell r="L271">
            <v>1779.59355082159</v>
          </cell>
          <cell r="M271">
            <v>70.063344593875399</v>
          </cell>
          <cell r="N271">
            <v>23.978131900301101</v>
          </cell>
        </row>
        <row r="272">
          <cell r="G272" t="str">
            <v>Northern Ireland (UK)</v>
          </cell>
          <cell r="H272">
            <v>2</v>
          </cell>
          <cell r="I272">
            <v>1</v>
          </cell>
          <cell r="J272">
            <v>1</v>
          </cell>
          <cell r="K272">
            <v>79.5</v>
          </cell>
          <cell r="L272">
            <v>26150.842534319901</v>
          </cell>
          <cell r="M272">
            <v>63.253008070126398</v>
          </cell>
          <cell r="N272">
            <v>4.9172888529482996</v>
          </cell>
        </row>
        <row r="273">
          <cell r="G273" t="str">
            <v>Northern Ireland (UK)</v>
          </cell>
          <cell r="H273">
            <v>2</v>
          </cell>
          <cell r="I273">
            <v>2</v>
          </cell>
          <cell r="J273">
            <v>1</v>
          </cell>
          <cell r="K273">
            <v>272.39999999999998</v>
          </cell>
          <cell r="L273">
            <v>87449.796272164007</v>
          </cell>
          <cell r="M273">
            <v>71.155097382456503</v>
          </cell>
          <cell r="N273">
            <v>2.9333904916811702</v>
          </cell>
        </row>
        <row r="274">
          <cell r="G274" t="str">
            <v>Northern Ireland (UK)</v>
          </cell>
          <cell r="H274">
            <v>2</v>
          </cell>
          <cell r="I274">
            <v>3</v>
          </cell>
          <cell r="J274">
            <v>1</v>
          </cell>
          <cell r="K274">
            <v>270.7</v>
          </cell>
          <cell r="L274">
            <v>87753.719441580994</v>
          </cell>
          <cell r="M274">
            <v>78.166966774135005</v>
          </cell>
          <cell r="N274">
            <v>2.85931029137328</v>
          </cell>
        </row>
        <row r="275">
          <cell r="G275" t="str">
            <v>Northern Ireland (UK)</v>
          </cell>
          <cell r="H275">
            <v>2</v>
          </cell>
          <cell r="I275">
            <v>4</v>
          </cell>
          <cell r="J275">
            <v>1</v>
          </cell>
          <cell r="K275">
            <v>58.4</v>
          </cell>
          <cell r="L275">
            <v>19283.8199674598</v>
          </cell>
          <cell r="M275">
            <v>85.082547728440403</v>
          </cell>
          <cell r="N275">
            <v>5.0757408375350099</v>
          </cell>
        </row>
        <row r="276">
          <cell r="G276" t="str">
            <v>Northern Ireland (UK)</v>
          </cell>
          <cell r="H276">
            <v>3</v>
          </cell>
          <cell r="I276">
            <v>1</v>
          </cell>
          <cell r="J276">
            <v>1</v>
          </cell>
          <cell r="K276">
            <v>33.299999999999997</v>
          </cell>
          <cell r="L276">
            <v>9813.6646804748907</v>
          </cell>
          <cell r="M276">
            <v>64.557356915401598</v>
          </cell>
          <cell r="N276">
            <v>9.3288250121202392</v>
          </cell>
        </row>
        <row r="277">
          <cell r="G277" t="str">
            <v>Northern Ireland (UK)</v>
          </cell>
          <cell r="H277">
            <v>3</v>
          </cell>
          <cell r="I277">
            <v>2</v>
          </cell>
          <cell r="J277">
            <v>1</v>
          </cell>
          <cell r="K277">
            <v>206.3</v>
          </cell>
          <cell r="L277">
            <v>54849.5727960246</v>
          </cell>
          <cell r="M277">
            <v>78.123656934383405</v>
          </cell>
          <cell r="N277">
            <v>3.4028805127914898</v>
          </cell>
        </row>
        <row r="278">
          <cell r="G278" t="str">
            <v>Northern Ireland (UK)</v>
          </cell>
          <cell r="H278">
            <v>3</v>
          </cell>
          <cell r="I278">
            <v>3</v>
          </cell>
          <cell r="J278">
            <v>1</v>
          </cell>
          <cell r="K278">
            <v>486.6</v>
          </cell>
          <cell r="L278">
            <v>128516.06824274801</v>
          </cell>
          <cell r="M278">
            <v>86.728060471707096</v>
          </cell>
          <cell r="N278">
            <v>1.73086481400729</v>
          </cell>
        </row>
        <row r="279">
          <cell r="G279" t="str">
            <v>Northern Ireland (UK)</v>
          </cell>
          <cell r="H279">
            <v>3</v>
          </cell>
          <cell r="I279">
            <v>4</v>
          </cell>
          <cell r="J279">
            <v>1</v>
          </cell>
          <cell r="K279">
            <v>229.8</v>
          </cell>
          <cell r="L279">
            <v>58529.171788999301</v>
          </cell>
          <cell r="M279">
            <v>90.209543619502099</v>
          </cell>
          <cell r="N279">
            <v>3.5285641074407801</v>
          </cell>
        </row>
        <row r="280">
          <cell r="G280" t="str">
            <v>Norway</v>
          </cell>
          <cell r="H280">
            <v>1</v>
          </cell>
          <cell r="I280">
            <v>1</v>
          </cell>
          <cell r="J280">
            <v>1</v>
          </cell>
          <cell r="K280">
            <v>94.9</v>
          </cell>
          <cell r="L280">
            <v>78929.634315389107</v>
          </cell>
          <cell r="M280">
            <v>56.6578257550361</v>
          </cell>
          <cell r="N280">
            <v>4.5021121890127302</v>
          </cell>
        </row>
        <row r="281">
          <cell r="G281" t="str">
            <v>Norway</v>
          </cell>
          <cell r="H281">
            <v>1</v>
          </cell>
          <cell r="I281">
            <v>2</v>
          </cell>
          <cell r="J281">
            <v>1</v>
          </cell>
          <cell r="K281">
            <v>212.6</v>
          </cell>
          <cell r="L281">
            <v>159423.233904238</v>
          </cell>
          <cell r="M281">
            <v>71.6235686637675</v>
          </cell>
          <cell r="N281">
            <v>3.2922414628446699</v>
          </cell>
        </row>
        <row r="282">
          <cell r="G282" t="str">
            <v>Norway</v>
          </cell>
          <cell r="H282">
            <v>1</v>
          </cell>
          <cell r="I282">
            <v>3</v>
          </cell>
          <cell r="J282">
            <v>1</v>
          </cell>
          <cell r="K282">
            <v>170.5</v>
          </cell>
          <cell r="L282">
            <v>126475.044094023</v>
          </cell>
          <cell r="M282">
            <v>78.239690414712697</v>
          </cell>
          <cell r="N282">
            <v>3.6300475521924298</v>
          </cell>
        </row>
        <row r="283">
          <cell r="G283" t="str">
            <v>Norway</v>
          </cell>
          <cell r="H283">
            <v>1</v>
          </cell>
          <cell r="I283">
            <v>4</v>
          </cell>
          <cell r="J283">
            <v>1</v>
          </cell>
          <cell r="K283">
            <v>21</v>
          </cell>
          <cell r="L283">
            <v>15321.700114789999</v>
          </cell>
          <cell r="M283">
            <v>80.874285804205002</v>
          </cell>
          <cell r="N283">
            <v>10.6490183417115</v>
          </cell>
        </row>
        <row r="284">
          <cell r="G284" t="str">
            <v>Norway</v>
          </cell>
          <cell r="H284">
            <v>2</v>
          </cell>
          <cell r="I284">
            <v>1</v>
          </cell>
          <cell r="J284">
            <v>1</v>
          </cell>
          <cell r="K284">
            <v>126.3</v>
          </cell>
          <cell r="L284">
            <v>91258.564121982607</v>
          </cell>
          <cell r="M284">
            <v>72.449932969271799</v>
          </cell>
          <cell r="N284">
            <v>3.5808561412253601</v>
          </cell>
        </row>
        <row r="285">
          <cell r="G285" t="str">
            <v>Norway</v>
          </cell>
          <cell r="H285">
            <v>2</v>
          </cell>
          <cell r="I285">
            <v>2</v>
          </cell>
          <cell r="J285">
            <v>1</v>
          </cell>
          <cell r="K285">
            <v>430.5</v>
          </cell>
          <cell r="L285">
            <v>293002.81845161301</v>
          </cell>
          <cell r="M285">
            <v>81.477895434685706</v>
          </cell>
          <cell r="N285">
            <v>2.0278859374926599</v>
          </cell>
        </row>
        <row r="286">
          <cell r="G286" t="str">
            <v>Norway</v>
          </cell>
          <cell r="H286">
            <v>2</v>
          </cell>
          <cell r="I286">
            <v>3</v>
          </cell>
          <cell r="J286">
            <v>1</v>
          </cell>
          <cell r="K286">
            <v>517.6</v>
          </cell>
          <cell r="L286">
            <v>345229.249734646</v>
          </cell>
          <cell r="M286">
            <v>86.604379136227394</v>
          </cell>
          <cell r="N286">
            <v>1.74928298349184</v>
          </cell>
        </row>
        <row r="287">
          <cell r="G287" t="str">
            <v>Norway</v>
          </cell>
          <cell r="H287">
            <v>2</v>
          </cell>
          <cell r="I287">
            <v>4</v>
          </cell>
          <cell r="J287">
            <v>1</v>
          </cell>
          <cell r="K287">
            <v>100.6</v>
          </cell>
          <cell r="L287">
            <v>66655.201625152593</v>
          </cell>
          <cell r="M287">
            <v>88.614630881503302</v>
          </cell>
          <cell r="N287">
            <v>3.4048390216044102</v>
          </cell>
        </row>
        <row r="288">
          <cell r="G288" t="str">
            <v>Norway</v>
          </cell>
          <cell r="H288">
            <v>3</v>
          </cell>
          <cell r="I288">
            <v>1</v>
          </cell>
          <cell r="J288">
            <v>1</v>
          </cell>
          <cell r="K288">
            <v>60.1</v>
          </cell>
          <cell r="L288">
            <v>37160.763391046698</v>
          </cell>
          <cell r="M288">
            <v>73.435455582820893</v>
          </cell>
          <cell r="N288">
            <v>5.24112241996185</v>
          </cell>
        </row>
        <row r="289">
          <cell r="G289" t="str">
            <v>Norway</v>
          </cell>
          <cell r="H289">
            <v>3</v>
          </cell>
          <cell r="I289">
            <v>2</v>
          </cell>
          <cell r="J289">
            <v>1</v>
          </cell>
          <cell r="K289">
            <v>262.2</v>
          </cell>
          <cell r="L289">
            <v>154790.65936547</v>
          </cell>
          <cell r="M289">
            <v>86.251842140113496</v>
          </cell>
          <cell r="N289">
            <v>2.32506782259409</v>
          </cell>
        </row>
        <row r="290">
          <cell r="G290" t="str">
            <v>Norway</v>
          </cell>
          <cell r="H290">
            <v>3</v>
          </cell>
          <cell r="I290">
            <v>3</v>
          </cell>
          <cell r="J290">
            <v>1</v>
          </cell>
          <cell r="K290">
            <v>859.5</v>
          </cell>
          <cell r="L290">
            <v>499089.04254988098</v>
          </cell>
          <cell r="M290">
            <v>93.158791227699396</v>
          </cell>
          <cell r="N290">
            <v>0.87527315654771398</v>
          </cell>
        </row>
        <row r="291">
          <cell r="G291" t="str">
            <v>Norway</v>
          </cell>
          <cell r="H291">
            <v>3</v>
          </cell>
          <cell r="I291">
            <v>4</v>
          </cell>
          <cell r="J291">
            <v>1</v>
          </cell>
          <cell r="K291">
            <v>472.2</v>
          </cell>
          <cell r="L291">
            <v>277575.76227438299</v>
          </cell>
          <cell r="M291">
            <v>95.036076597112299</v>
          </cell>
          <cell r="N291">
            <v>1.0128856630176499</v>
          </cell>
        </row>
        <row r="292">
          <cell r="G292" t="str">
            <v>Poland</v>
          </cell>
          <cell r="H292">
            <v>1</v>
          </cell>
          <cell r="I292">
            <v>1</v>
          </cell>
          <cell r="J292">
            <v>1</v>
          </cell>
          <cell r="K292">
            <v>75.400000000000006</v>
          </cell>
          <cell r="L292">
            <v>370542.69446844002</v>
          </cell>
          <cell r="M292">
            <v>37.366225267048797</v>
          </cell>
          <cell r="N292">
            <v>4.0622663932069001</v>
          </cell>
        </row>
        <row r="293">
          <cell r="G293" t="str">
            <v>Poland</v>
          </cell>
          <cell r="H293">
            <v>1</v>
          </cell>
          <cell r="I293">
            <v>2</v>
          </cell>
          <cell r="J293">
            <v>1</v>
          </cell>
          <cell r="K293">
            <v>77.3</v>
          </cell>
          <cell r="L293">
            <v>383386.15227173298</v>
          </cell>
          <cell r="M293">
            <v>45.442508669694497</v>
          </cell>
          <cell r="N293">
            <v>4.6815027766358996</v>
          </cell>
        </row>
        <row r="294">
          <cell r="G294" t="str">
            <v>Poland</v>
          </cell>
          <cell r="H294">
            <v>1</v>
          </cell>
          <cell r="I294">
            <v>3</v>
          </cell>
          <cell r="J294">
            <v>1</v>
          </cell>
          <cell r="K294">
            <v>26.6</v>
          </cell>
          <cell r="L294">
            <v>132374.23899119199</v>
          </cell>
          <cell r="M294">
            <v>40.415792894217098</v>
          </cell>
          <cell r="N294">
            <v>7.5509002095554099</v>
          </cell>
        </row>
        <row r="295">
          <cell r="G295" t="str">
            <v>Poland</v>
          </cell>
          <cell r="H295">
            <v>2</v>
          </cell>
          <cell r="I295">
            <v>1</v>
          </cell>
          <cell r="J295">
            <v>1</v>
          </cell>
          <cell r="K295">
            <v>363</v>
          </cell>
          <cell r="L295">
            <v>1813723.4941712499</v>
          </cell>
          <cell r="M295">
            <v>57.474563385515403</v>
          </cell>
          <cell r="N295">
            <v>2.7338130444029298</v>
          </cell>
        </row>
        <row r="296">
          <cell r="G296" t="str">
            <v>Poland</v>
          </cell>
          <cell r="H296">
            <v>2</v>
          </cell>
          <cell r="I296">
            <v>2</v>
          </cell>
          <cell r="J296">
            <v>1</v>
          </cell>
          <cell r="K296">
            <v>757.6</v>
          </cell>
          <cell r="L296">
            <v>3611247.0761286798</v>
          </cell>
          <cell r="M296">
            <v>62.697858524500802</v>
          </cell>
          <cell r="N296">
            <v>1.96134018724898</v>
          </cell>
        </row>
        <row r="297">
          <cell r="G297" t="str">
            <v>Poland</v>
          </cell>
          <cell r="H297">
            <v>2</v>
          </cell>
          <cell r="I297">
            <v>3</v>
          </cell>
          <cell r="J297">
            <v>1</v>
          </cell>
          <cell r="K297">
            <v>573.6</v>
          </cell>
          <cell r="L297">
            <v>2554582.4634727701</v>
          </cell>
          <cell r="M297">
            <v>67.439681992185697</v>
          </cell>
          <cell r="N297">
            <v>2.0549486243934898</v>
          </cell>
        </row>
        <row r="298">
          <cell r="G298" t="str">
            <v>Poland</v>
          </cell>
          <cell r="H298">
            <v>2</v>
          </cell>
          <cell r="I298">
            <v>4</v>
          </cell>
          <cell r="J298">
            <v>1</v>
          </cell>
          <cell r="K298">
            <v>86.8</v>
          </cell>
          <cell r="L298">
            <v>337402.11942088697</v>
          </cell>
          <cell r="M298">
            <v>66.718434743583003</v>
          </cell>
          <cell r="N298">
            <v>6.3647746465069703</v>
          </cell>
        </row>
        <row r="299">
          <cell r="G299" t="str">
            <v>Poland</v>
          </cell>
          <cell r="H299">
            <v>3</v>
          </cell>
          <cell r="I299">
            <v>1</v>
          </cell>
          <cell r="J299">
            <v>1</v>
          </cell>
          <cell r="K299">
            <v>50.8</v>
          </cell>
          <cell r="L299">
            <v>235532.27334045601</v>
          </cell>
          <cell r="M299">
            <v>86.211295701841806</v>
          </cell>
          <cell r="N299">
            <v>5.2234967523969802</v>
          </cell>
        </row>
        <row r="300">
          <cell r="G300" t="str">
            <v>Poland</v>
          </cell>
          <cell r="H300">
            <v>3</v>
          </cell>
          <cell r="I300">
            <v>2</v>
          </cell>
          <cell r="J300">
            <v>1</v>
          </cell>
          <cell r="K300">
            <v>305.60000000000002</v>
          </cell>
          <cell r="L300">
            <v>1288337.0719848699</v>
          </cell>
          <cell r="M300">
            <v>84.8367845644797</v>
          </cell>
          <cell r="N300">
            <v>2.5706400931296902</v>
          </cell>
        </row>
        <row r="301">
          <cell r="G301" t="str">
            <v>Poland</v>
          </cell>
          <cell r="H301">
            <v>3</v>
          </cell>
          <cell r="I301">
            <v>3</v>
          </cell>
          <cell r="J301">
            <v>1</v>
          </cell>
          <cell r="K301">
            <v>626.6</v>
          </cell>
          <cell r="L301">
            <v>2635387.6416235799</v>
          </cell>
          <cell r="M301">
            <v>87.365627601625405</v>
          </cell>
          <cell r="N301">
            <v>1.46484350972098</v>
          </cell>
        </row>
        <row r="302">
          <cell r="G302" t="str">
            <v>Poland</v>
          </cell>
          <cell r="H302">
            <v>3</v>
          </cell>
          <cell r="I302">
            <v>4</v>
          </cell>
          <cell r="J302">
            <v>1</v>
          </cell>
          <cell r="K302">
            <v>308</v>
          </cell>
          <cell r="L302">
            <v>1328015.3506299399</v>
          </cell>
          <cell r="M302">
            <v>91.874293340043593</v>
          </cell>
          <cell r="N302">
            <v>1.977342105233</v>
          </cell>
        </row>
        <row r="303">
          <cell r="G303" t="str">
            <v>Russian Federation</v>
          </cell>
          <cell r="H303">
            <v>1</v>
          </cell>
          <cell r="I303">
            <v>1</v>
          </cell>
          <cell r="J303">
            <v>1</v>
          </cell>
          <cell r="K303">
            <v>13.5</v>
          </cell>
          <cell r="L303">
            <v>432516.73889941198</v>
          </cell>
          <cell r="M303">
            <v>37.5935727188238</v>
          </cell>
          <cell r="N303">
            <v>11.2316179033136</v>
          </cell>
        </row>
        <row r="304">
          <cell r="G304" t="str">
            <v>Russian Federation</v>
          </cell>
          <cell r="H304">
            <v>1</v>
          </cell>
          <cell r="I304">
            <v>2</v>
          </cell>
          <cell r="J304">
            <v>1</v>
          </cell>
          <cell r="K304">
            <v>15.3</v>
          </cell>
          <cell r="L304">
            <v>469444.99931418302</v>
          </cell>
          <cell r="M304">
            <v>34.387757682454499</v>
          </cell>
          <cell r="N304">
            <v>10.3824084436679</v>
          </cell>
        </row>
        <row r="305">
          <cell r="G305" t="str">
            <v>Russian Federation</v>
          </cell>
          <cell r="H305">
            <v>1</v>
          </cell>
          <cell r="I305">
            <v>3</v>
          </cell>
          <cell r="J305">
            <v>1</v>
          </cell>
          <cell r="K305">
            <v>6.2</v>
          </cell>
          <cell r="L305">
            <v>262354.000671421</v>
          </cell>
          <cell r="M305">
            <v>28.1433876343504</v>
          </cell>
          <cell r="N305">
            <v>12.0915514637817</v>
          </cell>
        </row>
        <row r="306">
          <cell r="G306" t="str">
            <v>Russian Federation</v>
          </cell>
          <cell r="H306">
            <v>1</v>
          </cell>
          <cell r="I306">
            <v>4</v>
          </cell>
          <cell r="J306">
            <v>1</v>
          </cell>
          <cell r="K306">
            <v>3</v>
          </cell>
          <cell r="L306">
            <v>126152.51712863</v>
          </cell>
          <cell r="M306">
            <v>80.768771749641601</v>
          </cell>
          <cell r="N306">
            <v>21.118867321898598</v>
          </cell>
        </row>
        <row r="307">
          <cell r="G307" t="str">
            <v>Russian Federation</v>
          </cell>
          <cell r="H307">
            <v>2</v>
          </cell>
          <cell r="I307">
            <v>1</v>
          </cell>
          <cell r="J307">
            <v>1</v>
          </cell>
          <cell r="K307">
            <v>40.6</v>
          </cell>
          <cell r="L307">
            <v>1998140.37228219</v>
          </cell>
          <cell r="M307">
            <v>64.992997094667601</v>
          </cell>
          <cell r="N307">
            <v>6.5892968165835901</v>
          </cell>
        </row>
        <row r="308">
          <cell r="G308" t="str">
            <v>Russian Federation</v>
          </cell>
          <cell r="H308">
            <v>2</v>
          </cell>
          <cell r="I308">
            <v>2</v>
          </cell>
          <cell r="J308">
            <v>1</v>
          </cell>
          <cell r="K308">
            <v>117.2</v>
          </cell>
          <cell r="L308">
            <v>4795548.5691737402</v>
          </cell>
          <cell r="M308">
            <v>66.148349900451805</v>
          </cell>
          <cell r="N308">
            <v>4.11233345174728</v>
          </cell>
        </row>
        <row r="309">
          <cell r="G309" t="str">
            <v>Russian Federation</v>
          </cell>
          <cell r="H309">
            <v>2</v>
          </cell>
          <cell r="I309">
            <v>3</v>
          </cell>
          <cell r="J309">
            <v>1</v>
          </cell>
          <cell r="K309">
            <v>135</v>
          </cell>
          <cell r="L309">
            <v>5126359.3790925797</v>
          </cell>
          <cell r="M309">
            <v>63.402119150955897</v>
          </cell>
          <cell r="N309">
            <v>6.3865395527214703</v>
          </cell>
        </row>
        <row r="310">
          <cell r="G310" t="str">
            <v>Russian Federation</v>
          </cell>
          <cell r="H310">
            <v>2</v>
          </cell>
          <cell r="I310">
            <v>4</v>
          </cell>
          <cell r="J310">
            <v>1</v>
          </cell>
          <cell r="K310">
            <v>32.200000000000003</v>
          </cell>
          <cell r="L310">
            <v>1000032.8915964901</v>
          </cell>
          <cell r="M310">
            <v>51.956447803039197</v>
          </cell>
          <cell r="N310">
            <v>13.7834460676129</v>
          </cell>
        </row>
        <row r="311">
          <cell r="G311" t="str">
            <v>Russian Federation</v>
          </cell>
          <cell r="H311">
            <v>3</v>
          </cell>
          <cell r="I311">
            <v>1</v>
          </cell>
          <cell r="J311">
            <v>1</v>
          </cell>
          <cell r="K311">
            <v>93.2</v>
          </cell>
          <cell r="L311">
            <v>2633192.5102418498</v>
          </cell>
          <cell r="M311">
            <v>53.0046912727002</v>
          </cell>
          <cell r="N311">
            <v>4.6991789331730702</v>
          </cell>
        </row>
        <row r="312">
          <cell r="G312" t="str">
            <v>Russian Federation</v>
          </cell>
          <cell r="H312">
            <v>3</v>
          </cell>
          <cell r="I312">
            <v>2</v>
          </cell>
          <cell r="J312">
            <v>1</v>
          </cell>
          <cell r="K312">
            <v>406.6</v>
          </cell>
          <cell r="L312">
            <v>10423873.0247704</v>
          </cell>
          <cell r="M312">
            <v>65.337622792481497</v>
          </cell>
          <cell r="N312">
            <v>2.5056965810681802</v>
          </cell>
        </row>
        <row r="313">
          <cell r="G313" t="str">
            <v>Russian Federation</v>
          </cell>
          <cell r="H313">
            <v>3</v>
          </cell>
          <cell r="I313">
            <v>3</v>
          </cell>
          <cell r="J313">
            <v>1</v>
          </cell>
          <cell r="K313">
            <v>626.5</v>
          </cell>
          <cell r="L313">
            <v>14799854.5368989</v>
          </cell>
          <cell r="M313">
            <v>72.088122644931602</v>
          </cell>
          <cell r="N313">
            <v>2.3094390998477499</v>
          </cell>
        </row>
        <row r="314">
          <cell r="G314" t="str">
            <v>Russian Federation</v>
          </cell>
          <cell r="H314">
            <v>3</v>
          </cell>
          <cell r="I314">
            <v>4</v>
          </cell>
          <cell r="J314">
            <v>1</v>
          </cell>
          <cell r="K314">
            <v>200.7</v>
          </cell>
          <cell r="L314">
            <v>4240465.7906476501</v>
          </cell>
          <cell r="M314">
            <v>73.720846363727404</v>
          </cell>
          <cell r="N314">
            <v>4.2301520149310301</v>
          </cell>
        </row>
        <row r="315">
          <cell r="G315" t="str">
            <v>Lightning</v>
          </cell>
          <cell r="H315">
            <v>1</v>
          </cell>
          <cell r="I315">
            <v>1</v>
          </cell>
          <cell r="J315">
            <v>1</v>
          </cell>
          <cell r="K315">
            <v>453.7</v>
          </cell>
          <cell r="L315">
            <v>250665.061759579</v>
          </cell>
          <cell r="M315">
            <v>68.599660766669203</v>
          </cell>
          <cell r="N315">
            <v>2.1507515443484402</v>
          </cell>
        </row>
        <row r="316">
          <cell r="G316" t="str">
            <v>Lightning</v>
          </cell>
          <cell r="H316">
            <v>1</v>
          </cell>
          <cell r="I316">
            <v>2</v>
          </cell>
          <cell r="J316">
            <v>1</v>
          </cell>
          <cell r="K316">
            <v>93.9</v>
          </cell>
          <cell r="L316">
            <v>62800.326678513702</v>
          </cell>
          <cell r="M316">
            <v>67.006147725321497</v>
          </cell>
          <cell r="N316">
            <v>5.5579740420972801</v>
          </cell>
        </row>
        <row r="317">
          <cell r="G317" t="str">
            <v>Lightning</v>
          </cell>
          <cell r="H317">
            <v>1</v>
          </cell>
          <cell r="I317">
            <v>3</v>
          </cell>
          <cell r="J317">
            <v>1</v>
          </cell>
          <cell r="K317">
            <v>18.2</v>
          </cell>
          <cell r="L317">
            <v>12136.705115307799</v>
          </cell>
          <cell r="M317">
            <v>74.491311787069407</v>
          </cell>
          <cell r="N317">
            <v>11.8094920751922</v>
          </cell>
        </row>
        <row r="318">
          <cell r="G318" t="str">
            <v>Lightning</v>
          </cell>
          <cell r="H318">
            <v>2</v>
          </cell>
          <cell r="I318">
            <v>1</v>
          </cell>
          <cell r="J318">
            <v>1</v>
          </cell>
          <cell r="K318">
            <v>371.9</v>
          </cell>
          <cell r="L318">
            <v>180128.24319473401</v>
          </cell>
          <cell r="M318">
            <v>76.264145352437893</v>
          </cell>
          <cell r="N318">
            <v>2.2522050806487002</v>
          </cell>
        </row>
        <row r="319">
          <cell r="G319" t="str">
            <v>Lightning</v>
          </cell>
          <cell r="H319">
            <v>2</v>
          </cell>
          <cell r="I319">
            <v>2</v>
          </cell>
          <cell r="J319">
            <v>1</v>
          </cell>
          <cell r="K319">
            <v>422.2</v>
          </cell>
          <cell r="L319">
            <v>223547.39828240999</v>
          </cell>
          <cell r="M319">
            <v>77.828321790190301</v>
          </cell>
          <cell r="N319">
            <v>1.9441425134367201</v>
          </cell>
        </row>
        <row r="320">
          <cell r="G320" t="str">
            <v>Lightning</v>
          </cell>
          <cell r="H320">
            <v>2</v>
          </cell>
          <cell r="I320">
            <v>3</v>
          </cell>
          <cell r="J320">
            <v>1</v>
          </cell>
          <cell r="K320">
            <v>188.8</v>
          </cell>
          <cell r="L320">
            <v>99920.454816078302</v>
          </cell>
          <cell r="M320">
            <v>83.183403968259597</v>
          </cell>
          <cell r="N320">
            <v>2.8956020434319201</v>
          </cell>
        </row>
        <row r="321">
          <cell r="G321" t="str">
            <v>Lightning</v>
          </cell>
          <cell r="H321">
            <v>2</v>
          </cell>
          <cell r="I321">
            <v>4</v>
          </cell>
          <cell r="J321">
            <v>1</v>
          </cell>
          <cell r="K321">
            <v>14.1</v>
          </cell>
          <cell r="L321">
            <v>7309.8333920077202</v>
          </cell>
          <cell r="M321">
            <v>82.071076298363394</v>
          </cell>
          <cell r="N321">
            <v>12.663435799024199</v>
          </cell>
        </row>
        <row r="322">
          <cell r="G322" t="str">
            <v>Lightning</v>
          </cell>
          <cell r="H322">
            <v>3</v>
          </cell>
          <cell r="I322">
            <v>1</v>
          </cell>
          <cell r="J322">
            <v>1</v>
          </cell>
          <cell r="K322">
            <v>139.5</v>
          </cell>
          <cell r="L322">
            <v>68484.797970899002</v>
          </cell>
          <cell r="M322">
            <v>85.165919652168895</v>
          </cell>
          <cell r="N322">
            <v>3.4297158296563302</v>
          </cell>
        </row>
        <row r="323">
          <cell r="G323" t="str">
            <v>Lightning</v>
          </cell>
          <cell r="H323">
            <v>3</v>
          </cell>
          <cell r="I323">
            <v>2</v>
          </cell>
          <cell r="J323">
            <v>1</v>
          </cell>
          <cell r="K323">
            <v>542.29999999999995</v>
          </cell>
          <cell r="L323">
            <v>286306.625596272</v>
          </cell>
          <cell r="M323">
            <v>86.512632697705698</v>
          </cell>
          <cell r="N323">
            <v>1.7758209138134999</v>
          </cell>
        </row>
        <row r="324">
          <cell r="G324" t="str">
            <v>Lightning</v>
          </cell>
          <cell r="H324">
            <v>3</v>
          </cell>
          <cell r="I324">
            <v>3</v>
          </cell>
          <cell r="J324">
            <v>1</v>
          </cell>
          <cell r="K324">
            <v>905.6</v>
          </cell>
          <cell r="L324">
            <v>486023.27345154202</v>
          </cell>
          <cell r="M324">
            <v>88.817222311860405</v>
          </cell>
          <cell r="N324">
            <v>1.32146714388346</v>
          </cell>
        </row>
        <row r="325">
          <cell r="G325" t="str">
            <v>Lightning</v>
          </cell>
          <cell r="H325">
            <v>3</v>
          </cell>
          <cell r="I325">
            <v>4</v>
          </cell>
          <cell r="J325">
            <v>1</v>
          </cell>
          <cell r="K325">
            <v>312.60000000000002</v>
          </cell>
          <cell r="L325">
            <v>171603.47793256899</v>
          </cell>
          <cell r="M325">
            <v>87.377030361807797</v>
          </cell>
          <cell r="N325">
            <v>2.46460539793032</v>
          </cell>
        </row>
        <row r="326">
          <cell r="G326" t="str">
            <v>Slovak Republic</v>
          </cell>
          <cell r="H326">
            <v>1</v>
          </cell>
          <cell r="I326">
            <v>1</v>
          </cell>
          <cell r="J326">
            <v>1</v>
          </cell>
          <cell r="K326">
            <v>66.8</v>
          </cell>
          <cell r="L326">
            <v>44986.758857248002</v>
          </cell>
          <cell r="M326">
            <v>24.592282245877399</v>
          </cell>
          <cell r="N326">
            <v>3.3692282341432902</v>
          </cell>
        </row>
        <row r="327">
          <cell r="G327" t="str">
            <v>Slovak Republic</v>
          </cell>
          <cell r="H327">
            <v>1</v>
          </cell>
          <cell r="I327">
            <v>2</v>
          </cell>
          <cell r="J327">
            <v>1</v>
          </cell>
          <cell r="K327">
            <v>125.2</v>
          </cell>
          <cell r="L327">
            <v>81392.364034289596</v>
          </cell>
          <cell r="M327">
            <v>36.468751900398303</v>
          </cell>
          <cell r="N327">
            <v>3.1650974600934099</v>
          </cell>
        </row>
        <row r="328">
          <cell r="G328" t="str">
            <v>Slovak Republic</v>
          </cell>
          <cell r="H328">
            <v>1</v>
          </cell>
          <cell r="I328">
            <v>3</v>
          </cell>
          <cell r="J328">
            <v>1</v>
          </cell>
          <cell r="K328">
            <v>62.8</v>
          </cell>
          <cell r="L328">
            <v>40396.450210045099</v>
          </cell>
          <cell r="M328">
            <v>43.485265030832998</v>
          </cell>
          <cell r="N328">
            <v>5.3266661942399596</v>
          </cell>
        </row>
        <row r="329">
          <cell r="G329" t="str">
            <v>Slovak Republic</v>
          </cell>
          <cell r="H329">
            <v>2</v>
          </cell>
          <cell r="I329">
            <v>1</v>
          </cell>
          <cell r="J329">
            <v>1</v>
          </cell>
          <cell r="K329">
            <v>156.9</v>
          </cell>
          <cell r="L329">
            <v>110845.01909818299</v>
          </cell>
          <cell r="M329">
            <v>64.962982451103201</v>
          </cell>
          <cell r="N329">
            <v>3.8736882496865199</v>
          </cell>
        </row>
        <row r="330">
          <cell r="G330" t="str">
            <v>Slovak Republic</v>
          </cell>
          <cell r="H330">
            <v>2</v>
          </cell>
          <cell r="I330">
            <v>2</v>
          </cell>
          <cell r="J330">
            <v>1</v>
          </cell>
          <cell r="K330">
            <v>784.1</v>
          </cell>
          <cell r="L330">
            <v>548417.05532610998</v>
          </cell>
          <cell r="M330">
            <v>71.462788603094197</v>
          </cell>
          <cell r="N330">
            <v>1.5608780929789601</v>
          </cell>
        </row>
        <row r="331">
          <cell r="G331" t="str">
            <v>Slovak Republic</v>
          </cell>
          <cell r="H331">
            <v>2</v>
          </cell>
          <cell r="I331">
            <v>3</v>
          </cell>
          <cell r="J331">
            <v>1</v>
          </cell>
          <cell r="K331">
            <v>936.4</v>
          </cell>
          <cell r="L331">
            <v>662905.90898303594</v>
          </cell>
          <cell r="M331">
            <v>73.180158526273701</v>
          </cell>
          <cell r="N331">
            <v>1.5746876270415</v>
          </cell>
        </row>
        <row r="332">
          <cell r="G332" t="str">
            <v>Slovak Republic</v>
          </cell>
          <cell r="H332">
            <v>2</v>
          </cell>
          <cell r="I332">
            <v>4</v>
          </cell>
          <cell r="J332">
            <v>1</v>
          </cell>
          <cell r="K332">
            <v>123.6</v>
          </cell>
          <cell r="L332">
            <v>89557.187056466093</v>
          </cell>
          <cell r="M332">
            <v>76.159055317829797</v>
          </cell>
          <cell r="N332">
            <v>4.52034128321002</v>
          </cell>
        </row>
        <row r="333">
          <cell r="G333" t="str">
            <v>Slovak Republic</v>
          </cell>
          <cell r="H333">
            <v>3</v>
          </cell>
          <cell r="I333">
            <v>1</v>
          </cell>
          <cell r="J333">
            <v>1</v>
          </cell>
          <cell r="K333">
            <v>21.2</v>
          </cell>
          <cell r="L333">
            <v>15896.949575384901</v>
          </cell>
          <cell r="M333">
            <v>87.235317496627104</v>
          </cell>
          <cell r="N333">
            <v>12.342085438432701</v>
          </cell>
        </row>
        <row r="334">
          <cell r="G334" t="str">
            <v>Slovak Republic</v>
          </cell>
          <cell r="H334">
            <v>3</v>
          </cell>
          <cell r="I334">
            <v>2</v>
          </cell>
          <cell r="J334">
            <v>1</v>
          </cell>
          <cell r="K334">
            <v>169.3</v>
          </cell>
          <cell r="L334">
            <v>131375.358077702</v>
          </cell>
          <cell r="M334">
            <v>84.800590253416701</v>
          </cell>
          <cell r="N334">
            <v>2.9076835744989999</v>
          </cell>
        </row>
        <row r="335">
          <cell r="G335" t="str">
            <v>Slovak Republic</v>
          </cell>
          <cell r="H335">
            <v>3</v>
          </cell>
          <cell r="I335">
            <v>3</v>
          </cell>
          <cell r="J335">
            <v>1</v>
          </cell>
          <cell r="K335">
            <v>438</v>
          </cell>
          <cell r="L335">
            <v>335122.06423716201</v>
          </cell>
          <cell r="M335">
            <v>87.6036404283292</v>
          </cell>
          <cell r="N335">
            <v>1.94635376300236</v>
          </cell>
        </row>
        <row r="336">
          <cell r="G336" t="str">
            <v>Slovak Republic</v>
          </cell>
          <cell r="H336">
            <v>3</v>
          </cell>
          <cell r="I336">
            <v>4</v>
          </cell>
          <cell r="J336">
            <v>1</v>
          </cell>
          <cell r="K336">
            <v>123.5</v>
          </cell>
          <cell r="L336">
            <v>94723.600323618302</v>
          </cell>
          <cell r="M336">
            <v>85.067568599601302</v>
          </cell>
          <cell r="N336">
            <v>4.4059081642014402</v>
          </cell>
        </row>
        <row r="337">
          <cell r="G337" t="str">
            <v>Stars</v>
          </cell>
          <cell r="H337">
            <v>1</v>
          </cell>
          <cell r="I337">
            <v>1</v>
          </cell>
          <cell r="J337">
            <v>1</v>
          </cell>
          <cell r="K337">
            <v>144.19999999999999</v>
          </cell>
          <cell r="L337">
            <v>47482.521017560903</v>
          </cell>
          <cell r="M337">
            <v>36.796322865280302</v>
          </cell>
          <cell r="N337">
            <v>3.1006914286007001</v>
          </cell>
        </row>
        <row r="338">
          <cell r="G338" t="str">
            <v>Stars</v>
          </cell>
          <cell r="H338">
            <v>1</v>
          </cell>
          <cell r="I338">
            <v>2</v>
          </cell>
          <cell r="J338">
            <v>1</v>
          </cell>
          <cell r="K338">
            <v>108.1</v>
          </cell>
          <cell r="L338">
            <v>35132.019165053098</v>
          </cell>
          <cell r="M338">
            <v>42.214269909019002</v>
          </cell>
          <cell r="N338">
            <v>3.9171372442634498</v>
          </cell>
        </row>
        <row r="339">
          <cell r="G339" t="str">
            <v>Stars</v>
          </cell>
          <cell r="H339">
            <v>1</v>
          </cell>
          <cell r="I339">
            <v>3</v>
          </cell>
          <cell r="J339">
            <v>1</v>
          </cell>
          <cell r="K339">
            <v>31.5</v>
          </cell>
          <cell r="L339">
            <v>10605.097958885</v>
          </cell>
          <cell r="M339">
            <v>46.9446002743951</v>
          </cell>
          <cell r="N339">
            <v>7.5461923019292696</v>
          </cell>
        </row>
        <row r="340">
          <cell r="G340" t="str">
            <v>Stars</v>
          </cell>
          <cell r="H340">
            <v>2</v>
          </cell>
          <cell r="I340">
            <v>1</v>
          </cell>
          <cell r="J340">
            <v>1</v>
          </cell>
          <cell r="K340">
            <v>398.2</v>
          </cell>
          <cell r="L340">
            <v>106033.08044842401</v>
          </cell>
          <cell r="M340">
            <v>62.221104125741398</v>
          </cell>
          <cell r="N340">
            <v>2.1731300685739701</v>
          </cell>
        </row>
        <row r="341">
          <cell r="G341" t="str">
            <v>Stars</v>
          </cell>
          <cell r="H341">
            <v>2</v>
          </cell>
          <cell r="I341">
            <v>2</v>
          </cell>
          <cell r="J341">
            <v>1</v>
          </cell>
          <cell r="K341">
            <v>679.2</v>
          </cell>
          <cell r="L341">
            <v>184712.09587953001</v>
          </cell>
          <cell r="M341">
            <v>67.670368863454698</v>
          </cell>
          <cell r="N341">
            <v>1.91631224691859</v>
          </cell>
        </row>
        <row r="342">
          <cell r="G342" t="str">
            <v>Stars</v>
          </cell>
          <cell r="H342">
            <v>2</v>
          </cell>
          <cell r="I342">
            <v>3</v>
          </cell>
          <cell r="J342">
            <v>1</v>
          </cell>
          <cell r="K342">
            <v>431.2</v>
          </cell>
          <cell r="L342">
            <v>122780.319479953</v>
          </cell>
          <cell r="M342">
            <v>71.192070377638004</v>
          </cell>
          <cell r="N342">
            <v>2.5241150951931099</v>
          </cell>
        </row>
        <row r="343">
          <cell r="G343" t="str">
            <v>Stars</v>
          </cell>
          <cell r="H343">
            <v>2</v>
          </cell>
          <cell r="I343">
            <v>4</v>
          </cell>
          <cell r="J343">
            <v>1</v>
          </cell>
          <cell r="K343">
            <v>51.4</v>
          </cell>
          <cell r="L343">
            <v>15640.565261031499</v>
          </cell>
          <cell r="M343">
            <v>71.804605276079201</v>
          </cell>
          <cell r="N343">
            <v>6.0187839565762298</v>
          </cell>
        </row>
        <row r="344">
          <cell r="G344" t="str">
            <v>Stars</v>
          </cell>
          <cell r="H344">
            <v>3</v>
          </cell>
          <cell r="I344">
            <v>1</v>
          </cell>
          <cell r="J344">
            <v>1</v>
          </cell>
          <cell r="K344">
            <v>73.400000000000006</v>
          </cell>
          <cell r="L344">
            <v>15853.2209615508</v>
          </cell>
          <cell r="M344">
            <v>74.373534471239395</v>
          </cell>
          <cell r="N344">
            <v>6.6260649410787096</v>
          </cell>
        </row>
        <row r="345">
          <cell r="G345" t="str">
            <v>Stars</v>
          </cell>
          <cell r="H345">
            <v>3</v>
          </cell>
          <cell r="I345">
            <v>2</v>
          </cell>
          <cell r="J345">
            <v>1</v>
          </cell>
          <cell r="K345">
            <v>324.60000000000002</v>
          </cell>
          <cell r="L345">
            <v>75491.888726926394</v>
          </cell>
          <cell r="M345">
            <v>79.430310320354096</v>
          </cell>
          <cell r="N345">
            <v>2.4073737835981399</v>
          </cell>
        </row>
        <row r="346">
          <cell r="G346" t="str">
            <v>Stars</v>
          </cell>
          <cell r="H346">
            <v>3</v>
          </cell>
          <cell r="I346">
            <v>3</v>
          </cell>
          <cell r="J346">
            <v>1</v>
          </cell>
          <cell r="K346">
            <v>511.4</v>
          </cell>
          <cell r="L346">
            <v>129060.608063124</v>
          </cell>
          <cell r="M346">
            <v>83.188491128920901</v>
          </cell>
          <cell r="N346">
            <v>1.6049958334463099</v>
          </cell>
        </row>
        <row r="347">
          <cell r="G347" t="str">
            <v>Stars</v>
          </cell>
          <cell r="H347">
            <v>3</v>
          </cell>
          <cell r="I347">
            <v>4</v>
          </cell>
          <cell r="J347">
            <v>1</v>
          </cell>
          <cell r="K347">
            <v>134.6</v>
          </cell>
          <cell r="L347">
            <v>35886.550492644099</v>
          </cell>
          <cell r="M347">
            <v>84.430681309185999</v>
          </cell>
          <cell r="N347">
            <v>3.3467524234794799</v>
          </cell>
        </row>
        <row r="348">
          <cell r="G348" t="str">
            <v>Spain</v>
          </cell>
          <cell r="H348">
            <v>1</v>
          </cell>
          <cell r="I348">
            <v>1</v>
          </cell>
          <cell r="J348">
            <v>1</v>
          </cell>
          <cell r="K348">
            <v>500.8</v>
          </cell>
          <cell r="L348">
            <v>2481792.8145212601</v>
          </cell>
          <cell r="M348">
            <v>43.371301789379103</v>
          </cell>
          <cell r="N348">
            <v>1.4325626308585699</v>
          </cell>
        </row>
        <row r="349">
          <cell r="G349" t="str">
            <v>Spain</v>
          </cell>
          <cell r="H349">
            <v>1</v>
          </cell>
          <cell r="I349">
            <v>2</v>
          </cell>
          <cell r="J349">
            <v>1</v>
          </cell>
          <cell r="K349">
            <v>518.1</v>
          </cell>
          <cell r="L349">
            <v>2715720.4518557601</v>
          </cell>
          <cell r="M349">
            <v>54.326855197089202</v>
          </cell>
          <cell r="N349">
            <v>1.7317159433082601</v>
          </cell>
        </row>
        <row r="350">
          <cell r="G350" t="str">
            <v>Spain</v>
          </cell>
          <cell r="H350">
            <v>1</v>
          </cell>
          <cell r="I350">
            <v>3</v>
          </cell>
          <cell r="J350">
            <v>1</v>
          </cell>
          <cell r="K350">
            <v>183.3</v>
          </cell>
          <cell r="L350">
            <v>937371.68166277395</v>
          </cell>
          <cell r="M350">
            <v>62.629642598017199</v>
          </cell>
          <cell r="N350">
            <v>3.69529455352761</v>
          </cell>
        </row>
        <row r="351">
          <cell r="G351" t="str">
            <v>Spain</v>
          </cell>
          <cell r="H351">
            <v>1</v>
          </cell>
          <cell r="I351">
            <v>4</v>
          </cell>
          <cell r="J351">
            <v>1</v>
          </cell>
          <cell r="K351">
            <v>10.8</v>
          </cell>
          <cell r="L351">
            <v>61660.776807996102</v>
          </cell>
          <cell r="M351">
            <v>81.194135278649398</v>
          </cell>
          <cell r="N351">
            <v>15.3251166781092</v>
          </cell>
        </row>
        <row r="352">
          <cell r="G352" t="str">
            <v>Spain</v>
          </cell>
          <cell r="H352">
            <v>2</v>
          </cell>
          <cell r="I352">
            <v>1</v>
          </cell>
          <cell r="J352">
            <v>1</v>
          </cell>
          <cell r="K352">
            <v>134.5</v>
          </cell>
          <cell r="L352">
            <v>799295.52357113501</v>
          </cell>
          <cell r="M352">
            <v>65.976684418409405</v>
          </cell>
          <cell r="N352">
            <v>4.5019654849886104</v>
          </cell>
        </row>
        <row r="353">
          <cell r="G353" t="str">
            <v>Spain</v>
          </cell>
          <cell r="H353">
            <v>2</v>
          </cell>
          <cell r="I353">
            <v>2</v>
          </cell>
          <cell r="J353">
            <v>1</v>
          </cell>
          <cell r="K353">
            <v>281.60000000000002</v>
          </cell>
          <cell r="L353">
            <v>1765014.4873470301</v>
          </cell>
          <cell r="M353">
            <v>65.718778617262799</v>
          </cell>
          <cell r="N353">
            <v>2.7749465966613398</v>
          </cell>
        </row>
        <row r="354">
          <cell r="G354" t="str">
            <v>Spain</v>
          </cell>
          <cell r="H354">
            <v>2</v>
          </cell>
          <cell r="I354">
            <v>3</v>
          </cell>
          <cell r="J354">
            <v>1</v>
          </cell>
          <cell r="K354">
            <v>200.8</v>
          </cell>
          <cell r="L354">
            <v>1235824.0757722601</v>
          </cell>
          <cell r="M354">
            <v>71.656255837087201</v>
          </cell>
          <cell r="N354">
            <v>3.4026625716735901</v>
          </cell>
        </row>
        <row r="355">
          <cell r="G355" t="str">
            <v>Spain</v>
          </cell>
          <cell r="H355">
            <v>2</v>
          </cell>
          <cell r="I355">
            <v>4</v>
          </cell>
          <cell r="J355">
            <v>1</v>
          </cell>
          <cell r="K355">
            <v>24.1</v>
          </cell>
          <cell r="L355">
            <v>146292.84865633101</v>
          </cell>
          <cell r="M355">
            <v>71.971013439406903</v>
          </cell>
          <cell r="N355">
            <v>9.7411977624114208</v>
          </cell>
        </row>
        <row r="356">
          <cell r="G356" t="str">
            <v>Spain</v>
          </cell>
          <cell r="H356">
            <v>3</v>
          </cell>
          <cell r="I356">
            <v>1</v>
          </cell>
          <cell r="J356">
            <v>1</v>
          </cell>
          <cell r="K356">
            <v>96.4</v>
          </cell>
          <cell r="L356">
            <v>513344.34632620797</v>
          </cell>
          <cell r="M356">
            <v>72.589905046470406</v>
          </cell>
          <cell r="N356">
            <v>4.4789421588845304</v>
          </cell>
        </row>
        <row r="357">
          <cell r="G357" t="str">
            <v>Spain</v>
          </cell>
          <cell r="H357">
            <v>3</v>
          </cell>
          <cell r="I357">
            <v>2</v>
          </cell>
          <cell r="J357">
            <v>1</v>
          </cell>
          <cell r="K357">
            <v>406.3</v>
          </cell>
          <cell r="L357">
            <v>2147530.2796881101</v>
          </cell>
          <cell r="M357">
            <v>77.958244088788703</v>
          </cell>
          <cell r="N357">
            <v>2.3140664935822501</v>
          </cell>
        </row>
        <row r="358">
          <cell r="G358" t="str">
            <v>Spain</v>
          </cell>
          <cell r="H358">
            <v>3</v>
          </cell>
          <cell r="I358">
            <v>3</v>
          </cell>
          <cell r="J358">
            <v>1</v>
          </cell>
          <cell r="K358">
            <v>598.29999999999995</v>
          </cell>
          <cell r="L358">
            <v>3287850.2171792798</v>
          </cell>
          <cell r="M358">
            <v>80.797954287096999</v>
          </cell>
          <cell r="N358">
            <v>1.6566887247798601</v>
          </cell>
        </row>
        <row r="359">
          <cell r="G359" t="str">
            <v>Spain</v>
          </cell>
          <cell r="H359">
            <v>3</v>
          </cell>
          <cell r="I359">
            <v>4</v>
          </cell>
          <cell r="J359">
            <v>1</v>
          </cell>
          <cell r="K359">
            <v>159</v>
          </cell>
          <cell r="L359">
            <v>868062.22184348898</v>
          </cell>
          <cell r="M359">
            <v>85.153280427312396</v>
          </cell>
          <cell r="N359">
            <v>3.4107806282696198</v>
          </cell>
        </row>
        <row r="360">
          <cell r="G360" t="str">
            <v>Sweden</v>
          </cell>
          <cell r="H360">
            <v>1</v>
          </cell>
          <cell r="I360">
            <v>1</v>
          </cell>
          <cell r="J360">
            <v>1</v>
          </cell>
          <cell r="K360">
            <v>95.9</v>
          </cell>
          <cell r="L360">
            <v>149956.341679048</v>
          </cell>
          <cell r="M360">
            <v>49.8466389991369</v>
          </cell>
          <cell r="N360">
            <v>4.2501777809675403</v>
          </cell>
        </row>
        <row r="361">
          <cell r="G361" t="str">
            <v>Sweden</v>
          </cell>
          <cell r="H361">
            <v>1</v>
          </cell>
          <cell r="I361">
            <v>2</v>
          </cell>
          <cell r="J361">
            <v>1</v>
          </cell>
          <cell r="K361">
            <v>160.5</v>
          </cell>
          <cell r="L361">
            <v>260601.78183120201</v>
          </cell>
          <cell r="M361">
            <v>69.231428125827307</v>
          </cell>
          <cell r="N361">
            <v>3.2720215790352198</v>
          </cell>
        </row>
        <row r="362">
          <cell r="G362" t="str">
            <v>Sweden</v>
          </cell>
          <cell r="H362">
            <v>1</v>
          </cell>
          <cell r="I362">
            <v>3</v>
          </cell>
          <cell r="J362">
            <v>1</v>
          </cell>
          <cell r="K362">
            <v>85.9</v>
          </cell>
          <cell r="L362">
            <v>145570.55362684099</v>
          </cell>
          <cell r="M362">
            <v>78.764818901985294</v>
          </cell>
          <cell r="N362">
            <v>5.5567139427664296</v>
          </cell>
        </row>
        <row r="363">
          <cell r="G363" t="str">
            <v>Sweden</v>
          </cell>
          <cell r="H363">
            <v>1</v>
          </cell>
          <cell r="I363">
            <v>4</v>
          </cell>
          <cell r="J363">
            <v>1</v>
          </cell>
          <cell r="K363">
            <v>8.6999999999999993</v>
          </cell>
          <cell r="L363">
            <v>15903.928338554801</v>
          </cell>
          <cell r="M363">
            <v>90.832278920121297</v>
          </cell>
          <cell r="N363">
            <v>14.1112372371735</v>
          </cell>
        </row>
        <row r="364">
          <cell r="G364" t="str">
            <v>Sweden</v>
          </cell>
          <cell r="H364">
            <v>2</v>
          </cell>
          <cell r="I364">
            <v>1</v>
          </cell>
          <cell r="J364">
            <v>1</v>
          </cell>
          <cell r="K364">
            <v>119.4</v>
          </cell>
          <cell r="L364">
            <v>175955.17539202399</v>
          </cell>
          <cell r="M364">
            <v>67.216530698037801</v>
          </cell>
          <cell r="N364">
            <v>4.0250546983089901</v>
          </cell>
        </row>
        <row r="365">
          <cell r="G365" t="str">
            <v>Sweden</v>
          </cell>
          <cell r="H365">
            <v>2</v>
          </cell>
          <cell r="I365">
            <v>2</v>
          </cell>
          <cell r="J365">
            <v>1</v>
          </cell>
          <cell r="K365">
            <v>422.1</v>
          </cell>
          <cell r="L365">
            <v>604456.29316476604</v>
          </cell>
          <cell r="M365">
            <v>82.634875354576806</v>
          </cell>
          <cell r="N365">
            <v>2.0831343554398001</v>
          </cell>
        </row>
        <row r="366">
          <cell r="G366" t="str">
            <v>Sweden</v>
          </cell>
          <cell r="H366">
            <v>2</v>
          </cell>
          <cell r="I366">
            <v>3</v>
          </cell>
          <cell r="J366">
            <v>1</v>
          </cell>
          <cell r="K366">
            <v>637.4</v>
          </cell>
          <cell r="L366">
            <v>892380.38268296001</v>
          </cell>
          <cell r="M366">
            <v>87.303158740202093</v>
          </cell>
          <cell r="N366">
            <v>1.4331454887189701</v>
          </cell>
        </row>
        <row r="367">
          <cell r="G367" t="str">
            <v>Sweden</v>
          </cell>
          <cell r="H367">
            <v>2</v>
          </cell>
          <cell r="I367">
            <v>4</v>
          </cell>
          <cell r="J367">
            <v>1</v>
          </cell>
          <cell r="K367">
            <v>163.1</v>
          </cell>
          <cell r="L367">
            <v>224547.794620211</v>
          </cell>
          <cell r="M367">
            <v>92.906245632008506</v>
          </cell>
          <cell r="N367">
            <v>2.7776542089266898</v>
          </cell>
        </row>
        <row r="368">
          <cell r="G368" t="str">
            <v>Sweden</v>
          </cell>
          <cell r="H368">
            <v>3</v>
          </cell>
          <cell r="I368">
            <v>1</v>
          </cell>
          <cell r="J368">
            <v>1</v>
          </cell>
          <cell r="K368">
            <v>51.9</v>
          </cell>
          <cell r="L368">
            <v>51999.281141373198</v>
          </cell>
          <cell r="M368">
            <v>59.968625237449501</v>
          </cell>
          <cell r="N368">
            <v>6.39466505460548</v>
          </cell>
        </row>
        <row r="369">
          <cell r="G369" t="str">
            <v>Sweden</v>
          </cell>
          <cell r="H369">
            <v>3</v>
          </cell>
          <cell r="I369">
            <v>2</v>
          </cell>
          <cell r="J369">
            <v>1</v>
          </cell>
          <cell r="K369">
            <v>179.9</v>
          </cell>
          <cell r="L369">
            <v>195828.338807886</v>
          </cell>
          <cell r="M369">
            <v>85.075184274681405</v>
          </cell>
          <cell r="N369">
            <v>2.9864537457317302</v>
          </cell>
        </row>
        <row r="370">
          <cell r="G370" t="str">
            <v>Sweden</v>
          </cell>
          <cell r="H370">
            <v>3</v>
          </cell>
          <cell r="I370">
            <v>3</v>
          </cell>
          <cell r="J370">
            <v>1</v>
          </cell>
          <cell r="K370">
            <v>598</v>
          </cell>
          <cell r="L370">
            <v>661911.94210021698</v>
          </cell>
          <cell r="M370">
            <v>91.641958586132901</v>
          </cell>
          <cell r="N370">
            <v>1.18779111715856</v>
          </cell>
        </row>
        <row r="371">
          <cell r="G371" t="str">
            <v>Sweden</v>
          </cell>
          <cell r="H371">
            <v>3</v>
          </cell>
          <cell r="I371">
            <v>4</v>
          </cell>
          <cell r="J371">
            <v>1</v>
          </cell>
          <cell r="K371">
            <v>449.2</v>
          </cell>
          <cell r="L371">
            <v>506991.51982175902</v>
          </cell>
          <cell r="M371">
            <v>94.613389312886994</v>
          </cell>
          <cell r="N371">
            <v>1.3071969375522501</v>
          </cell>
        </row>
        <row r="372">
          <cell r="G372" t="str">
            <v>Predators</v>
          </cell>
          <cell r="H372">
            <v>1</v>
          </cell>
          <cell r="I372">
            <v>1</v>
          </cell>
          <cell r="J372">
            <v>1</v>
          </cell>
          <cell r="K372">
            <v>533.70000000000005</v>
          </cell>
          <cell r="L372">
            <v>5502106.7803391404</v>
          </cell>
          <cell r="M372">
            <v>34.723336217682899</v>
          </cell>
          <cell r="N372">
            <v>1.5048513496135101</v>
          </cell>
        </row>
        <row r="373">
          <cell r="G373" t="str">
            <v>Predators</v>
          </cell>
          <cell r="H373">
            <v>1</v>
          </cell>
          <cell r="I373">
            <v>2</v>
          </cell>
          <cell r="J373">
            <v>1</v>
          </cell>
          <cell r="K373">
            <v>364.2</v>
          </cell>
          <cell r="L373">
            <v>3877121.3226166498</v>
          </cell>
          <cell r="M373">
            <v>45.1197315046048</v>
          </cell>
          <cell r="N373">
            <v>1.8755840616598201</v>
          </cell>
        </row>
        <row r="374">
          <cell r="G374" t="str">
            <v>Predators</v>
          </cell>
          <cell r="H374">
            <v>1</v>
          </cell>
          <cell r="I374">
            <v>3</v>
          </cell>
          <cell r="J374">
            <v>1</v>
          </cell>
          <cell r="K374">
            <v>55.5</v>
          </cell>
          <cell r="L374">
            <v>619697.25560769404</v>
          </cell>
          <cell r="M374">
            <v>50.1789774279612</v>
          </cell>
          <cell r="N374">
            <v>6.7670205455499</v>
          </cell>
        </row>
        <row r="375">
          <cell r="G375" t="str">
            <v>Predators</v>
          </cell>
          <cell r="H375">
            <v>2</v>
          </cell>
          <cell r="I375">
            <v>1</v>
          </cell>
          <cell r="J375">
            <v>1</v>
          </cell>
          <cell r="K375">
            <v>135.69999999999999</v>
          </cell>
          <cell r="L375">
            <v>1079420.65907013</v>
          </cell>
          <cell r="M375">
            <v>53.646233336443601</v>
          </cell>
          <cell r="N375">
            <v>3.59255103330181</v>
          </cell>
        </row>
        <row r="376">
          <cell r="G376" t="str">
            <v>Predators</v>
          </cell>
          <cell r="H376">
            <v>2</v>
          </cell>
          <cell r="I376">
            <v>2</v>
          </cell>
          <cell r="J376">
            <v>1</v>
          </cell>
          <cell r="K376">
            <v>252.6</v>
          </cell>
          <cell r="L376">
            <v>2025540.6058668999</v>
          </cell>
          <cell r="M376">
            <v>55.503265648052199</v>
          </cell>
          <cell r="N376">
            <v>3.01115656746201</v>
          </cell>
        </row>
        <row r="377">
          <cell r="G377" t="str">
            <v>Predators</v>
          </cell>
          <cell r="H377">
            <v>2</v>
          </cell>
          <cell r="I377">
            <v>3</v>
          </cell>
          <cell r="J377">
            <v>1</v>
          </cell>
          <cell r="K377">
            <v>87.9</v>
          </cell>
          <cell r="L377">
            <v>720126.50767341396</v>
          </cell>
          <cell r="M377">
            <v>55.151040234510504</v>
          </cell>
          <cell r="N377">
            <v>4.7444260393908504</v>
          </cell>
        </row>
        <row r="378">
          <cell r="G378" t="str">
            <v>Predators</v>
          </cell>
          <cell r="H378">
            <v>3</v>
          </cell>
          <cell r="I378">
            <v>1</v>
          </cell>
          <cell r="J378">
            <v>1</v>
          </cell>
          <cell r="K378">
            <v>94.5</v>
          </cell>
          <cell r="L378">
            <v>669055.92177950102</v>
          </cell>
          <cell r="M378">
            <v>64.586416024401402</v>
          </cell>
          <cell r="N378">
            <v>4.9601207252446802</v>
          </cell>
        </row>
        <row r="379">
          <cell r="G379" t="str">
            <v>Predators</v>
          </cell>
          <cell r="H379">
            <v>3</v>
          </cell>
          <cell r="I379">
            <v>2</v>
          </cell>
          <cell r="J379">
            <v>1</v>
          </cell>
          <cell r="K379">
            <v>293</v>
          </cell>
          <cell r="L379">
            <v>1892667.6995678199</v>
          </cell>
          <cell r="M379">
            <v>68.235733746834498</v>
          </cell>
          <cell r="N379">
            <v>2.6127643427454301</v>
          </cell>
        </row>
        <row r="380">
          <cell r="G380" t="str">
            <v>Predators</v>
          </cell>
          <cell r="H380">
            <v>3</v>
          </cell>
          <cell r="I380">
            <v>3</v>
          </cell>
          <cell r="J380">
            <v>1</v>
          </cell>
          <cell r="K380">
            <v>191.2</v>
          </cell>
          <cell r="L380">
            <v>1271718.2566263999</v>
          </cell>
          <cell r="M380">
            <v>75.816414143352802</v>
          </cell>
          <cell r="N380">
            <v>3.2747040381416701</v>
          </cell>
        </row>
        <row r="381">
          <cell r="G381" t="str">
            <v>Predators</v>
          </cell>
          <cell r="H381">
            <v>3</v>
          </cell>
          <cell r="I381">
            <v>4</v>
          </cell>
          <cell r="J381">
            <v>1</v>
          </cell>
          <cell r="K381">
            <v>18.3</v>
          </cell>
          <cell r="L381">
            <v>131635.674061044</v>
          </cell>
          <cell r="M381">
            <v>87.160762177337404</v>
          </cell>
          <cell r="N381">
            <v>10.593969960867099</v>
          </cell>
        </row>
        <row r="382">
          <cell r="G382" t="str">
            <v>United States</v>
          </cell>
          <cell r="H382">
            <v>1</v>
          </cell>
          <cell r="I382">
            <v>1</v>
          </cell>
          <cell r="J382">
            <v>1</v>
          </cell>
          <cell r="K382">
            <v>122.4</v>
          </cell>
          <cell r="L382">
            <v>6116297.8091863003</v>
          </cell>
          <cell r="M382">
            <v>61.233289119305901</v>
          </cell>
          <cell r="N382">
            <v>3.5487194681097098</v>
          </cell>
        </row>
        <row r="383">
          <cell r="G383" t="str">
            <v>United States</v>
          </cell>
          <cell r="H383">
            <v>1</v>
          </cell>
          <cell r="I383">
            <v>2</v>
          </cell>
          <cell r="J383">
            <v>1</v>
          </cell>
          <cell r="K383">
            <v>68.8</v>
          </cell>
          <cell r="L383">
            <v>3082607.6087780399</v>
          </cell>
          <cell r="M383">
            <v>62.8325895565251</v>
          </cell>
          <cell r="N383">
            <v>6.0431708695369499</v>
          </cell>
        </row>
        <row r="384">
          <cell r="G384" t="str">
            <v>United States</v>
          </cell>
          <cell r="H384">
            <v>1</v>
          </cell>
          <cell r="I384">
            <v>3</v>
          </cell>
          <cell r="J384">
            <v>1</v>
          </cell>
          <cell r="K384">
            <v>19.100000000000001</v>
          </cell>
          <cell r="L384">
            <v>712513.01484744204</v>
          </cell>
          <cell r="M384">
            <v>63.813315724726998</v>
          </cell>
          <cell r="N384">
            <v>11.0623736317264</v>
          </cell>
        </row>
        <row r="385">
          <cell r="G385" t="str">
            <v>United States</v>
          </cell>
          <cell r="H385">
            <v>2</v>
          </cell>
          <cell r="I385">
            <v>1</v>
          </cell>
          <cell r="J385">
            <v>1</v>
          </cell>
          <cell r="K385">
            <v>260</v>
          </cell>
          <cell r="L385">
            <v>11466075.254433099</v>
          </cell>
          <cell r="M385">
            <v>67.234090330507897</v>
          </cell>
          <cell r="N385">
            <v>3.1342897358992898</v>
          </cell>
        </row>
        <row r="386">
          <cell r="G386" t="str">
            <v>United States</v>
          </cell>
          <cell r="H386">
            <v>2</v>
          </cell>
          <cell r="I386">
            <v>2</v>
          </cell>
          <cell r="J386">
            <v>1</v>
          </cell>
          <cell r="K386">
            <v>555.9</v>
          </cell>
          <cell r="L386">
            <v>22623552.089626402</v>
          </cell>
          <cell r="M386">
            <v>70.428190896531007</v>
          </cell>
          <cell r="N386">
            <v>2.0153102719943199</v>
          </cell>
        </row>
        <row r="387">
          <cell r="G387" t="str">
            <v>United States</v>
          </cell>
          <cell r="H387">
            <v>2</v>
          </cell>
          <cell r="I387">
            <v>3</v>
          </cell>
          <cell r="J387">
            <v>1</v>
          </cell>
          <cell r="K387">
            <v>457.6</v>
          </cell>
          <cell r="L387">
            <v>19377351.849689402</v>
          </cell>
          <cell r="M387">
            <v>81.350524976776398</v>
          </cell>
          <cell r="N387">
            <v>1.7463651286160999</v>
          </cell>
        </row>
        <row r="388">
          <cell r="G388" t="str">
            <v>United States</v>
          </cell>
          <cell r="H388">
            <v>2</v>
          </cell>
          <cell r="I388">
            <v>4</v>
          </cell>
          <cell r="J388">
            <v>1</v>
          </cell>
          <cell r="K388">
            <v>84.5</v>
          </cell>
          <cell r="L388">
            <v>3738725.1434405101</v>
          </cell>
          <cell r="M388">
            <v>87.7156956535718</v>
          </cell>
          <cell r="N388">
            <v>3.6741701330071201</v>
          </cell>
        </row>
        <row r="389">
          <cell r="G389" t="str">
            <v>United States</v>
          </cell>
          <cell r="H389">
            <v>3</v>
          </cell>
          <cell r="I389">
            <v>1</v>
          </cell>
          <cell r="J389">
            <v>1</v>
          </cell>
          <cell r="K389">
            <v>57.5</v>
          </cell>
          <cell r="L389">
            <v>2152841.21061819</v>
          </cell>
          <cell r="M389">
            <v>75.613913563660304</v>
          </cell>
          <cell r="N389">
            <v>5.9025790517415899</v>
          </cell>
        </row>
        <row r="390">
          <cell r="G390" t="str">
            <v>United States</v>
          </cell>
          <cell r="H390">
            <v>3</v>
          </cell>
          <cell r="I390">
            <v>2</v>
          </cell>
          <cell r="J390">
            <v>1</v>
          </cell>
          <cell r="K390">
            <v>313.10000000000002</v>
          </cell>
          <cell r="L390">
            <v>11528336.9845395</v>
          </cell>
          <cell r="M390">
            <v>81.176837269896097</v>
          </cell>
          <cell r="N390">
            <v>2.32527148485338</v>
          </cell>
        </row>
        <row r="391">
          <cell r="G391" t="str">
            <v>United States</v>
          </cell>
          <cell r="H391">
            <v>3</v>
          </cell>
          <cell r="I391">
            <v>3</v>
          </cell>
          <cell r="J391">
            <v>1</v>
          </cell>
          <cell r="K391">
            <v>728.9</v>
          </cell>
          <cell r="L391">
            <v>26206646.626935098</v>
          </cell>
          <cell r="M391">
            <v>85.736524328009494</v>
          </cell>
          <cell r="N391">
            <v>1.20784556473714</v>
          </cell>
        </row>
        <row r="392">
          <cell r="G392" t="str">
            <v>United States</v>
          </cell>
          <cell r="H392">
            <v>3</v>
          </cell>
          <cell r="I392">
            <v>4</v>
          </cell>
          <cell r="J392">
            <v>1</v>
          </cell>
          <cell r="K392">
            <v>372.5</v>
          </cell>
          <cell r="L392">
            <v>13493282.7406622</v>
          </cell>
          <cell r="M392">
            <v>88.490096061119104</v>
          </cell>
          <cell r="N392">
            <v>1.9291115064178399</v>
          </cell>
        </row>
        <row r="393">
          <cell r="G393" t="str">
            <v>Australia</v>
          </cell>
          <cell r="H393">
            <v>1</v>
          </cell>
          <cell r="I393">
            <v>1</v>
          </cell>
          <cell r="J393">
            <v>2</v>
          </cell>
          <cell r="K393">
            <v>16.399999999999999</v>
          </cell>
          <cell r="L393">
            <v>29272.428937032499</v>
          </cell>
          <cell r="M393">
            <v>3.39971867482878</v>
          </cell>
          <cell r="N393">
            <v>1.2639174460402101</v>
          </cell>
        </row>
        <row r="394">
          <cell r="G394" t="str">
            <v>Australia</v>
          </cell>
          <cell r="H394">
            <v>1</v>
          </cell>
          <cell r="I394">
            <v>2</v>
          </cell>
          <cell r="J394">
            <v>2</v>
          </cell>
          <cell r="K394">
            <v>22</v>
          </cell>
          <cell r="L394">
            <v>44407.001779917198</v>
          </cell>
          <cell r="M394">
            <v>3.6348339178068398</v>
          </cell>
          <cell r="N394">
            <v>1.2199477090267099</v>
          </cell>
        </row>
        <row r="395">
          <cell r="G395" t="str">
            <v>Australia</v>
          </cell>
          <cell r="H395">
            <v>1</v>
          </cell>
          <cell r="I395">
            <v>3</v>
          </cell>
          <cell r="J395">
            <v>2</v>
          </cell>
          <cell r="K395">
            <v>9.9</v>
          </cell>
          <cell r="L395">
            <v>28188.737748378499</v>
          </cell>
          <cell r="M395">
            <v>3.2193963183614298</v>
          </cell>
          <cell r="N395">
            <v>1.73954005797781</v>
          </cell>
        </row>
        <row r="396">
          <cell r="G396" t="str">
            <v>Australia</v>
          </cell>
          <cell r="H396">
            <v>1</v>
          </cell>
          <cell r="I396">
            <v>4</v>
          </cell>
          <cell r="J396">
            <v>2</v>
          </cell>
          <cell r="K396">
            <v>2.7</v>
          </cell>
          <cell r="L396">
            <v>7707.0481244042603</v>
          </cell>
          <cell r="M396">
            <v>6.0157771826504396</v>
          </cell>
          <cell r="N396">
            <v>5.95617691087193</v>
          </cell>
        </row>
        <row r="397">
          <cell r="G397" t="str">
            <v>Australia</v>
          </cell>
          <cell r="H397">
            <v>2</v>
          </cell>
          <cell r="I397">
            <v>1</v>
          </cell>
          <cell r="J397">
            <v>2</v>
          </cell>
          <cell r="K397">
            <v>9.3000000000000007</v>
          </cell>
          <cell r="L397">
            <v>24621.291546429798</v>
          </cell>
          <cell r="M397">
            <v>5.2780756949857004</v>
          </cell>
          <cell r="N397">
            <v>2.3299095413294402</v>
          </cell>
        </row>
        <row r="398">
          <cell r="G398" t="str">
            <v>Australia</v>
          </cell>
          <cell r="H398">
            <v>2</v>
          </cell>
          <cell r="I398">
            <v>2</v>
          </cell>
          <cell r="J398">
            <v>2</v>
          </cell>
          <cell r="K398">
            <v>24.9</v>
          </cell>
          <cell r="L398">
            <v>50667.044824052697</v>
          </cell>
          <cell r="M398">
            <v>3.6542798665616099</v>
          </cell>
          <cell r="N398">
            <v>0.95843807510372403</v>
          </cell>
        </row>
        <row r="399">
          <cell r="G399" t="str">
            <v>Australia</v>
          </cell>
          <cell r="H399">
            <v>2</v>
          </cell>
          <cell r="I399">
            <v>3</v>
          </cell>
          <cell r="J399">
            <v>2</v>
          </cell>
          <cell r="K399">
            <v>26.3</v>
          </cell>
          <cell r="L399">
            <v>60264.971796519298</v>
          </cell>
          <cell r="M399">
            <v>3.25199709309662</v>
          </cell>
          <cell r="N399">
            <v>0.94884375721518499</v>
          </cell>
        </row>
        <row r="400">
          <cell r="G400" t="str">
            <v>Australia</v>
          </cell>
          <cell r="H400">
            <v>2</v>
          </cell>
          <cell r="I400">
            <v>4</v>
          </cell>
          <cell r="J400">
            <v>2</v>
          </cell>
          <cell r="K400">
            <v>6.5</v>
          </cell>
          <cell r="L400">
            <v>21070.7736629668</v>
          </cell>
          <cell r="M400">
            <v>3.9333726062276599</v>
          </cell>
          <cell r="N400">
            <v>2.43402103293701</v>
          </cell>
        </row>
        <row r="401">
          <cell r="G401" t="str">
            <v>Australia</v>
          </cell>
          <cell r="H401">
            <v>3</v>
          </cell>
          <cell r="I401">
            <v>1</v>
          </cell>
          <cell r="J401">
            <v>2</v>
          </cell>
          <cell r="K401">
            <v>4.3</v>
          </cell>
          <cell r="L401">
            <v>10109.666541206299</v>
          </cell>
          <cell r="M401">
            <v>5.2344476488839797</v>
          </cell>
          <cell r="N401">
            <v>3.74044331687556</v>
          </cell>
        </row>
        <row r="402">
          <cell r="G402" t="str">
            <v>Australia</v>
          </cell>
          <cell r="H402">
            <v>3</v>
          </cell>
          <cell r="I402">
            <v>2</v>
          </cell>
          <cell r="J402">
            <v>2</v>
          </cell>
          <cell r="K402">
            <v>15.5</v>
          </cell>
          <cell r="L402">
            <v>34208.316009946597</v>
          </cell>
          <cell r="M402">
            <v>4.1666896678657599</v>
          </cell>
          <cell r="N402">
            <v>1.64561540554737</v>
          </cell>
        </row>
        <row r="403">
          <cell r="G403" t="str">
            <v>Australia</v>
          </cell>
          <cell r="H403">
            <v>3</v>
          </cell>
          <cell r="I403">
            <v>3</v>
          </cell>
          <cell r="J403">
            <v>2</v>
          </cell>
          <cell r="K403">
            <v>27.3</v>
          </cell>
          <cell r="L403">
            <v>58431.596640243799</v>
          </cell>
          <cell r="M403">
            <v>2.9915096823976501</v>
          </cell>
          <cell r="N403">
            <v>0.75942220963365703</v>
          </cell>
        </row>
        <row r="404">
          <cell r="G404" t="str">
            <v>Australia</v>
          </cell>
          <cell r="H404">
            <v>3</v>
          </cell>
          <cell r="I404">
            <v>4</v>
          </cell>
          <cell r="J404">
            <v>2</v>
          </cell>
          <cell r="K404">
            <v>14.9</v>
          </cell>
          <cell r="L404">
            <v>30200.248324814402</v>
          </cell>
          <cell r="M404">
            <v>2.1654763081236599</v>
          </cell>
          <cell r="N404">
            <v>0.81537184212902003</v>
          </cell>
        </row>
        <row r="405">
          <cell r="G405" t="str">
            <v>Austria</v>
          </cell>
          <cell r="H405">
            <v>1</v>
          </cell>
          <cell r="I405">
            <v>1</v>
          </cell>
          <cell r="J405">
            <v>2</v>
          </cell>
          <cell r="K405">
            <v>13.4</v>
          </cell>
          <cell r="L405">
            <v>20600.2995238043</v>
          </cell>
          <cell r="M405">
            <v>6.9169159127972097</v>
          </cell>
          <cell r="N405">
            <v>1.9299636777323499</v>
          </cell>
        </row>
        <row r="406">
          <cell r="G406" t="str">
            <v>Austria</v>
          </cell>
          <cell r="H406">
            <v>1</v>
          </cell>
          <cell r="I406">
            <v>2</v>
          </cell>
          <cell r="J406">
            <v>2</v>
          </cell>
          <cell r="K406">
            <v>10.199999999999999</v>
          </cell>
          <cell r="L406">
            <v>14933.116637033399</v>
          </cell>
          <cell r="M406">
            <v>3.8905904565399201</v>
          </cell>
          <cell r="N406">
            <v>1.2968700776465301</v>
          </cell>
        </row>
        <row r="407">
          <cell r="G407" t="str">
            <v>Austria</v>
          </cell>
          <cell r="H407">
            <v>1</v>
          </cell>
          <cell r="I407">
            <v>3</v>
          </cell>
          <cell r="J407">
            <v>2</v>
          </cell>
          <cell r="K407">
            <v>3</v>
          </cell>
          <cell r="L407">
            <v>4242.7062652115801</v>
          </cell>
          <cell r="M407">
            <v>2.6048044661582899</v>
          </cell>
          <cell r="N407">
            <v>1.62857239927871</v>
          </cell>
        </row>
        <row r="408">
          <cell r="G408" t="str">
            <v>Austria</v>
          </cell>
          <cell r="H408">
            <v>2</v>
          </cell>
          <cell r="I408">
            <v>1</v>
          </cell>
          <cell r="J408">
            <v>2</v>
          </cell>
          <cell r="K408">
            <v>10.199999999999999</v>
          </cell>
          <cell r="L408">
            <v>12473.660984550301</v>
          </cell>
          <cell r="M408">
            <v>3.12510884826996</v>
          </cell>
          <cell r="N408">
            <v>1.1117846577639099</v>
          </cell>
        </row>
        <row r="409">
          <cell r="G409" t="str">
            <v>Austria</v>
          </cell>
          <cell r="H409">
            <v>2</v>
          </cell>
          <cell r="I409">
            <v>2</v>
          </cell>
          <cell r="J409">
            <v>2</v>
          </cell>
          <cell r="K409">
            <v>24.9</v>
          </cell>
          <cell r="L409">
            <v>33192.522179768603</v>
          </cell>
          <cell r="M409">
            <v>2.8129558339165701</v>
          </cell>
          <cell r="N409">
            <v>0.664766568291281</v>
          </cell>
        </row>
        <row r="410">
          <cell r="G410" t="str">
            <v>Austria</v>
          </cell>
          <cell r="H410">
            <v>2</v>
          </cell>
          <cell r="I410">
            <v>3</v>
          </cell>
          <cell r="J410">
            <v>2</v>
          </cell>
          <cell r="K410">
            <v>21.5</v>
          </cell>
          <cell r="L410">
            <v>28470.093177978801</v>
          </cell>
          <cell r="M410">
            <v>2.6355070315817999</v>
          </cell>
          <cell r="N410">
            <v>0.65736682872927099</v>
          </cell>
        </row>
        <row r="411">
          <cell r="G411" t="str">
            <v>Austria</v>
          </cell>
          <cell r="H411">
            <v>2</v>
          </cell>
          <cell r="I411">
            <v>4</v>
          </cell>
          <cell r="J411">
            <v>2</v>
          </cell>
          <cell r="K411">
            <v>4.4000000000000004</v>
          </cell>
          <cell r="L411">
            <v>4198.5695130029098</v>
          </cell>
          <cell r="M411">
            <v>2.4888287710770101</v>
          </cell>
          <cell r="N411">
            <v>1.6111384521014001</v>
          </cell>
        </row>
        <row r="412">
          <cell r="G412" t="str">
            <v>Austria</v>
          </cell>
          <cell r="H412">
            <v>3</v>
          </cell>
          <cell r="I412">
            <v>2</v>
          </cell>
          <cell r="J412">
            <v>2</v>
          </cell>
          <cell r="K412">
            <v>5.2</v>
          </cell>
          <cell r="L412">
            <v>6057.3483028275195</v>
          </cell>
          <cell r="M412">
            <v>2.81513554142213</v>
          </cell>
          <cell r="N412">
            <v>1.6812067670581099</v>
          </cell>
        </row>
        <row r="413">
          <cell r="G413" t="str">
            <v>Austria</v>
          </cell>
          <cell r="H413">
            <v>3</v>
          </cell>
          <cell r="I413">
            <v>3</v>
          </cell>
          <cell r="J413">
            <v>2</v>
          </cell>
          <cell r="K413">
            <v>8.6</v>
          </cell>
          <cell r="L413">
            <v>9204.6807860753397</v>
          </cell>
          <cell r="M413">
            <v>2.0275482153252402</v>
          </cell>
          <cell r="N413">
            <v>0.90420473467533002</v>
          </cell>
        </row>
        <row r="414">
          <cell r="G414" t="str">
            <v>Austria</v>
          </cell>
          <cell r="H414">
            <v>3</v>
          </cell>
          <cell r="I414">
            <v>4</v>
          </cell>
          <cell r="J414">
            <v>2</v>
          </cell>
          <cell r="K414">
            <v>2.1</v>
          </cell>
          <cell r="L414">
            <v>2821.61453803634</v>
          </cell>
          <cell r="M414">
            <v>1.4659172727044301</v>
          </cell>
          <cell r="N414">
            <v>1.4047114573150199</v>
          </cell>
        </row>
        <row r="415">
          <cell r="G415" t="str">
            <v>Canada</v>
          </cell>
          <cell r="H415">
            <v>1</v>
          </cell>
          <cell r="I415">
            <v>1</v>
          </cell>
          <cell r="J415">
            <v>2</v>
          </cell>
          <cell r="K415">
            <v>104.9</v>
          </cell>
          <cell r="L415">
            <v>49383.208701561802</v>
          </cell>
          <cell r="M415">
            <v>4.4597981361499901</v>
          </cell>
          <cell r="N415">
            <v>1.06711193805893</v>
          </cell>
        </row>
        <row r="416">
          <cell r="G416" t="str">
            <v>Canada</v>
          </cell>
          <cell r="H416">
            <v>1</v>
          </cell>
          <cell r="I416">
            <v>2</v>
          </cell>
          <cell r="J416">
            <v>2</v>
          </cell>
          <cell r="K416">
            <v>56</v>
          </cell>
          <cell r="L416">
            <v>35042.530349244</v>
          </cell>
          <cell r="M416">
            <v>4.7492171003120101</v>
          </cell>
          <cell r="N416">
            <v>1.45878116181304</v>
          </cell>
        </row>
        <row r="417">
          <cell r="G417" t="str">
            <v>Canada</v>
          </cell>
          <cell r="H417">
            <v>1</v>
          </cell>
          <cell r="I417">
            <v>3</v>
          </cell>
          <cell r="J417">
            <v>2</v>
          </cell>
          <cell r="K417">
            <v>12.5</v>
          </cell>
          <cell r="L417">
            <v>12797.349261576101</v>
          </cell>
          <cell r="M417">
            <v>5.09500337775322</v>
          </cell>
          <cell r="N417">
            <v>3.08888807017787</v>
          </cell>
        </row>
        <row r="418">
          <cell r="G418" t="str">
            <v>Canada</v>
          </cell>
          <cell r="H418">
            <v>2</v>
          </cell>
          <cell r="I418">
            <v>1</v>
          </cell>
          <cell r="J418">
            <v>2</v>
          </cell>
          <cell r="K418">
            <v>78.400000000000006</v>
          </cell>
          <cell r="L418">
            <v>57424.206585160297</v>
          </cell>
          <cell r="M418">
            <v>4.6668297860952803</v>
          </cell>
          <cell r="N418">
            <v>1.0671006247855199</v>
          </cell>
        </row>
        <row r="419">
          <cell r="G419" t="str">
            <v>Canada</v>
          </cell>
          <cell r="H419">
            <v>2</v>
          </cell>
          <cell r="I419">
            <v>2</v>
          </cell>
          <cell r="J419">
            <v>2</v>
          </cell>
          <cell r="K419">
            <v>158.6</v>
          </cell>
          <cell r="L419">
            <v>98076.432722969694</v>
          </cell>
          <cell r="M419">
            <v>3.7829432906921001</v>
          </cell>
          <cell r="N419">
            <v>0.69984898143690499</v>
          </cell>
        </row>
        <row r="420">
          <cell r="G420" t="str">
            <v>Canada</v>
          </cell>
          <cell r="H420">
            <v>2</v>
          </cell>
          <cell r="I420">
            <v>3</v>
          </cell>
          <cell r="J420">
            <v>2</v>
          </cell>
          <cell r="K420">
            <v>114.5</v>
          </cell>
          <cell r="L420">
            <v>69232.377008158903</v>
          </cell>
          <cell r="M420">
            <v>2.9244281574420898</v>
          </cell>
          <cell r="N420">
            <v>0.64946341147310704</v>
          </cell>
        </row>
        <row r="421">
          <cell r="G421" t="str">
            <v>Canada</v>
          </cell>
          <cell r="H421">
            <v>2</v>
          </cell>
          <cell r="I421">
            <v>4</v>
          </cell>
          <cell r="J421">
            <v>2</v>
          </cell>
          <cell r="K421">
            <v>14.5</v>
          </cell>
          <cell r="L421">
            <v>15384.364692959</v>
          </cell>
          <cell r="M421">
            <v>3.0324754366764402</v>
          </cell>
          <cell r="N421">
            <v>1.9769724129111901</v>
          </cell>
        </row>
        <row r="422">
          <cell r="G422" t="str">
            <v>Canada</v>
          </cell>
          <cell r="H422">
            <v>3</v>
          </cell>
          <cell r="I422">
            <v>1</v>
          </cell>
          <cell r="J422">
            <v>2</v>
          </cell>
          <cell r="K422">
            <v>37.700000000000003</v>
          </cell>
          <cell r="L422">
            <v>37336.952659501803</v>
          </cell>
          <cell r="M422">
            <v>4.3324259473399804</v>
          </cell>
          <cell r="N422">
            <v>1.3642799009000199</v>
          </cell>
        </row>
        <row r="423">
          <cell r="G423" t="str">
            <v>Canada</v>
          </cell>
          <cell r="H423">
            <v>3</v>
          </cell>
          <cell r="I423">
            <v>2</v>
          </cell>
          <cell r="J423">
            <v>2</v>
          </cell>
          <cell r="K423">
            <v>100</v>
          </cell>
          <cell r="L423">
            <v>86013.144142884397</v>
          </cell>
          <cell r="M423">
            <v>3.3106301715834499</v>
          </cell>
          <cell r="N423">
            <v>0.70034142845309799</v>
          </cell>
        </row>
        <row r="424">
          <cell r="G424" t="str">
            <v>Canada</v>
          </cell>
          <cell r="H424">
            <v>3</v>
          </cell>
          <cell r="I424">
            <v>3</v>
          </cell>
          <cell r="J424">
            <v>2</v>
          </cell>
          <cell r="K424">
            <v>132.69999999999999</v>
          </cell>
          <cell r="L424">
            <v>117767.93152460401</v>
          </cell>
          <cell r="M424">
            <v>2.7377700598949199</v>
          </cell>
          <cell r="N424">
            <v>0.48171464659754498</v>
          </cell>
        </row>
        <row r="425">
          <cell r="G425" t="str">
            <v>Canada</v>
          </cell>
          <cell r="H425">
            <v>3</v>
          </cell>
          <cell r="I425">
            <v>4</v>
          </cell>
          <cell r="J425">
            <v>2</v>
          </cell>
          <cell r="K425">
            <v>42.6</v>
          </cell>
          <cell r="L425">
            <v>50934.709902635397</v>
          </cell>
          <cell r="M425">
            <v>2.3170025834488501</v>
          </cell>
          <cell r="N425">
            <v>0.60588877043447897</v>
          </cell>
        </row>
        <row r="426">
          <cell r="G426" t="str">
            <v>Sharks</v>
          </cell>
          <cell r="H426">
            <v>1</v>
          </cell>
          <cell r="I426">
            <v>1</v>
          </cell>
          <cell r="J426">
            <v>2</v>
          </cell>
          <cell r="K426">
            <v>35.9</v>
          </cell>
          <cell r="L426">
            <v>59894.857061068098</v>
          </cell>
          <cell r="M426">
            <v>2.28948247694969</v>
          </cell>
          <cell r="N426">
            <v>0.48293182784272598</v>
          </cell>
        </row>
        <row r="427">
          <cell r="G427" t="str">
            <v>Sharks</v>
          </cell>
          <cell r="H427">
            <v>1</v>
          </cell>
          <cell r="I427">
            <v>2</v>
          </cell>
          <cell r="J427">
            <v>2</v>
          </cell>
          <cell r="K427">
            <v>4</v>
          </cell>
          <cell r="L427">
            <v>5231.4084626960002</v>
          </cell>
          <cell r="M427">
            <v>1.35646610242631</v>
          </cell>
          <cell r="N427">
            <v>1.02749381246552</v>
          </cell>
        </row>
        <row r="428">
          <cell r="G428" t="str">
            <v>Sharks</v>
          </cell>
          <cell r="H428">
            <v>2</v>
          </cell>
          <cell r="I428">
            <v>1</v>
          </cell>
          <cell r="J428">
            <v>2</v>
          </cell>
          <cell r="K428">
            <v>38.700000000000003</v>
          </cell>
          <cell r="L428">
            <v>97354.775116813602</v>
          </cell>
          <cell r="M428">
            <v>4.6420457612043098</v>
          </cell>
          <cell r="N428">
            <v>1.45246765595178</v>
          </cell>
        </row>
        <row r="429">
          <cell r="G429" t="str">
            <v>Sharks</v>
          </cell>
          <cell r="H429">
            <v>2</v>
          </cell>
          <cell r="I429">
            <v>2</v>
          </cell>
          <cell r="J429">
            <v>2</v>
          </cell>
          <cell r="K429">
            <v>23.2</v>
          </cell>
          <cell r="L429">
            <v>50584.543122791103</v>
          </cell>
          <cell r="M429">
            <v>3.8341279863179101</v>
          </cell>
          <cell r="N429">
            <v>1.6168070266299801</v>
          </cell>
        </row>
        <row r="430">
          <cell r="G430" t="str">
            <v>Sharks</v>
          </cell>
          <cell r="H430">
            <v>2</v>
          </cell>
          <cell r="I430">
            <v>3</v>
          </cell>
          <cell r="J430">
            <v>2</v>
          </cell>
          <cell r="K430">
            <v>5.0999999999999996</v>
          </cell>
          <cell r="L430">
            <v>12926.968203074401</v>
          </cell>
          <cell r="M430">
            <v>4.2978600899369797</v>
          </cell>
          <cell r="N430">
            <v>2.65213659896017</v>
          </cell>
        </row>
        <row r="431">
          <cell r="G431" t="str">
            <v>Sharks</v>
          </cell>
          <cell r="H431">
            <v>3</v>
          </cell>
          <cell r="I431">
            <v>1</v>
          </cell>
          <cell r="J431">
            <v>2</v>
          </cell>
          <cell r="K431">
            <v>8.3000000000000007</v>
          </cell>
          <cell r="L431">
            <v>11274.696136587299</v>
          </cell>
          <cell r="M431">
            <v>1.5532143184411</v>
          </cell>
          <cell r="N431">
            <v>0.80915506277542704</v>
          </cell>
        </row>
        <row r="432">
          <cell r="G432" t="str">
            <v>Sharks</v>
          </cell>
          <cell r="H432">
            <v>3</v>
          </cell>
          <cell r="I432">
            <v>2</v>
          </cell>
          <cell r="J432">
            <v>2</v>
          </cell>
          <cell r="K432">
            <v>15.2</v>
          </cell>
          <cell r="L432">
            <v>31079.600396375001</v>
          </cell>
          <cell r="M432">
            <v>2.7573694305966301</v>
          </cell>
          <cell r="N432">
            <v>1.2857820769113599</v>
          </cell>
        </row>
        <row r="433">
          <cell r="G433" t="str">
            <v>Sharks</v>
          </cell>
          <cell r="H433">
            <v>3</v>
          </cell>
          <cell r="I433">
            <v>3</v>
          </cell>
          <cell r="J433">
            <v>2</v>
          </cell>
          <cell r="K433">
            <v>10.7</v>
          </cell>
          <cell r="L433">
            <v>23241.524021920901</v>
          </cell>
          <cell r="M433">
            <v>3.1083466194543501</v>
          </cell>
          <cell r="N433">
            <v>2.1158910098649599</v>
          </cell>
        </row>
        <row r="434">
          <cell r="G434" t="str">
            <v>Sharks</v>
          </cell>
          <cell r="H434">
            <v>3</v>
          </cell>
          <cell r="I434">
            <v>4</v>
          </cell>
          <cell r="J434">
            <v>2</v>
          </cell>
          <cell r="K434">
            <v>1.8</v>
          </cell>
          <cell r="L434">
            <v>7880.3486171758004</v>
          </cell>
          <cell r="M434">
            <v>5.7167273134789598</v>
          </cell>
          <cell r="N434">
            <v>8.4680539227420493</v>
          </cell>
        </row>
        <row r="435">
          <cell r="G435" t="str">
            <v>Czech Republic</v>
          </cell>
          <cell r="H435">
            <v>1</v>
          </cell>
          <cell r="I435">
            <v>1</v>
          </cell>
          <cell r="J435">
            <v>2</v>
          </cell>
          <cell r="K435">
            <v>17.2</v>
          </cell>
          <cell r="L435">
            <v>27885.469212784501</v>
          </cell>
          <cell r="M435">
            <v>13.753089767495601</v>
          </cell>
          <cell r="N435">
            <v>5.6058744680760704</v>
          </cell>
        </row>
        <row r="436">
          <cell r="G436" t="str">
            <v>Czech Republic</v>
          </cell>
          <cell r="H436">
            <v>1</v>
          </cell>
          <cell r="I436">
            <v>2</v>
          </cell>
          <cell r="J436">
            <v>2</v>
          </cell>
          <cell r="K436">
            <v>29</v>
          </cell>
          <cell r="L436">
            <v>41866.140534586397</v>
          </cell>
          <cell r="M436">
            <v>15.0238846642618</v>
          </cell>
          <cell r="N436">
            <v>3.6986285702426098</v>
          </cell>
        </row>
        <row r="437">
          <cell r="G437" t="str">
            <v>Czech Republic</v>
          </cell>
          <cell r="H437">
            <v>1</v>
          </cell>
          <cell r="I437">
            <v>3</v>
          </cell>
          <cell r="J437">
            <v>2</v>
          </cell>
          <cell r="K437">
            <v>9.3000000000000007</v>
          </cell>
          <cell r="L437">
            <v>11061.3815229338</v>
          </cell>
          <cell r="M437">
            <v>9.5810392365537105</v>
          </cell>
          <cell r="N437">
            <v>5.0583960141908104</v>
          </cell>
        </row>
        <row r="438">
          <cell r="G438" t="str">
            <v>Czech Republic</v>
          </cell>
          <cell r="H438">
            <v>2</v>
          </cell>
          <cell r="I438">
            <v>1</v>
          </cell>
          <cell r="J438">
            <v>2</v>
          </cell>
          <cell r="K438">
            <v>22.2</v>
          </cell>
          <cell r="L438">
            <v>13959.6743841439</v>
          </cell>
          <cell r="M438">
            <v>2.7707710477214702</v>
          </cell>
          <cell r="N438">
            <v>0.89588822003367397</v>
          </cell>
        </row>
        <row r="439">
          <cell r="G439" t="str">
            <v>Czech Republic</v>
          </cell>
          <cell r="H439">
            <v>2</v>
          </cell>
          <cell r="I439">
            <v>2</v>
          </cell>
          <cell r="J439">
            <v>2</v>
          </cell>
          <cell r="K439">
            <v>75.400000000000006</v>
          </cell>
          <cell r="L439">
            <v>83150.107688748001</v>
          </cell>
          <cell r="M439">
            <v>4.6741638885154604</v>
          </cell>
          <cell r="N439">
            <v>0.95200522536435594</v>
          </cell>
        </row>
        <row r="440">
          <cell r="G440" t="str">
            <v>Czech Republic</v>
          </cell>
          <cell r="H440">
            <v>2</v>
          </cell>
          <cell r="I440">
            <v>3</v>
          </cell>
          <cell r="J440">
            <v>2</v>
          </cell>
          <cell r="K440">
            <v>55.1</v>
          </cell>
          <cell r="L440">
            <v>54043.348860279402</v>
          </cell>
          <cell r="M440">
            <v>3.3035937506581701</v>
          </cell>
          <cell r="N440">
            <v>0.96201599184294995</v>
          </cell>
        </row>
        <row r="441">
          <cell r="G441" t="str">
            <v>Czech Republic</v>
          </cell>
          <cell r="H441">
            <v>2</v>
          </cell>
          <cell r="I441">
            <v>4</v>
          </cell>
          <cell r="J441">
            <v>2</v>
          </cell>
          <cell r="K441">
            <v>8.3000000000000007</v>
          </cell>
          <cell r="L441">
            <v>7516.1177222496099</v>
          </cell>
          <cell r="M441">
            <v>3.7065990919561198</v>
          </cell>
          <cell r="N441">
            <v>2.3909874371053399</v>
          </cell>
        </row>
        <row r="442">
          <cell r="G442" t="str">
            <v>Czech Republic</v>
          </cell>
          <cell r="H442">
            <v>3</v>
          </cell>
          <cell r="I442">
            <v>2</v>
          </cell>
          <cell r="J442">
            <v>2</v>
          </cell>
          <cell r="K442">
            <v>10.4</v>
          </cell>
          <cell r="L442">
            <v>5039.6540786739197</v>
          </cell>
          <cell r="M442">
            <v>2.3934168170824202</v>
          </cell>
          <cell r="N442">
            <v>1.76778694533933</v>
          </cell>
        </row>
        <row r="443">
          <cell r="G443" t="str">
            <v>Czech Republic</v>
          </cell>
          <cell r="H443">
            <v>3</v>
          </cell>
          <cell r="I443">
            <v>3</v>
          </cell>
          <cell r="J443">
            <v>2</v>
          </cell>
          <cell r="K443">
            <v>22.4</v>
          </cell>
          <cell r="L443">
            <v>22560.9569390664</v>
          </cell>
          <cell r="M443">
            <v>3.32478584836965</v>
          </cell>
          <cell r="N443">
            <v>1.63810155104433</v>
          </cell>
        </row>
        <row r="444">
          <cell r="G444" t="str">
            <v>Czech Republic</v>
          </cell>
          <cell r="H444">
            <v>3</v>
          </cell>
          <cell r="I444">
            <v>4</v>
          </cell>
          <cell r="J444">
            <v>2</v>
          </cell>
          <cell r="K444">
            <v>5.8</v>
          </cell>
          <cell r="L444">
            <v>1971.1304802095401</v>
          </cell>
          <cell r="M444">
            <v>0.698091167234687</v>
          </cell>
          <cell r="N444">
            <v>0.54904619253859099</v>
          </cell>
        </row>
        <row r="445">
          <cell r="G445" t="str">
            <v>Denmark</v>
          </cell>
          <cell r="H445">
            <v>1</v>
          </cell>
          <cell r="I445">
            <v>1</v>
          </cell>
          <cell r="J445">
            <v>2</v>
          </cell>
          <cell r="K445">
            <v>37.4</v>
          </cell>
          <cell r="L445">
            <v>15780.501866307401</v>
          </cell>
          <cell r="M445">
            <v>7.1220448743835103</v>
          </cell>
          <cell r="N445">
            <v>1.5042363962672101</v>
          </cell>
        </row>
        <row r="446">
          <cell r="G446" t="str">
            <v>Denmark</v>
          </cell>
          <cell r="H446">
            <v>1</v>
          </cell>
          <cell r="I446">
            <v>2</v>
          </cell>
          <cell r="J446">
            <v>2</v>
          </cell>
          <cell r="K446">
            <v>21.4</v>
          </cell>
          <cell r="L446">
            <v>12767.7324179199</v>
          </cell>
          <cell r="M446">
            <v>5.6979813202001299</v>
          </cell>
          <cell r="N446">
            <v>1.66789727990666</v>
          </cell>
        </row>
        <row r="447">
          <cell r="G447" t="str">
            <v>Denmark</v>
          </cell>
          <cell r="H447">
            <v>1</v>
          </cell>
          <cell r="I447">
            <v>3</v>
          </cell>
          <cell r="J447">
            <v>2</v>
          </cell>
          <cell r="K447">
            <v>12.3</v>
          </cell>
          <cell r="L447">
            <v>7900.7970445192104</v>
          </cell>
          <cell r="M447">
            <v>7.1009881080878401</v>
          </cell>
          <cell r="N447">
            <v>2.5105914148578998</v>
          </cell>
        </row>
        <row r="448">
          <cell r="G448" t="str">
            <v>Denmark</v>
          </cell>
          <cell r="H448">
            <v>2</v>
          </cell>
          <cell r="I448">
            <v>1</v>
          </cell>
          <cell r="J448">
            <v>2</v>
          </cell>
          <cell r="K448">
            <v>20.7</v>
          </cell>
          <cell r="L448">
            <v>10137.345634843599</v>
          </cell>
          <cell r="M448">
            <v>5.38013979391999</v>
          </cell>
          <cell r="N448">
            <v>1.7334178047289299</v>
          </cell>
        </row>
        <row r="449">
          <cell r="G449" t="str">
            <v>Denmark</v>
          </cell>
          <cell r="H449">
            <v>2</v>
          </cell>
          <cell r="I449">
            <v>2</v>
          </cell>
          <cell r="J449">
            <v>2</v>
          </cell>
          <cell r="K449">
            <v>37.1</v>
          </cell>
          <cell r="L449">
            <v>20518.968598514199</v>
          </cell>
          <cell r="M449">
            <v>4.2888534189889604</v>
          </cell>
          <cell r="N449">
            <v>0.84476017014215199</v>
          </cell>
        </row>
        <row r="450">
          <cell r="G450" t="str">
            <v>Denmark</v>
          </cell>
          <cell r="H450">
            <v>2</v>
          </cell>
          <cell r="I450">
            <v>3</v>
          </cell>
          <cell r="J450">
            <v>2</v>
          </cell>
          <cell r="K450">
            <v>33.5</v>
          </cell>
          <cell r="L450">
            <v>22957.488298950499</v>
          </cell>
          <cell r="M450">
            <v>5.4343295642573697</v>
          </cell>
          <cell r="N450">
            <v>0.98270293350793603</v>
          </cell>
        </row>
        <row r="451">
          <cell r="G451" t="str">
            <v>Denmark</v>
          </cell>
          <cell r="H451">
            <v>2</v>
          </cell>
          <cell r="I451">
            <v>4</v>
          </cell>
          <cell r="J451">
            <v>2</v>
          </cell>
          <cell r="K451">
            <v>3.7</v>
          </cell>
          <cell r="L451">
            <v>2208.7964470893698</v>
          </cell>
          <cell r="M451">
            <v>3.5080595355794402</v>
          </cell>
          <cell r="N451">
            <v>3.0280894252657502</v>
          </cell>
        </row>
        <row r="452">
          <cell r="G452" t="str">
            <v>Denmark</v>
          </cell>
          <cell r="H452">
            <v>3</v>
          </cell>
          <cell r="I452">
            <v>1</v>
          </cell>
          <cell r="J452">
            <v>2</v>
          </cell>
          <cell r="K452">
            <v>10.1</v>
          </cell>
          <cell r="L452">
            <v>3018.83501869252</v>
          </cell>
          <cell r="M452">
            <v>4.4883961951489804</v>
          </cell>
          <cell r="N452">
            <v>1.84178499720134</v>
          </cell>
        </row>
        <row r="453">
          <cell r="G453" t="str">
            <v>Denmark</v>
          </cell>
          <cell r="H453">
            <v>3</v>
          </cell>
          <cell r="I453">
            <v>2</v>
          </cell>
          <cell r="J453">
            <v>2</v>
          </cell>
          <cell r="K453">
            <v>27.3</v>
          </cell>
          <cell r="L453">
            <v>10563.0738981344</v>
          </cell>
          <cell r="M453">
            <v>3.8284838193069399</v>
          </cell>
          <cell r="N453">
            <v>1.1269747963316901</v>
          </cell>
        </row>
        <row r="454">
          <cell r="G454" t="str">
            <v>Denmark</v>
          </cell>
          <cell r="H454">
            <v>3</v>
          </cell>
          <cell r="I454">
            <v>3</v>
          </cell>
          <cell r="J454">
            <v>2</v>
          </cell>
          <cell r="K454">
            <v>41.7</v>
          </cell>
          <cell r="L454">
            <v>20809.755800249699</v>
          </cell>
          <cell r="M454">
            <v>3.34174053114659</v>
          </cell>
          <cell r="N454">
            <v>0.687049510051567</v>
          </cell>
        </row>
        <row r="455">
          <cell r="G455" t="str">
            <v>Denmark</v>
          </cell>
          <cell r="H455">
            <v>3</v>
          </cell>
          <cell r="I455">
            <v>4</v>
          </cell>
          <cell r="J455">
            <v>2</v>
          </cell>
          <cell r="K455">
            <v>11.9</v>
          </cell>
          <cell r="L455">
            <v>6807.2122096036401</v>
          </cell>
          <cell r="M455">
            <v>3.02555953673816</v>
          </cell>
          <cell r="N455">
            <v>1.2292797742219199</v>
          </cell>
        </row>
        <row r="456">
          <cell r="G456" t="str">
            <v>England (UK)</v>
          </cell>
          <cell r="H456">
            <v>1</v>
          </cell>
          <cell r="I456">
            <v>1</v>
          </cell>
          <cell r="J456">
            <v>2</v>
          </cell>
          <cell r="K456">
            <v>33.6</v>
          </cell>
          <cell r="L456">
            <v>212801.37327304401</v>
          </cell>
          <cell r="M456">
            <v>9.7806205835994895</v>
          </cell>
          <cell r="N456">
            <v>1.90959089226635</v>
          </cell>
        </row>
        <row r="457">
          <cell r="G457" t="str">
            <v>England (UK)</v>
          </cell>
          <cell r="H457">
            <v>1</v>
          </cell>
          <cell r="I457">
            <v>2</v>
          </cell>
          <cell r="J457">
            <v>2</v>
          </cell>
          <cell r="K457">
            <v>34.9</v>
          </cell>
          <cell r="L457">
            <v>207672.51873255201</v>
          </cell>
          <cell r="M457">
            <v>7.16484269910283</v>
          </cell>
          <cell r="N457">
            <v>1.5063105059251201</v>
          </cell>
        </row>
        <row r="458">
          <cell r="G458" t="str">
            <v>England (UK)</v>
          </cell>
          <cell r="H458">
            <v>1</v>
          </cell>
          <cell r="I458">
            <v>3</v>
          </cell>
          <cell r="J458">
            <v>2</v>
          </cell>
          <cell r="K458">
            <v>5.8</v>
          </cell>
          <cell r="L458">
            <v>31279.460764162199</v>
          </cell>
          <cell r="M458">
            <v>2.4493485703280502</v>
          </cell>
          <cell r="N458">
            <v>1.55432673223895</v>
          </cell>
        </row>
        <row r="459">
          <cell r="G459" t="str">
            <v>England (UK)</v>
          </cell>
          <cell r="H459">
            <v>2</v>
          </cell>
          <cell r="I459">
            <v>1</v>
          </cell>
          <cell r="J459">
            <v>2</v>
          </cell>
          <cell r="K459">
            <v>18.3</v>
          </cell>
          <cell r="L459">
            <v>125173.174646018</v>
          </cell>
          <cell r="M459">
            <v>8.9969360674721308</v>
          </cell>
          <cell r="N459">
            <v>2.5160064627596199</v>
          </cell>
        </row>
        <row r="460">
          <cell r="G460" t="str">
            <v>England (UK)</v>
          </cell>
          <cell r="H460">
            <v>2</v>
          </cell>
          <cell r="I460">
            <v>2</v>
          </cell>
          <cell r="J460">
            <v>2</v>
          </cell>
          <cell r="K460">
            <v>33.799999999999997</v>
          </cell>
          <cell r="L460">
            <v>217726.54407021601</v>
          </cell>
          <cell r="M460">
            <v>6.2792186673003396</v>
          </cell>
          <cell r="N460">
            <v>1.38887190872341</v>
          </cell>
        </row>
        <row r="461">
          <cell r="G461" t="str">
            <v>England (UK)</v>
          </cell>
          <cell r="H461">
            <v>2</v>
          </cell>
          <cell r="I461">
            <v>3</v>
          </cell>
          <cell r="J461">
            <v>2</v>
          </cell>
          <cell r="K461">
            <v>25.6</v>
          </cell>
          <cell r="L461">
            <v>167452.72791098501</v>
          </cell>
          <cell r="M461">
            <v>4.3235528334033404</v>
          </cell>
          <cell r="N461">
            <v>0.99553954754540697</v>
          </cell>
        </row>
        <row r="462">
          <cell r="G462" t="str">
            <v>England (UK)</v>
          </cell>
          <cell r="H462">
            <v>2</v>
          </cell>
          <cell r="I462">
            <v>4</v>
          </cell>
          <cell r="J462">
            <v>2</v>
          </cell>
          <cell r="K462">
            <v>6.3</v>
          </cell>
          <cell r="L462">
            <v>40059.944662990602</v>
          </cell>
          <cell r="M462">
            <v>3.6609544908373302</v>
          </cell>
          <cell r="N462">
            <v>1.9275471253124801</v>
          </cell>
        </row>
        <row r="463">
          <cell r="G463" t="str">
            <v>England (UK)</v>
          </cell>
          <cell r="H463">
            <v>3</v>
          </cell>
          <cell r="I463">
            <v>1</v>
          </cell>
          <cell r="J463">
            <v>2</v>
          </cell>
          <cell r="K463">
            <v>7.9</v>
          </cell>
          <cell r="L463">
            <v>39213.635101699503</v>
          </cell>
          <cell r="M463">
            <v>5.3355485439429202</v>
          </cell>
          <cell r="N463">
            <v>2.3669492371736198</v>
          </cell>
        </row>
        <row r="464">
          <cell r="G464" t="str">
            <v>England (UK)</v>
          </cell>
          <cell r="H464">
            <v>3</v>
          </cell>
          <cell r="I464">
            <v>2</v>
          </cell>
          <cell r="J464">
            <v>2</v>
          </cell>
          <cell r="K464">
            <v>16.399999999999999</v>
          </cell>
          <cell r="L464">
            <v>98968.387614598003</v>
          </cell>
          <cell r="M464">
            <v>3.9612686914506701</v>
          </cell>
          <cell r="N464">
            <v>1.3517440858901599</v>
          </cell>
        </row>
        <row r="465">
          <cell r="G465" t="str">
            <v>England (UK)</v>
          </cell>
          <cell r="H465">
            <v>3</v>
          </cell>
          <cell r="I465">
            <v>3</v>
          </cell>
          <cell r="J465">
            <v>2</v>
          </cell>
          <cell r="K465">
            <v>25.2</v>
          </cell>
          <cell r="L465">
            <v>125915.266781973</v>
          </cell>
          <cell r="M465">
            <v>2.58743325184067</v>
          </cell>
          <cell r="N465">
            <v>0.56622659902386296</v>
          </cell>
        </row>
        <row r="466">
          <cell r="G466" t="str">
            <v>England (UK)</v>
          </cell>
          <cell r="H466">
            <v>3</v>
          </cell>
          <cell r="I466">
            <v>4</v>
          </cell>
          <cell r="J466">
            <v>2</v>
          </cell>
          <cell r="K466">
            <v>11.5</v>
          </cell>
          <cell r="L466">
            <v>52544.700603423102</v>
          </cell>
          <cell r="M466">
            <v>1.9266648429673501</v>
          </cell>
          <cell r="N466">
            <v>0.66801474550335005</v>
          </cell>
        </row>
        <row r="467">
          <cell r="G467" t="str">
            <v>Estonia</v>
          </cell>
          <cell r="H467">
            <v>1</v>
          </cell>
          <cell r="I467">
            <v>1</v>
          </cell>
          <cell r="J467">
            <v>2</v>
          </cell>
          <cell r="K467">
            <v>19.899999999999999</v>
          </cell>
          <cell r="L467">
            <v>2513.9240808974901</v>
          </cell>
          <cell r="M467">
            <v>8.67055612149327</v>
          </cell>
          <cell r="N467">
            <v>2.3010331383825902</v>
          </cell>
        </row>
        <row r="468">
          <cell r="G468" t="str">
            <v>Estonia</v>
          </cell>
          <cell r="H468">
            <v>1</v>
          </cell>
          <cell r="I468">
            <v>2</v>
          </cell>
          <cell r="J468">
            <v>2</v>
          </cell>
          <cell r="K468">
            <v>32.6</v>
          </cell>
          <cell r="L468">
            <v>4142.5779601693803</v>
          </cell>
          <cell r="M468">
            <v>11.2944335012804</v>
          </cell>
          <cell r="N468">
            <v>2.0454138543117102</v>
          </cell>
        </row>
        <row r="469">
          <cell r="G469" t="str">
            <v>Estonia</v>
          </cell>
          <cell r="H469">
            <v>1</v>
          </cell>
          <cell r="I469">
            <v>3</v>
          </cell>
          <cell r="J469">
            <v>2</v>
          </cell>
          <cell r="K469">
            <v>11</v>
          </cell>
          <cell r="L469">
            <v>1339.5079818015199</v>
          </cell>
          <cell r="M469">
            <v>6.48767128665627</v>
          </cell>
          <cell r="N469">
            <v>2.18385888994273</v>
          </cell>
        </row>
        <row r="470">
          <cell r="G470" t="str">
            <v>Estonia</v>
          </cell>
          <cell r="H470">
            <v>2</v>
          </cell>
          <cell r="I470">
            <v>1</v>
          </cell>
          <cell r="J470">
            <v>2</v>
          </cell>
          <cell r="K470">
            <v>33.9</v>
          </cell>
          <cell r="L470">
            <v>4206.4723121262796</v>
          </cell>
          <cell r="M470">
            <v>8.0881069533982899</v>
          </cell>
          <cell r="N470">
            <v>1.4655582038627299</v>
          </cell>
        </row>
        <row r="471">
          <cell r="G471" t="str">
            <v>Estonia</v>
          </cell>
          <cell r="H471">
            <v>2</v>
          </cell>
          <cell r="I471">
            <v>2</v>
          </cell>
          <cell r="J471">
            <v>2</v>
          </cell>
          <cell r="K471">
            <v>71.400000000000006</v>
          </cell>
          <cell r="L471">
            <v>8900.4397308076805</v>
          </cell>
          <cell r="M471">
            <v>6.8084379160523598</v>
          </cell>
          <cell r="N471">
            <v>0.83727478397586796</v>
          </cell>
        </row>
        <row r="472">
          <cell r="G472" t="str">
            <v>Estonia</v>
          </cell>
          <cell r="H472">
            <v>2</v>
          </cell>
          <cell r="I472">
            <v>3</v>
          </cell>
          <cell r="J472">
            <v>2</v>
          </cell>
          <cell r="K472">
            <v>58.1</v>
          </cell>
          <cell r="L472">
            <v>6930.0366065444696</v>
          </cell>
          <cell r="M472">
            <v>5.6473741632665</v>
          </cell>
          <cell r="N472">
            <v>0.76037091388254097</v>
          </cell>
        </row>
        <row r="473">
          <cell r="G473" t="str">
            <v>Estonia</v>
          </cell>
          <cell r="H473">
            <v>2</v>
          </cell>
          <cell r="I473">
            <v>4</v>
          </cell>
          <cell r="J473">
            <v>2</v>
          </cell>
          <cell r="K473">
            <v>6.6</v>
          </cell>
          <cell r="L473">
            <v>759.468805416642</v>
          </cell>
          <cell r="M473">
            <v>3.5472037780246501</v>
          </cell>
          <cell r="N473">
            <v>1.7693075458379199</v>
          </cell>
        </row>
        <row r="474">
          <cell r="G474" t="str">
            <v>Estonia</v>
          </cell>
          <cell r="H474">
            <v>3</v>
          </cell>
          <cell r="I474">
            <v>1</v>
          </cell>
          <cell r="J474">
            <v>2</v>
          </cell>
          <cell r="K474">
            <v>9.5</v>
          </cell>
          <cell r="L474">
            <v>1182.46933876362</v>
          </cell>
          <cell r="M474">
            <v>5.72110631886114</v>
          </cell>
          <cell r="N474">
            <v>1.9180822319437101</v>
          </cell>
        </row>
        <row r="475">
          <cell r="G475" t="str">
            <v>Estonia</v>
          </cell>
          <cell r="H475">
            <v>3</v>
          </cell>
          <cell r="I475">
            <v>2</v>
          </cell>
          <cell r="J475">
            <v>2</v>
          </cell>
          <cell r="K475">
            <v>27.6</v>
          </cell>
          <cell r="L475">
            <v>3287.9724226764902</v>
          </cell>
          <cell r="M475">
            <v>3.87044358743645</v>
          </cell>
          <cell r="N475">
            <v>0.83825980948843504</v>
          </cell>
        </row>
        <row r="476">
          <cell r="G476" t="str">
            <v>Estonia</v>
          </cell>
          <cell r="H476">
            <v>3</v>
          </cell>
          <cell r="I476">
            <v>3</v>
          </cell>
          <cell r="J476">
            <v>2</v>
          </cell>
          <cell r="K476">
            <v>45.3</v>
          </cell>
          <cell r="L476">
            <v>5517.4971900602504</v>
          </cell>
          <cell r="M476">
            <v>3.9076022531147601</v>
          </cell>
          <cell r="N476">
            <v>0.574467299200905</v>
          </cell>
        </row>
        <row r="477">
          <cell r="G477" t="str">
            <v>Estonia</v>
          </cell>
          <cell r="H477">
            <v>3</v>
          </cell>
          <cell r="I477">
            <v>4</v>
          </cell>
          <cell r="J477">
            <v>2</v>
          </cell>
          <cell r="K477">
            <v>8.6</v>
          </cell>
          <cell r="L477">
            <v>1070.43394856451</v>
          </cell>
          <cell r="M477">
            <v>1.91050128539794</v>
          </cell>
          <cell r="N477">
            <v>0.67475713007740301</v>
          </cell>
        </row>
        <row r="478">
          <cell r="G478" t="str">
            <v>Finland</v>
          </cell>
          <cell r="H478">
            <v>1</v>
          </cell>
          <cell r="I478">
            <v>1</v>
          </cell>
          <cell r="J478">
            <v>2</v>
          </cell>
          <cell r="K478">
            <v>4.3</v>
          </cell>
          <cell r="L478">
            <v>3755.5283988127399</v>
          </cell>
          <cell r="M478">
            <v>3.1114655950492698</v>
          </cell>
          <cell r="N478">
            <v>1.72309368505974</v>
          </cell>
        </row>
        <row r="479">
          <cell r="G479" t="str">
            <v>Finland</v>
          </cell>
          <cell r="H479">
            <v>1</v>
          </cell>
          <cell r="I479">
            <v>2</v>
          </cell>
          <cell r="J479">
            <v>2</v>
          </cell>
          <cell r="K479">
            <v>8.9</v>
          </cell>
          <cell r="L479">
            <v>6212.1484882872101</v>
          </cell>
          <cell r="M479">
            <v>3.8854576126340299</v>
          </cell>
          <cell r="N479">
            <v>1.40862705366672</v>
          </cell>
        </row>
        <row r="480">
          <cell r="G480" t="str">
            <v>Finland</v>
          </cell>
          <cell r="H480">
            <v>1</v>
          </cell>
          <cell r="I480">
            <v>3</v>
          </cell>
          <cell r="J480">
            <v>2</v>
          </cell>
          <cell r="K480">
            <v>7.1</v>
          </cell>
          <cell r="L480">
            <v>5251.9357806949902</v>
          </cell>
          <cell r="M480">
            <v>5.3400204278303098</v>
          </cell>
          <cell r="N480">
            <v>2.3274672502076901</v>
          </cell>
        </row>
        <row r="481">
          <cell r="G481" t="str">
            <v>Finland</v>
          </cell>
          <cell r="H481">
            <v>2</v>
          </cell>
          <cell r="I481">
            <v>1</v>
          </cell>
          <cell r="J481">
            <v>2</v>
          </cell>
          <cell r="K481">
            <v>11.7</v>
          </cell>
          <cell r="L481">
            <v>9360.1314930962708</v>
          </cell>
          <cell r="M481">
            <v>6.0577285585880301</v>
          </cell>
          <cell r="N481">
            <v>1.87746402411416</v>
          </cell>
        </row>
        <row r="482">
          <cell r="G482" t="str">
            <v>Finland</v>
          </cell>
          <cell r="H482">
            <v>2</v>
          </cell>
          <cell r="I482">
            <v>2</v>
          </cell>
          <cell r="J482">
            <v>2</v>
          </cell>
          <cell r="K482">
            <v>22.4</v>
          </cell>
          <cell r="L482">
            <v>15707.744440770601</v>
          </cell>
          <cell r="M482">
            <v>3.9194114313085699</v>
          </cell>
          <cell r="N482">
            <v>1.0507059405255801</v>
          </cell>
        </row>
        <row r="483">
          <cell r="G483" t="str">
            <v>Finland</v>
          </cell>
          <cell r="H483">
            <v>2</v>
          </cell>
          <cell r="I483">
            <v>3</v>
          </cell>
          <cell r="J483">
            <v>2</v>
          </cell>
          <cell r="K483">
            <v>32.700000000000003</v>
          </cell>
          <cell r="L483">
            <v>22673.467193482698</v>
          </cell>
          <cell r="M483">
            <v>4.6875053152000099</v>
          </cell>
          <cell r="N483">
            <v>1.0025645392772899</v>
          </cell>
        </row>
        <row r="484">
          <cell r="G484" t="str">
            <v>Finland</v>
          </cell>
          <cell r="H484">
            <v>2</v>
          </cell>
          <cell r="I484">
            <v>4</v>
          </cell>
          <cell r="J484">
            <v>2</v>
          </cell>
          <cell r="K484">
            <v>12.2</v>
          </cell>
          <cell r="L484">
            <v>8307.4225440623304</v>
          </cell>
          <cell r="M484">
            <v>5.0966418279683596</v>
          </cell>
          <cell r="N484">
            <v>1.5981862453131599</v>
          </cell>
        </row>
        <row r="485">
          <cell r="G485" t="str">
            <v>Finland</v>
          </cell>
          <cell r="H485">
            <v>3</v>
          </cell>
          <cell r="I485">
            <v>2</v>
          </cell>
          <cell r="J485">
            <v>2</v>
          </cell>
          <cell r="K485">
            <v>8.6</v>
          </cell>
          <cell r="L485">
            <v>5305.2313706928198</v>
          </cell>
          <cell r="M485">
            <v>2.6236074521005199</v>
          </cell>
          <cell r="N485">
            <v>1.0021149306339601</v>
          </cell>
        </row>
        <row r="486">
          <cell r="G486" t="str">
            <v>Finland</v>
          </cell>
          <cell r="H486">
            <v>3</v>
          </cell>
          <cell r="I486">
            <v>3</v>
          </cell>
          <cell r="J486">
            <v>2</v>
          </cell>
          <cell r="K486">
            <v>20.399999999999999</v>
          </cell>
          <cell r="L486">
            <v>12666.7150854871</v>
          </cell>
          <cell r="M486">
            <v>2.3633794303396201</v>
          </cell>
          <cell r="N486">
            <v>0.59603474674843004</v>
          </cell>
        </row>
        <row r="487">
          <cell r="G487" t="str">
            <v>Finland</v>
          </cell>
          <cell r="H487">
            <v>3</v>
          </cell>
          <cell r="I487">
            <v>4</v>
          </cell>
          <cell r="J487">
            <v>2</v>
          </cell>
          <cell r="K487">
            <v>22.6</v>
          </cell>
          <cell r="L487">
            <v>13680.7366573483</v>
          </cell>
          <cell r="M487">
            <v>3.0359013233340799</v>
          </cell>
          <cell r="N487">
            <v>0.62598738371037099</v>
          </cell>
        </row>
        <row r="488">
          <cell r="G488" t="str">
            <v>Flanders (Belgium)</v>
          </cell>
          <cell r="H488">
            <v>1</v>
          </cell>
          <cell r="I488">
            <v>1</v>
          </cell>
          <cell r="J488">
            <v>2</v>
          </cell>
          <cell r="K488">
            <v>7</v>
          </cell>
          <cell r="L488">
            <v>4666.0187865858597</v>
          </cell>
          <cell r="M488">
            <v>2.0425949444040601</v>
          </cell>
          <cell r="N488">
            <v>0.84374133868691803</v>
          </cell>
        </row>
        <row r="489">
          <cell r="G489" t="str">
            <v>Flanders (Belgium)</v>
          </cell>
          <cell r="H489">
            <v>1</v>
          </cell>
          <cell r="I489">
            <v>2</v>
          </cell>
          <cell r="J489">
            <v>2</v>
          </cell>
          <cell r="K489">
            <v>7.8</v>
          </cell>
          <cell r="L489">
            <v>5122.5071788898704</v>
          </cell>
          <cell r="M489">
            <v>2.2984940666905498</v>
          </cell>
          <cell r="N489">
            <v>0.86054443286122995</v>
          </cell>
        </row>
        <row r="490">
          <cell r="G490" t="str">
            <v>Flanders (Belgium)</v>
          </cell>
          <cell r="H490">
            <v>2</v>
          </cell>
          <cell r="I490">
            <v>1</v>
          </cell>
          <cell r="J490">
            <v>2</v>
          </cell>
          <cell r="K490">
            <v>7.9</v>
          </cell>
          <cell r="L490">
            <v>5429.7797416979101</v>
          </cell>
          <cell r="M490">
            <v>2.3586333038762302</v>
          </cell>
          <cell r="N490">
            <v>1.0075337777290101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7.4</v>
          </cell>
          <cell r="L492">
            <v>5118.5497681446604</v>
          </cell>
          <cell r="M492">
            <v>1.0060187485608001</v>
          </cell>
          <cell r="N492">
            <v>0.46703294247719901</v>
          </cell>
        </row>
        <row r="493">
          <cell r="G493" t="str">
            <v>Flanders (Belgium)</v>
          </cell>
          <cell r="H493">
            <v>3</v>
          </cell>
          <cell r="I493">
            <v>2</v>
          </cell>
          <cell r="J493">
            <v>2</v>
          </cell>
          <cell r="K493">
            <v>4.4000000000000004</v>
          </cell>
          <cell r="L493">
            <v>3023.0295016227801</v>
          </cell>
          <cell r="M493">
            <v>1.3601640874240699</v>
          </cell>
          <cell r="N493">
            <v>0.75542060284005297</v>
          </cell>
        </row>
        <row r="494">
          <cell r="G494" t="str">
            <v>Flanders (Belgium)</v>
          </cell>
          <cell r="H494">
            <v>3</v>
          </cell>
          <cell r="I494">
            <v>3</v>
          </cell>
          <cell r="J494">
            <v>2</v>
          </cell>
          <cell r="K494">
            <v>13.9</v>
          </cell>
          <cell r="L494">
            <v>9559.2849688774895</v>
          </cell>
          <cell r="M494">
            <v>1.4005331886157899</v>
          </cell>
          <cell r="N494">
            <v>0.44443810859499699</v>
          </cell>
        </row>
        <row r="495">
          <cell r="G495" t="str">
            <v>Flanders (Belgium)</v>
          </cell>
          <cell r="H495">
            <v>3</v>
          </cell>
          <cell r="I495">
            <v>4</v>
          </cell>
          <cell r="J495">
            <v>2</v>
          </cell>
          <cell r="K495">
            <v>3.7</v>
          </cell>
          <cell r="L495">
            <v>2690.20687586551</v>
          </cell>
          <cell r="M495">
            <v>0.80550187061675305</v>
          </cell>
          <cell r="N495">
            <v>0.53589111959163005</v>
          </cell>
        </row>
        <row r="496">
          <cell r="G496" t="str">
            <v>France</v>
          </cell>
          <cell r="H496">
            <v>1</v>
          </cell>
          <cell r="I496">
            <v>1</v>
          </cell>
          <cell r="J496">
            <v>2</v>
          </cell>
          <cell r="K496">
            <v>34.200000000000003</v>
          </cell>
          <cell r="L496">
            <v>265265.16245213</v>
          </cell>
          <cell r="M496">
            <v>6.4516147884383201</v>
          </cell>
          <cell r="N496">
            <v>1.0705596373425099</v>
          </cell>
        </row>
        <row r="497">
          <cell r="G497" t="str">
            <v>France</v>
          </cell>
          <cell r="H497">
            <v>1</v>
          </cell>
          <cell r="I497">
            <v>2</v>
          </cell>
          <cell r="J497">
            <v>2</v>
          </cell>
          <cell r="K497">
            <v>27.6</v>
          </cell>
          <cell r="L497">
            <v>197226.747603809</v>
          </cell>
          <cell r="M497">
            <v>6.4344740762552703</v>
          </cell>
          <cell r="N497">
            <v>1.1275536292853101</v>
          </cell>
        </row>
        <row r="498">
          <cell r="G498" t="str">
            <v>France</v>
          </cell>
          <cell r="H498">
            <v>1</v>
          </cell>
          <cell r="I498">
            <v>3</v>
          </cell>
          <cell r="J498">
            <v>2</v>
          </cell>
          <cell r="K498">
            <v>10</v>
          </cell>
          <cell r="L498">
            <v>77521.563952662007</v>
          </cell>
          <cell r="M498">
            <v>7.0944663777230801</v>
          </cell>
          <cell r="N498">
            <v>2.1999010759442901</v>
          </cell>
        </row>
        <row r="499">
          <cell r="G499" t="str">
            <v>France</v>
          </cell>
          <cell r="H499">
            <v>2</v>
          </cell>
          <cell r="I499">
            <v>1</v>
          </cell>
          <cell r="J499">
            <v>2</v>
          </cell>
          <cell r="K499">
            <v>30</v>
          </cell>
          <cell r="L499">
            <v>211328.874117859</v>
          </cell>
          <cell r="M499">
            <v>7.2580626447667402</v>
          </cell>
          <cell r="N499">
            <v>1.09400123320028</v>
          </cell>
        </row>
        <row r="500">
          <cell r="G500" t="str">
            <v>France</v>
          </cell>
          <cell r="H500">
            <v>2</v>
          </cell>
          <cell r="I500">
            <v>2</v>
          </cell>
          <cell r="J500">
            <v>2</v>
          </cell>
          <cell r="K500">
            <v>49.5</v>
          </cell>
          <cell r="L500">
            <v>353238.251222327</v>
          </cell>
          <cell r="M500">
            <v>5.4540843555168097</v>
          </cell>
          <cell r="N500">
            <v>0.73590012534292804</v>
          </cell>
        </row>
        <row r="501">
          <cell r="G501" t="str">
            <v>France</v>
          </cell>
          <cell r="H501">
            <v>2</v>
          </cell>
          <cell r="I501">
            <v>3</v>
          </cell>
          <cell r="J501">
            <v>2</v>
          </cell>
          <cell r="K501">
            <v>40.4</v>
          </cell>
          <cell r="L501">
            <v>282266.19085473998</v>
          </cell>
          <cell r="M501">
            <v>6.3461461292130501</v>
          </cell>
          <cell r="N501">
            <v>0.91115811648927003</v>
          </cell>
        </row>
        <row r="502">
          <cell r="G502" t="str">
            <v>France</v>
          </cell>
          <cell r="H502">
            <v>2</v>
          </cell>
          <cell r="I502">
            <v>4</v>
          </cell>
          <cell r="J502">
            <v>2</v>
          </cell>
          <cell r="K502">
            <v>3.1</v>
          </cell>
          <cell r="L502">
            <v>23164.715580246499</v>
          </cell>
          <cell r="M502">
            <v>4.8093881555289801</v>
          </cell>
          <cell r="N502">
            <v>2.8573419704997098</v>
          </cell>
        </row>
        <row r="503">
          <cell r="G503" t="str">
            <v>France</v>
          </cell>
          <cell r="H503">
            <v>3</v>
          </cell>
          <cell r="I503">
            <v>1</v>
          </cell>
          <cell r="J503">
            <v>2</v>
          </cell>
          <cell r="K503">
            <v>5.6</v>
          </cell>
          <cell r="L503">
            <v>40422.034178847302</v>
          </cell>
          <cell r="M503">
            <v>8.0780654299364194</v>
          </cell>
          <cell r="N503">
            <v>2.93796069878216</v>
          </cell>
        </row>
        <row r="504">
          <cell r="G504" t="str">
            <v>France</v>
          </cell>
          <cell r="H504">
            <v>3</v>
          </cell>
          <cell r="I504">
            <v>2</v>
          </cell>
          <cell r="J504">
            <v>2</v>
          </cell>
          <cell r="K504">
            <v>15.2</v>
          </cell>
          <cell r="L504">
            <v>91421.245692003897</v>
          </cell>
          <cell r="M504">
            <v>4.0752664263850598</v>
          </cell>
          <cell r="N504">
            <v>0.97640222602941296</v>
          </cell>
        </row>
        <row r="505">
          <cell r="G505" t="str">
            <v>France</v>
          </cell>
          <cell r="H505">
            <v>3</v>
          </cell>
          <cell r="I505">
            <v>3</v>
          </cell>
          <cell r="J505">
            <v>2</v>
          </cell>
          <cell r="K505">
            <v>24.7</v>
          </cell>
          <cell r="L505">
            <v>148865.47322904001</v>
          </cell>
          <cell r="M505">
            <v>2.9913080660251499</v>
          </cell>
          <cell r="N505">
            <v>0.62545746486082299</v>
          </cell>
        </row>
        <row r="506">
          <cell r="G506" t="str">
            <v>France</v>
          </cell>
          <cell r="H506">
            <v>3</v>
          </cell>
          <cell r="I506">
            <v>4</v>
          </cell>
          <cell r="J506">
            <v>2</v>
          </cell>
          <cell r="K506">
            <v>13.5</v>
          </cell>
          <cell r="L506">
            <v>82186.299881225103</v>
          </cell>
          <cell r="M506">
            <v>4.5614720802556201</v>
          </cell>
          <cell r="N506">
            <v>1.3844670167712201</v>
          </cell>
        </row>
        <row r="507">
          <cell r="G507" t="str">
            <v>Germany</v>
          </cell>
          <cell r="H507">
            <v>1</v>
          </cell>
          <cell r="I507">
            <v>1</v>
          </cell>
          <cell r="J507">
            <v>2</v>
          </cell>
          <cell r="K507">
            <v>17.399999999999999</v>
          </cell>
          <cell r="L507">
            <v>222650.274362536</v>
          </cell>
          <cell r="M507">
            <v>9.3417959273414404</v>
          </cell>
          <cell r="N507">
            <v>2.6325837914220398</v>
          </cell>
        </row>
        <row r="508">
          <cell r="G508" t="str">
            <v>Germany</v>
          </cell>
          <cell r="H508">
            <v>1</v>
          </cell>
          <cell r="I508">
            <v>2</v>
          </cell>
          <cell r="J508">
            <v>2</v>
          </cell>
          <cell r="K508">
            <v>10</v>
          </cell>
          <cell r="L508">
            <v>126777.853389775</v>
          </cell>
          <cell r="M508">
            <v>8.2796068294068093</v>
          </cell>
          <cell r="N508">
            <v>3.66314784295102</v>
          </cell>
        </row>
        <row r="509">
          <cell r="G509" t="str">
            <v>Germany</v>
          </cell>
          <cell r="H509">
            <v>1</v>
          </cell>
          <cell r="I509">
            <v>3</v>
          </cell>
          <cell r="J509">
            <v>2</v>
          </cell>
          <cell r="K509">
            <v>2.5</v>
          </cell>
          <cell r="L509">
            <v>30166.8975307283</v>
          </cell>
          <cell r="M509">
            <v>7.5997119628378202</v>
          </cell>
          <cell r="N509">
            <v>5.1316173494601198</v>
          </cell>
        </row>
        <row r="510">
          <cell r="G510" t="str">
            <v>Germany</v>
          </cell>
          <cell r="H510">
            <v>2</v>
          </cell>
          <cell r="I510">
            <v>1</v>
          </cell>
          <cell r="J510">
            <v>2</v>
          </cell>
          <cell r="K510">
            <v>21.9</v>
          </cell>
          <cell r="L510">
            <v>242367.12273497699</v>
          </cell>
          <cell r="M510">
            <v>5.0761284980306103</v>
          </cell>
          <cell r="N510">
            <v>1.2399038635447699</v>
          </cell>
        </row>
        <row r="511">
          <cell r="G511" t="str">
            <v>Germany</v>
          </cell>
          <cell r="H511">
            <v>2</v>
          </cell>
          <cell r="I511">
            <v>2</v>
          </cell>
          <cell r="J511">
            <v>2</v>
          </cell>
          <cell r="K511">
            <v>32.799999999999997</v>
          </cell>
          <cell r="L511">
            <v>399814.23332505499</v>
          </cell>
          <cell r="M511">
            <v>3.9590110095324702</v>
          </cell>
          <cell r="N511">
            <v>0.86864526876660897</v>
          </cell>
        </row>
        <row r="512">
          <cell r="G512" t="str">
            <v>Germany</v>
          </cell>
          <cell r="H512">
            <v>2</v>
          </cell>
          <cell r="I512">
            <v>3</v>
          </cell>
          <cell r="J512">
            <v>2</v>
          </cell>
          <cell r="K512">
            <v>32.1</v>
          </cell>
          <cell r="L512">
            <v>347387.06423785398</v>
          </cell>
          <cell r="M512">
            <v>4.3141101310146404</v>
          </cell>
          <cell r="N512">
            <v>0.96490522196513095</v>
          </cell>
        </row>
        <row r="513">
          <cell r="G513" t="str">
            <v>Germany</v>
          </cell>
          <cell r="H513">
            <v>3</v>
          </cell>
          <cell r="I513">
            <v>1</v>
          </cell>
          <cell r="J513">
            <v>2</v>
          </cell>
          <cell r="K513">
            <v>5.4</v>
          </cell>
          <cell r="L513">
            <v>48501.624576021903</v>
          </cell>
          <cell r="M513">
            <v>5.5404819827726399</v>
          </cell>
          <cell r="N513">
            <v>2.9439086725038699</v>
          </cell>
        </row>
        <row r="514">
          <cell r="G514" t="str">
            <v>Germany</v>
          </cell>
          <cell r="H514">
            <v>3</v>
          </cell>
          <cell r="I514">
            <v>2</v>
          </cell>
          <cell r="J514">
            <v>2</v>
          </cell>
          <cell r="K514">
            <v>11.4</v>
          </cell>
          <cell r="L514">
            <v>112133.93770580601</v>
          </cell>
          <cell r="M514">
            <v>2.97767508578838</v>
          </cell>
          <cell r="N514">
            <v>1.0810643664383199</v>
          </cell>
        </row>
        <row r="515">
          <cell r="G515" t="str">
            <v>Germany</v>
          </cell>
          <cell r="H515">
            <v>3</v>
          </cell>
          <cell r="I515">
            <v>3</v>
          </cell>
          <cell r="J515">
            <v>2</v>
          </cell>
          <cell r="K515">
            <v>16.100000000000001</v>
          </cell>
          <cell r="L515">
            <v>154758.911401007</v>
          </cell>
          <cell r="M515">
            <v>2.08925022629488</v>
          </cell>
          <cell r="N515">
            <v>0.63547686807696901</v>
          </cell>
        </row>
        <row r="516">
          <cell r="G516" t="str">
            <v>Germany</v>
          </cell>
          <cell r="H516">
            <v>3</v>
          </cell>
          <cell r="I516">
            <v>4</v>
          </cell>
          <cell r="J516">
            <v>2</v>
          </cell>
          <cell r="K516">
            <v>7.1</v>
          </cell>
          <cell r="L516">
            <v>51114.151732009101</v>
          </cell>
          <cell r="M516">
            <v>1.6528650350648999</v>
          </cell>
          <cell r="N516">
            <v>0.79100481576472903</v>
          </cell>
        </row>
        <row r="517">
          <cell r="G517" t="str">
            <v>Capitals</v>
          </cell>
          <cell r="H517">
            <v>1</v>
          </cell>
          <cell r="I517">
            <v>1</v>
          </cell>
          <cell r="J517">
            <v>2</v>
          </cell>
          <cell r="K517">
            <v>49.3</v>
          </cell>
          <cell r="L517">
            <v>68200.432721206002</v>
          </cell>
          <cell r="M517">
            <v>8.6804501896257005</v>
          </cell>
          <cell r="N517">
            <v>2.2115467759262302</v>
          </cell>
        </row>
        <row r="518">
          <cell r="G518" t="str">
            <v>Capitals</v>
          </cell>
          <cell r="H518">
            <v>1</v>
          </cell>
          <cell r="I518">
            <v>2</v>
          </cell>
          <cell r="J518">
            <v>2</v>
          </cell>
          <cell r="K518">
            <v>59.3</v>
          </cell>
          <cell r="L518">
            <v>128631.85538287299</v>
          </cell>
          <cell r="M518">
            <v>16.348390274890001</v>
          </cell>
          <cell r="N518">
            <v>2.8671884471147799</v>
          </cell>
        </row>
        <row r="519">
          <cell r="G519" t="str">
            <v>Capitals</v>
          </cell>
          <cell r="H519">
            <v>1</v>
          </cell>
          <cell r="I519">
            <v>3</v>
          </cell>
          <cell r="J519">
            <v>2</v>
          </cell>
          <cell r="K519">
            <v>24.3</v>
          </cell>
          <cell r="L519">
            <v>60670.063735459997</v>
          </cell>
          <cell r="M519">
            <v>19.9622904137433</v>
          </cell>
          <cell r="N519">
            <v>4.4326718222536901</v>
          </cell>
        </row>
        <row r="520">
          <cell r="G520" t="str">
            <v>Capitals</v>
          </cell>
          <cell r="H520">
            <v>2</v>
          </cell>
          <cell r="I520">
            <v>1</v>
          </cell>
          <cell r="J520">
            <v>2</v>
          </cell>
          <cell r="K520">
            <v>63.1</v>
          </cell>
          <cell r="L520">
            <v>79573.627903817003</v>
          </cell>
          <cell r="M520">
            <v>13.370706964944199</v>
          </cell>
          <cell r="N520">
            <v>2.1194368923934501</v>
          </cell>
        </row>
        <row r="521">
          <cell r="G521" t="str">
            <v>Capitals</v>
          </cell>
          <cell r="H521">
            <v>2</v>
          </cell>
          <cell r="I521">
            <v>2</v>
          </cell>
          <cell r="J521">
            <v>2</v>
          </cell>
          <cell r="K521">
            <v>121.3</v>
          </cell>
          <cell r="L521">
            <v>149378.38586811899</v>
          </cell>
          <cell r="M521">
            <v>13.9958576995774</v>
          </cell>
          <cell r="N521">
            <v>1.6111721919006301</v>
          </cell>
        </row>
        <row r="522">
          <cell r="G522" t="str">
            <v>Capitals</v>
          </cell>
          <cell r="H522">
            <v>2</v>
          </cell>
          <cell r="I522">
            <v>3</v>
          </cell>
          <cell r="J522">
            <v>2</v>
          </cell>
          <cell r="K522">
            <v>59.8</v>
          </cell>
          <cell r="L522">
            <v>86563.074174068999</v>
          </cell>
          <cell r="M522">
            <v>13.887281591480599</v>
          </cell>
          <cell r="N522">
            <v>2.6783807488164002</v>
          </cell>
        </row>
        <row r="523">
          <cell r="G523" t="str">
            <v>Capitals</v>
          </cell>
          <cell r="H523">
            <v>2</v>
          </cell>
          <cell r="I523">
            <v>4</v>
          </cell>
          <cell r="J523">
            <v>2</v>
          </cell>
          <cell r="K523">
            <v>9.8000000000000007</v>
          </cell>
          <cell r="L523">
            <v>15113.232473365701</v>
          </cell>
          <cell r="M523">
            <v>14.889414816151501</v>
          </cell>
          <cell r="N523">
            <v>7.5449625670906002</v>
          </cell>
        </row>
        <row r="524">
          <cell r="G524" t="str">
            <v>Capitals</v>
          </cell>
          <cell r="H524">
            <v>3</v>
          </cell>
          <cell r="I524">
            <v>1</v>
          </cell>
          <cell r="J524">
            <v>2</v>
          </cell>
          <cell r="K524">
            <v>22.3</v>
          </cell>
          <cell r="L524">
            <v>31031.285532641999</v>
          </cell>
          <cell r="M524">
            <v>12.847983509778</v>
          </cell>
          <cell r="N524">
            <v>3.7481899058782799</v>
          </cell>
        </row>
        <row r="525">
          <cell r="G525" t="str">
            <v>Capitals</v>
          </cell>
          <cell r="H525">
            <v>3</v>
          </cell>
          <cell r="I525">
            <v>2</v>
          </cell>
          <cell r="J525">
            <v>2</v>
          </cell>
          <cell r="K525">
            <v>69.2</v>
          </cell>
          <cell r="L525">
            <v>95259.876468001501</v>
          </cell>
          <cell r="M525">
            <v>15.3506576192824</v>
          </cell>
          <cell r="N525">
            <v>2.62616771359566</v>
          </cell>
        </row>
        <row r="526">
          <cell r="G526" t="str">
            <v>Capitals</v>
          </cell>
          <cell r="H526">
            <v>3</v>
          </cell>
          <cell r="I526">
            <v>3</v>
          </cell>
          <cell r="J526">
            <v>2</v>
          </cell>
          <cell r="K526">
            <v>38.1</v>
          </cell>
          <cell r="L526">
            <v>51349.733886383197</v>
          </cell>
          <cell r="M526">
            <v>8.8643654153452704</v>
          </cell>
          <cell r="N526">
            <v>2.3366886051565801</v>
          </cell>
        </row>
        <row r="527">
          <cell r="G527" t="str">
            <v>Capitals</v>
          </cell>
          <cell r="H527">
            <v>3</v>
          </cell>
          <cell r="I527">
            <v>4</v>
          </cell>
          <cell r="J527">
            <v>2</v>
          </cell>
          <cell r="K527">
            <v>6.4</v>
          </cell>
          <cell r="L527">
            <v>8512.2915576651994</v>
          </cell>
          <cell r="M527">
            <v>4.4212774584568999</v>
          </cell>
          <cell r="N527">
            <v>2.3909655521035398</v>
          </cell>
        </row>
        <row r="528">
          <cell r="G528" t="str">
            <v>Ireland</v>
          </cell>
          <cell r="H528">
            <v>1</v>
          </cell>
          <cell r="I528">
            <v>1</v>
          </cell>
          <cell r="J528">
            <v>2</v>
          </cell>
          <cell r="K528">
            <v>40.9</v>
          </cell>
          <cell r="L528">
            <v>24229.076845793199</v>
          </cell>
          <cell r="M528">
            <v>9.0796913464258395</v>
          </cell>
          <cell r="N528">
            <v>1.6937144233332</v>
          </cell>
        </row>
        <row r="529">
          <cell r="G529" t="str">
            <v>Ireland</v>
          </cell>
          <cell r="H529">
            <v>1</v>
          </cell>
          <cell r="I529">
            <v>2</v>
          </cell>
          <cell r="J529">
            <v>2</v>
          </cell>
          <cell r="K529">
            <v>58.5</v>
          </cell>
          <cell r="L529">
            <v>32019.025237729202</v>
          </cell>
          <cell r="M529">
            <v>11.241315871857299</v>
          </cell>
          <cell r="N529">
            <v>2.0276873838720499</v>
          </cell>
        </row>
        <row r="530">
          <cell r="G530" t="str">
            <v>Ireland</v>
          </cell>
          <cell r="H530">
            <v>1</v>
          </cell>
          <cell r="I530">
            <v>3</v>
          </cell>
          <cell r="J530">
            <v>2</v>
          </cell>
          <cell r="K530">
            <v>11.9</v>
          </cell>
          <cell r="L530">
            <v>6616.2733063404403</v>
          </cell>
          <cell r="M530">
            <v>6.35018523642717</v>
          </cell>
          <cell r="N530">
            <v>2.7028021523250398</v>
          </cell>
        </row>
        <row r="531">
          <cell r="G531" t="str">
            <v>Ireland</v>
          </cell>
          <cell r="H531">
            <v>2</v>
          </cell>
          <cell r="I531">
            <v>1</v>
          </cell>
          <cell r="J531">
            <v>2</v>
          </cell>
          <cell r="K531">
            <v>35</v>
          </cell>
          <cell r="L531">
            <v>17750.000861054599</v>
          </cell>
          <cell r="M531">
            <v>13.358076712884399</v>
          </cell>
          <cell r="N531">
            <v>2.6046909647670602</v>
          </cell>
        </row>
        <row r="532">
          <cell r="G532" t="str">
            <v>Ireland</v>
          </cell>
          <cell r="H532">
            <v>2</v>
          </cell>
          <cell r="I532">
            <v>2</v>
          </cell>
          <cell r="J532">
            <v>2</v>
          </cell>
          <cell r="K532">
            <v>86.4</v>
          </cell>
          <cell r="L532">
            <v>42559.232220076097</v>
          </cell>
          <cell r="M532">
            <v>10.959438842255301</v>
          </cell>
          <cell r="N532">
            <v>1.1554121292838599</v>
          </cell>
        </row>
        <row r="533">
          <cell r="G533" t="str">
            <v>Ireland</v>
          </cell>
          <cell r="H533">
            <v>2</v>
          </cell>
          <cell r="I533">
            <v>3</v>
          </cell>
          <cell r="J533">
            <v>2</v>
          </cell>
          <cell r="K533">
            <v>62.6</v>
          </cell>
          <cell r="L533">
            <v>32573.378410252899</v>
          </cell>
          <cell r="M533">
            <v>9.4005677850514306</v>
          </cell>
          <cell r="N533">
            <v>1.4852180078681501</v>
          </cell>
        </row>
        <row r="534">
          <cell r="G534" t="str">
            <v>Ireland</v>
          </cell>
          <cell r="H534">
            <v>2</v>
          </cell>
          <cell r="I534">
            <v>4</v>
          </cell>
          <cell r="J534">
            <v>2</v>
          </cell>
          <cell r="K534">
            <v>7</v>
          </cell>
          <cell r="L534">
            <v>3564.7823696546102</v>
          </cell>
          <cell r="M534">
            <v>7.1140280934746798</v>
          </cell>
          <cell r="N534">
            <v>3.6650291535954498</v>
          </cell>
        </row>
        <row r="535">
          <cell r="G535" t="str">
            <v>Ireland</v>
          </cell>
          <cell r="H535">
            <v>3</v>
          </cell>
          <cell r="I535">
            <v>1</v>
          </cell>
          <cell r="J535">
            <v>2</v>
          </cell>
          <cell r="K535">
            <v>6.2</v>
          </cell>
          <cell r="L535">
            <v>2134.2322139664302</v>
          </cell>
          <cell r="M535">
            <v>4.9869556975291003</v>
          </cell>
          <cell r="N535">
            <v>2.62638611238983</v>
          </cell>
        </row>
        <row r="536">
          <cell r="G536" t="str">
            <v>Ireland</v>
          </cell>
          <cell r="H536">
            <v>3</v>
          </cell>
          <cell r="I536">
            <v>2</v>
          </cell>
          <cell r="J536">
            <v>2</v>
          </cell>
          <cell r="K536">
            <v>32.6</v>
          </cell>
          <cell r="L536">
            <v>13438.8156809214</v>
          </cell>
          <cell r="M536">
            <v>5.9265350673610202</v>
          </cell>
          <cell r="N536">
            <v>1.1982511606233801</v>
          </cell>
        </row>
        <row r="537">
          <cell r="G537" t="str">
            <v>Ireland</v>
          </cell>
          <cell r="H537">
            <v>3</v>
          </cell>
          <cell r="I537">
            <v>3</v>
          </cell>
          <cell r="J537">
            <v>2</v>
          </cell>
          <cell r="K537">
            <v>41.3</v>
          </cell>
          <cell r="L537">
            <v>16927.725902740302</v>
          </cell>
          <cell r="M537">
            <v>4.0828090887052104</v>
          </cell>
          <cell r="N537">
            <v>0.80729903294537697</v>
          </cell>
        </row>
        <row r="538">
          <cell r="G538" t="str">
            <v>Ireland</v>
          </cell>
          <cell r="H538">
            <v>3</v>
          </cell>
          <cell r="I538">
            <v>4</v>
          </cell>
          <cell r="J538">
            <v>2</v>
          </cell>
          <cell r="K538">
            <v>10.9</v>
          </cell>
          <cell r="L538">
            <v>3853.0936735495802</v>
          </cell>
          <cell r="M538">
            <v>2.4168413995241398</v>
          </cell>
          <cell r="N538">
            <v>1.20510304381128</v>
          </cell>
        </row>
        <row r="539">
          <cell r="G539" t="str">
            <v>Penguins</v>
          </cell>
          <cell r="H539">
            <v>1</v>
          </cell>
          <cell r="I539">
            <v>1</v>
          </cell>
          <cell r="J539">
            <v>2</v>
          </cell>
          <cell r="K539">
            <v>14.5</v>
          </cell>
          <cell r="L539">
            <v>8457.4966038161401</v>
          </cell>
          <cell r="M539">
            <v>2.9092457625022199</v>
          </cell>
          <cell r="N539">
            <v>1.0242992211097799</v>
          </cell>
        </row>
        <row r="540">
          <cell r="G540" t="str">
            <v>Penguins</v>
          </cell>
          <cell r="H540">
            <v>1</v>
          </cell>
          <cell r="I540">
            <v>2</v>
          </cell>
          <cell r="J540">
            <v>2</v>
          </cell>
          <cell r="K540">
            <v>9.4</v>
          </cell>
          <cell r="L540">
            <v>6117.9983927904104</v>
          </cell>
          <cell r="M540">
            <v>5.0340041844272703</v>
          </cell>
          <cell r="N540">
            <v>1.98920362658412</v>
          </cell>
        </row>
        <row r="541">
          <cell r="G541" t="str">
            <v>Penguins</v>
          </cell>
          <cell r="H541">
            <v>1</v>
          </cell>
          <cell r="I541">
            <v>3</v>
          </cell>
          <cell r="J541">
            <v>2</v>
          </cell>
          <cell r="K541">
            <v>2.1</v>
          </cell>
          <cell r="L541">
            <v>1330.7607523658</v>
          </cell>
          <cell r="M541">
            <v>3.039397058619</v>
          </cell>
          <cell r="N541">
            <v>2.9789390823444499</v>
          </cell>
        </row>
        <row r="542">
          <cell r="G542" t="str">
            <v>Penguins</v>
          </cell>
          <cell r="H542">
            <v>2</v>
          </cell>
          <cell r="I542">
            <v>1</v>
          </cell>
          <cell r="J542">
            <v>2</v>
          </cell>
          <cell r="K542">
            <v>28.2</v>
          </cell>
          <cell r="L542">
            <v>22465.395716307001</v>
          </cell>
          <cell r="M542">
            <v>4.76446396822947</v>
          </cell>
          <cell r="N542">
            <v>0.98592513324161501</v>
          </cell>
        </row>
        <row r="543">
          <cell r="G543" t="str">
            <v>Penguins</v>
          </cell>
          <cell r="H543">
            <v>2</v>
          </cell>
          <cell r="I543">
            <v>2</v>
          </cell>
          <cell r="J543">
            <v>2</v>
          </cell>
          <cell r="K543">
            <v>26.1</v>
          </cell>
          <cell r="L543">
            <v>22088.271130201902</v>
          </cell>
          <cell r="M543">
            <v>4.7889667459096099</v>
          </cell>
          <cell r="N543">
            <v>1.16083540363911</v>
          </cell>
        </row>
        <row r="544">
          <cell r="G544" t="str">
            <v>Penguins</v>
          </cell>
          <cell r="H544">
            <v>2</v>
          </cell>
          <cell r="I544">
            <v>3</v>
          </cell>
          <cell r="J544">
            <v>2</v>
          </cell>
          <cell r="K544">
            <v>14.7</v>
          </cell>
          <cell r="L544">
            <v>15557.4883994583</v>
          </cell>
          <cell r="M544">
            <v>5.5308433798888199</v>
          </cell>
          <cell r="N544">
            <v>1.6624368684984601</v>
          </cell>
        </row>
        <row r="545">
          <cell r="G545" t="str">
            <v>Penguins</v>
          </cell>
          <cell r="H545">
            <v>2</v>
          </cell>
          <cell r="I545">
            <v>4</v>
          </cell>
          <cell r="J545">
            <v>2</v>
          </cell>
          <cell r="K545">
            <v>3</v>
          </cell>
          <cell r="L545">
            <v>3597.34317509421</v>
          </cell>
          <cell r="M545">
            <v>6.0814815614984203</v>
          </cell>
          <cell r="N545">
            <v>4.4152987947762696</v>
          </cell>
        </row>
        <row r="546">
          <cell r="G546" t="str">
            <v>Penguins</v>
          </cell>
          <cell r="H546">
            <v>3</v>
          </cell>
          <cell r="I546">
            <v>1</v>
          </cell>
          <cell r="J546">
            <v>2</v>
          </cell>
          <cell r="K546">
            <v>8</v>
          </cell>
          <cell r="L546">
            <v>6424.2016660562504</v>
          </cell>
          <cell r="M546">
            <v>2.4001090035041899</v>
          </cell>
          <cell r="N546">
            <v>1.1223091046784199</v>
          </cell>
        </row>
        <row r="547">
          <cell r="G547" t="str">
            <v>Penguins</v>
          </cell>
          <cell r="H547">
            <v>3</v>
          </cell>
          <cell r="I547">
            <v>2</v>
          </cell>
          <cell r="J547">
            <v>2</v>
          </cell>
          <cell r="K547">
            <v>20.8</v>
          </cell>
          <cell r="L547">
            <v>19393.778104112</v>
          </cell>
          <cell r="M547">
            <v>3.24662962956825</v>
          </cell>
          <cell r="N547">
            <v>0.80690918570983206</v>
          </cell>
        </row>
        <row r="548">
          <cell r="G548" t="str">
            <v>Penguins</v>
          </cell>
          <cell r="H548">
            <v>3</v>
          </cell>
          <cell r="I548">
            <v>3</v>
          </cell>
          <cell r="J548">
            <v>2</v>
          </cell>
          <cell r="K548">
            <v>19</v>
          </cell>
          <cell r="L548">
            <v>20401.8023500407</v>
          </cell>
          <cell r="M548">
            <v>2.8374139950865098</v>
          </cell>
          <cell r="N548">
            <v>0.70715803981529601</v>
          </cell>
        </row>
        <row r="549">
          <cell r="G549" t="str">
            <v>Penguins</v>
          </cell>
          <cell r="H549">
            <v>3</v>
          </cell>
          <cell r="I549">
            <v>4</v>
          </cell>
          <cell r="J549">
            <v>2</v>
          </cell>
          <cell r="K549">
            <v>9.1999999999999993</v>
          </cell>
          <cell r="L549">
            <v>10755.5014468565</v>
          </cell>
          <cell r="M549">
            <v>4.40401663476311</v>
          </cell>
          <cell r="N549">
            <v>1.5678724062610601</v>
          </cell>
        </row>
        <row r="550">
          <cell r="G550" t="str">
            <v>Italy</v>
          </cell>
          <cell r="H550">
            <v>1</v>
          </cell>
          <cell r="I550">
            <v>1</v>
          </cell>
          <cell r="J550">
            <v>2</v>
          </cell>
          <cell r="K550">
            <v>68.7</v>
          </cell>
          <cell r="L550">
            <v>799118.19333749998</v>
          </cell>
          <cell r="M550">
            <v>11.1909353547899</v>
          </cell>
          <cell r="N550">
            <v>1.54697117936285</v>
          </cell>
        </row>
        <row r="551">
          <cell r="G551" t="str">
            <v>Italy</v>
          </cell>
          <cell r="H551">
            <v>1</v>
          </cell>
          <cell r="I551">
            <v>2</v>
          </cell>
          <cell r="J551">
            <v>2</v>
          </cell>
          <cell r="K551">
            <v>48.3</v>
          </cell>
          <cell r="L551">
            <v>569082.82660549995</v>
          </cell>
          <cell r="M551">
            <v>7.6492513751486504</v>
          </cell>
          <cell r="N551">
            <v>1.48195793863297</v>
          </cell>
        </row>
        <row r="552">
          <cell r="G552" t="str">
            <v>Italy</v>
          </cell>
          <cell r="H552">
            <v>1</v>
          </cell>
          <cell r="I552">
            <v>3</v>
          </cell>
          <cell r="J552">
            <v>2</v>
          </cell>
          <cell r="K552">
            <v>15.7</v>
          </cell>
          <cell r="L552">
            <v>169024.68262850001</v>
          </cell>
          <cell r="M552">
            <v>7.8110470951502604</v>
          </cell>
          <cell r="N552">
            <v>2.5374642499640601</v>
          </cell>
        </row>
        <row r="553">
          <cell r="G553" t="str">
            <v>Italy</v>
          </cell>
          <cell r="H553">
            <v>2</v>
          </cell>
          <cell r="I553">
            <v>1</v>
          </cell>
          <cell r="J553">
            <v>2</v>
          </cell>
          <cell r="K553">
            <v>21.1</v>
          </cell>
          <cell r="L553">
            <v>151368.0206974</v>
          </cell>
          <cell r="M553">
            <v>8.1790776029783299</v>
          </cell>
          <cell r="N553">
            <v>2.2100609630463799</v>
          </cell>
        </row>
        <row r="554">
          <cell r="G554" t="str">
            <v>Italy</v>
          </cell>
          <cell r="H554">
            <v>2</v>
          </cell>
          <cell r="I554">
            <v>2</v>
          </cell>
          <cell r="J554">
            <v>2</v>
          </cell>
          <cell r="K554">
            <v>57.7</v>
          </cell>
          <cell r="L554">
            <v>537023.87637840002</v>
          </cell>
          <cell r="M554">
            <v>10.7046572729188</v>
          </cell>
          <cell r="N554">
            <v>1.6549434099937299</v>
          </cell>
        </row>
        <row r="555">
          <cell r="G555" t="str">
            <v>Italy</v>
          </cell>
          <cell r="H555">
            <v>2</v>
          </cell>
          <cell r="I555">
            <v>3</v>
          </cell>
          <cell r="J555">
            <v>2</v>
          </cell>
          <cell r="K555">
            <v>40.1</v>
          </cell>
          <cell r="L555">
            <v>339429.28474640002</v>
          </cell>
          <cell r="M555">
            <v>8.6442752140825192</v>
          </cell>
          <cell r="N555">
            <v>1.7214430649435299</v>
          </cell>
        </row>
        <row r="556">
          <cell r="G556" t="str">
            <v>Italy</v>
          </cell>
          <cell r="H556">
            <v>2</v>
          </cell>
          <cell r="I556">
            <v>4</v>
          </cell>
          <cell r="J556">
            <v>2</v>
          </cell>
          <cell r="K556">
            <v>3.1</v>
          </cell>
          <cell r="L556">
            <v>15057.4370958</v>
          </cell>
          <cell r="M556">
            <v>3.5054987216126801</v>
          </cell>
          <cell r="N556">
            <v>3.1615119576174799</v>
          </cell>
        </row>
        <row r="557">
          <cell r="G557" t="str">
            <v>Italy</v>
          </cell>
          <cell r="H557">
            <v>3</v>
          </cell>
          <cell r="I557">
            <v>1</v>
          </cell>
          <cell r="J557">
            <v>2</v>
          </cell>
          <cell r="K557">
            <v>2.7</v>
          </cell>
          <cell r="L557">
            <v>28233.706124799999</v>
          </cell>
          <cell r="M557">
            <v>6.7730452694678203</v>
          </cell>
          <cell r="N557">
            <v>5.1427094181799804</v>
          </cell>
        </row>
        <row r="558">
          <cell r="G558" t="str">
            <v>Italy</v>
          </cell>
          <cell r="H558">
            <v>3</v>
          </cell>
          <cell r="I558">
            <v>2</v>
          </cell>
          <cell r="J558">
            <v>2</v>
          </cell>
          <cell r="K558">
            <v>15.1</v>
          </cell>
          <cell r="L558">
            <v>129115.0922321</v>
          </cell>
          <cell r="M558">
            <v>9.2135823378846897</v>
          </cell>
          <cell r="N558">
            <v>2.9980910079032101</v>
          </cell>
        </row>
        <row r="559">
          <cell r="G559" t="str">
            <v>Italy</v>
          </cell>
          <cell r="H559">
            <v>3</v>
          </cell>
          <cell r="I559">
            <v>3</v>
          </cell>
          <cell r="J559">
            <v>2</v>
          </cell>
          <cell r="K559">
            <v>13.5</v>
          </cell>
          <cell r="L559">
            <v>112683.3836556</v>
          </cell>
          <cell r="M559">
            <v>5.1296319784676401</v>
          </cell>
          <cell r="N559">
            <v>2.1543593940116801</v>
          </cell>
        </row>
        <row r="560">
          <cell r="G560" t="str">
            <v>Italy</v>
          </cell>
          <cell r="H560">
            <v>3</v>
          </cell>
          <cell r="I560">
            <v>4</v>
          </cell>
          <cell r="J560">
            <v>2</v>
          </cell>
          <cell r="K560">
            <v>4.7</v>
          </cell>
          <cell r="L560">
            <v>43699.1980865</v>
          </cell>
          <cell r="M560">
            <v>8.10785511721574</v>
          </cell>
          <cell r="N560">
            <v>5.1907563739273304</v>
          </cell>
        </row>
        <row r="561">
          <cell r="G561" t="str">
            <v>Panthers</v>
          </cell>
          <cell r="H561">
            <v>1</v>
          </cell>
          <cell r="I561">
            <v>1</v>
          </cell>
          <cell r="J561">
            <v>2</v>
          </cell>
          <cell r="K561">
            <v>34.799999999999997</v>
          </cell>
          <cell r="L561">
            <v>32740.557019286302</v>
          </cell>
          <cell r="M561">
            <v>1.8142088382192001</v>
          </cell>
          <cell r="N561">
            <v>0.389677882118457</v>
          </cell>
        </row>
        <row r="562">
          <cell r="G562" t="str">
            <v>Panthers</v>
          </cell>
          <cell r="H562">
            <v>2</v>
          </cell>
          <cell r="I562">
            <v>1</v>
          </cell>
          <cell r="J562">
            <v>2</v>
          </cell>
          <cell r="K562">
            <v>38</v>
          </cell>
          <cell r="L562">
            <v>42208.723481450303</v>
          </cell>
          <cell r="M562">
            <v>2.7881748824131698</v>
          </cell>
          <cell r="N562">
            <v>0.56593738040553399</v>
          </cell>
        </row>
        <row r="563">
          <cell r="G563" t="str">
            <v>Panthers</v>
          </cell>
          <cell r="H563">
            <v>2</v>
          </cell>
          <cell r="I563">
            <v>2</v>
          </cell>
          <cell r="J563">
            <v>3</v>
          </cell>
          <cell r="K563">
            <v>2</v>
          </cell>
          <cell r="L563">
            <v>6164.452167805508</v>
          </cell>
          <cell r="M563">
            <v>56.682274486635052</v>
          </cell>
          <cell r="N563">
            <v>37.953738130957653</v>
          </cell>
        </row>
        <row r="564">
          <cell r="G564" t="str">
            <v>Panthers</v>
          </cell>
          <cell r="H564">
            <v>2</v>
          </cell>
          <cell r="I564">
            <v>3</v>
          </cell>
          <cell r="J564">
            <v>2</v>
          </cell>
          <cell r="K564">
            <v>1.7</v>
          </cell>
          <cell r="L564">
            <v>2749.1695273856299</v>
          </cell>
          <cell r="M564">
            <v>2.6636207073215301</v>
          </cell>
          <cell r="N564">
            <v>2.3901221299492001</v>
          </cell>
        </row>
        <row r="565">
          <cell r="G565" t="str">
            <v>Panthers</v>
          </cell>
          <cell r="H565">
            <v>3</v>
          </cell>
          <cell r="I565">
            <v>1</v>
          </cell>
          <cell r="J565">
            <v>2</v>
          </cell>
          <cell r="K565">
            <v>8.5</v>
          </cell>
          <cell r="L565">
            <v>13612.837597124</v>
          </cell>
          <cell r="M565">
            <v>3.6295666941111699</v>
          </cell>
          <cell r="N565">
            <v>1.64589507731116</v>
          </cell>
        </row>
        <row r="566">
          <cell r="G566" t="str">
            <v>Panthers</v>
          </cell>
          <cell r="H566">
            <v>3</v>
          </cell>
          <cell r="I566">
            <v>2</v>
          </cell>
          <cell r="J566">
            <v>2</v>
          </cell>
          <cell r="K566">
            <v>11.4</v>
          </cell>
          <cell r="L566">
            <v>15746.317835924699</v>
          </cell>
          <cell r="M566">
            <v>4.2583301397655102</v>
          </cell>
          <cell r="N566">
            <v>1.7435983327930999</v>
          </cell>
        </row>
        <row r="567">
          <cell r="G567" t="str">
            <v>Panthers</v>
          </cell>
          <cell r="H567">
            <v>3</v>
          </cell>
          <cell r="I567">
            <v>3</v>
          </cell>
          <cell r="J567">
            <v>2</v>
          </cell>
          <cell r="K567">
            <v>2</v>
          </cell>
          <cell r="L567">
            <v>3547.6069112233299</v>
          </cell>
          <cell r="M567">
            <v>2.9708489777872802</v>
          </cell>
          <cell r="N567">
            <v>2.75769664950163</v>
          </cell>
        </row>
        <row r="568">
          <cell r="G568" t="str">
            <v>Japan</v>
          </cell>
          <cell r="H568">
            <v>1</v>
          </cell>
          <cell r="I568">
            <v>1</v>
          </cell>
          <cell r="J568">
            <v>2</v>
          </cell>
          <cell r="K568">
            <v>1</v>
          </cell>
          <cell r="L568">
            <v>28629.619934999999</v>
          </cell>
          <cell r="M568">
            <v>1.9478045912719</v>
          </cell>
          <cell r="N568">
            <v>1.71693905260325</v>
          </cell>
        </row>
        <row r="569">
          <cell r="G569" t="str">
            <v>Japan</v>
          </cell>
          <cell r="H569">
            <v>1</v>
          </cell>
          <cell r="I569">
            <v>3</v>
          </cell>
          <cell r="J569">
            <v>2</v>
          </cell>
          <cell r="K569">
            <v>2.9</v>
          </cell>
          <cell r="L569">
            <v>69859.906140399995</v>
          </cell>
          <cell r="M569">
            <v>2.7037433674557798</v>
          </cell>
          <cell r="N569">
            <v>1.68117428318867</v>
          </cell>
        </row>
        <row r="570">
          <cell r="G570" t="str">
            <v>Japan</v>
          </cell>
          <cell r="H570">
            <v>1</v>
          </cell>
          <cell r="I570">
            <v>4</v>
          </cell>
          <cell r="J570">
            <v>2</v>
          </cell>
          <cell r="K570">
            <v>2.4</v>
          </cell>
          <cell r="L570">
            <v>63331.647274700001</v>
          </cell>
          <cell r="M570">
            <v>17.6520326805603</v>
          </cell>
          <cell r="N570">
            <v>10.292302627833999</v>
          </cell>
        </row>
        <row r="571">
          <cell r="G571" t="str">
            <v>Japan</v>
          </cell>
          <cell r="H571">
            <v>2</v>
          </cell>
          <cell r="I571">
            <v>3</v>
          </cell>
          <cell r="J571">
            <v>2</v>
          </cell>
          <cell r="K571">
            <v>14.2</v>
          </cell>
          <cell r="L571">
            <v>375204.95873920002</v>
          </cell>
          <cell r="M571">
            <v>2.5293653358568302</v>
          </cell>
          <cell r="N571">
            <v>0.68517319014856104</v>
          </cell>
        </row>
        <row r="572">
          <cell r="G572" t="str">
            <v>Japan</v>
          </cell>
          <cell r="H572">
            <v>2</v>
          </cell>
          <cell r="I572">
            <v>4</v>
          </cell>
          <cell r="J572">
            <v>3</v>
          </cell>
          <cell r="K572">
            <v>1</v>
          </cell>
          <cell r="L572">
            <v>1727.7475962304075</v>
          </cell>
          <cell r="M572">
            <v>77.971970707656766</v>
          </cell>
          <cell r="N572">
            <v>80.645015430315951</v>
          </cell>
        </row>
        <row r="573">
          <cell r="G573" t="str">
            <v>Japan</v>
          </cell>
          <cell r="H573">
            <v>3</v>
          </cell>
          <cell r="I573">
            <v>2</v>
          </cell>
          <cell r="J573">
            <v>2</v>
          </cell>
          <cell r="K573">
            <v>1.4</v>
          </cell>
          <cell r="L573">
            <v>24776.968733199999</v>
          </cell>
          <cell r="M573">
            <v>0.64952450152068297</v>
          </cell>
          <cell r="N573">
            <v>0.68242882715772202</v>
          </cell>
        </row>
        <row r="574">
          <cell r="G574" t="str">
            <v>Japan</v>
          </cell>
          <cell r="H574">
            <v>3</v>
          </cell>
          <cell r="I574">
            <v>3</v>
          </cell>
          <cell r="J574">
            <v>2</v>
          </cell>
          <cell r="K574">
            <v>8.1999999999999993</v>
          </cell>
          <cell r="L574">
            <v>207728.57815310001</v>
          </cell>
          <cell r="M574">
            <v>1.35199737738448</v>
          </cell>
          <cell r="N574">
            <v>0.54837032948374498</v>
          </cell>
        </row>
        <row r="575">
          <cell r="G575" t="str">
            <v>Japan</v>
          </cell>
          <cell r="H575">
            <v>3</v>
          </cell>
          <cell r="I575">
            <v>4</v>
          </cell>
          <cell r="J575">
            <v>2</v>
          </cell>
          <cell r="K575">
            <v>14.4</v>
          </cell>
          <cell r="L575">
            <v>339474.51190669998</v>
          </cell>
          <cell r="M575">
            <v>2.9626472168289602</v>
          </cell>
          <cell r="N575">
            <v>0.72762864228581603</v>
          </cell>
        </row>
        <row r="576">
          <cell r="G576" t="str">
            <v>Korea</v>
          </cell>
          <cell r="H576">
            <v>1</v>
          </cell>
          <cell r="I576">
            <v>1</v>
          </cell>
          <cell r="J576">
            <v>2</v>
          </cell>
          <cell r="K576">
            <v>9</v>
          </cell>
          <cell r="L576">
            <v>47714.844234946097</v>
          </cell>
          <cell r="M576">
            <v>2.0684634905971202</v>
          </cell>
          <cell r="N576">
            <v>0.87166435907513495</v>
          </cell>
        </row>
        <row r="577">
          <cell r="G577" t="str">
            <v>Korea</v>
          </cell>
          <cell r="H577">
            <v>1</v>
          </cell>
          <cell r="I577">
            <v>2</v>
          </cell>
          <cell r="J577">
            <v>2</v>
          </cell>
          <cell r="K577">
            <v>9.5</v>
          </cell>
          <cell r="L577">
            <v>39915.431804551597</v>
          </cell>
          <cell r="M577">
            <v>1.67042059103228</v>
          </cell>
          <cell r="N577">
            <v>0.77941487264475096</v>
          </cell>
        </row>
        <row r="578">
          <cell r="G578" t="str">
            <v>Korea</v>
          </cell>
          <cell r="H578">
            <v>1</v>
          </cell>
          <cell r="I578">
            <v>3</v>
          </cell>
          <cell r="J578">
            <v>2</v>
          </cell>
          <cell r="K578">
            <v>5.4</v>
          </cell>
          <cell r="L578">
            <v>19135.240282207102</v>
          </cell>
          <cell r="M578">
            <v>2.8920848615250501</v>
          </cell>
          <cell r="N578">
            <v>1.68324170511598</v>
          </cell>
        </row>
        <row r="579">
          <cell r="G579" t="str">
            <v>Korea</v>
          </cell>
          <cell r="H579">
            <v>2</v>
          </cell>
          <cell r="I579">
            <v>1</v>
          </cell>
          <cell r="J579">
            <v>2</v>
          </cell>
          <cell r="K579">
            <v>5.4</v>
          </cell>
          <cell r="L579">
            <v>28299.303301597101</v>
          </cell>
          <cell r="M579">
            <v>1.8898846760002701</v>
          </cell>
          <cell r="N579">
            <v>1.01982454105498</v>
          </cell>
        </row>
        <row r="580">
          <cell r="G580" t="str">
            <v>Korea</v>
          </cell>
          <cell r="H580">
            <v>2</v>
          </cell>
          <cell r="I580">
            <v>2</v>
          </cell>
          <cell r="J580">
            <v>2</v>
          </cell>
          <cell r="K580">
            <v>27</v>
          </cell>
          <cell r="L580">
            <v>145107.13513632299</v>
          </cell>
          <cell r="M580">
            <v>2.6278171889448299</v>
          </cell>
          <cell r="N580">
            <v>0.60283523935336303</v>
          </cell>
        </row>
        <row r="581">
          <cell r="G581" t="str">
            <v>Korea</v>
          </cell>
          <cell r="H581">
            <v>2</v>
          </cell>
          <cell r="I581">
            <v>3</v>
          </cell>
          <cell r="J581">
            <v>2</v>
          </cell>
          <cell r="K581">
            <v>19.5</v>
          </cell>
          <cell r="L581">
            <v>127857.551498448</v>
          </cell>
          <cell r="M581">
            <v>3.1362510346135899</v>
          </cell>
          <cell r="N581">
            <v>0.79058599683531905</v>
          </cell>
        </row>
        <row r="582">
          <cell r="G582" t="str">
            <v>Korea</v>
          </cell>
          <cell r="H582">
            <v>3</v>
          </cell>
          <cell r="I582">
            <v>2</v>
          </cell>
          <cell r="J582">
            <v>2</v>
          </cell>
          <cell r="K582">
            <v>16.899999999999999</v>
          </cell>
          <cell r="L582">
            <v>76547.045725879201</v>
          </cell>
          <cell r="M582">
            <v>2.2753045002670702</v>
          </cell>
          <cell r="N582">
            <v>0.677661171822178</v>
          </cell>
        </row>
        <row r="583">
          <cell r="G583" t="str">
            <v>Korea</v>
          </cell>
          <cell r="H583">
            <v>3</v>
          </cell>
          <cell r="I583">
            <v>3</v>
          </cell>
          <cell r="J583">
            <v>2</v>
          </cell>
          <cell r="K583">
            <v>32.5</v>
          </cell>
          <cell r="L583">
            <v>143286.93761549101</v>
          </cell>
          <cell r="M583">
            <v>2.2766430352670901</v>
          </cell>
          <cell r="N583">
            <v>0.59010926289235599</v>
          </cell>
        </row>
        <row r="584">
          <cell r="G584" t="str">
            <v>Korea</v>
          </cell>
          <cell r="H584">
            <v>3</v>
          </cell>
          <cell r="I584">
            <v>4</v>
          </cell>
          <cell r="J584">
            <v>2</v>
          </cell>
          <cell r="K584">
            <v>13.1</v>
          </cell>
          <cell r="L584">
            <v>66241.436800367606</v>
          </cell>
          <cell r="M584">
            <v>4.2224907530123899</v>
          </cell>
          <cell r="N584">
            <v>1.66791099532297</v>
          </cell>
        </row>
        <row r="585">
          <cell r="G585" t="str">
            <v>Islanders</v>
          </cell>
          <cell r="H585">
            <v>1</v>
          </cell>
          <cell r="I585">
            <v>1</v>
          </cell>
          <cell r="J585">
            <v>2</v>
          </cell>
          <cell r="K585">
            <v>11.9</v>
          </cell>
          <cell r="L585">
            <v>5137.8666953272595</v>
          </cell>
          <cell r="M585">
            <v>17.910040466616799</v>
          </cell>
          <cell r="N585">
            <v>4.8418794214238803</v>
          </cell>
        </row>
        <row r="586">
          <cell r="G586" t="str">
            <v>Islanders</v>
          </cell>
          <cell r="H586">
            <v>1</v>
          </cell>
          <cell r="I586">
            <v>2</v>
          </cell>
          <cell r="J586">
            <v>2</v>
          </cell>
          <cell r="K586">
            <v>20.399999999999999</v>
          </cell>
          <cell r="L586">
            <v>6509.8230030699497</v>
          </cell>
          <cell r="M586">
            <v>15.3452372511557</v>
          </cell>
          <cell r="N586">
            <v>4.3107432014476998</v>
          </cell>
        </row>
        <row r="587">
          <cell r="G587" t="str">
            <v>Islanders</v>
          </cell>
          <cell r="H587">
            <v>1</v>
          </cell>
          <cell r="I587">
            <v>3</v>
          </cell>
          <cell r="J587">
            <v>2</v>
          </cell>
          <cell r="K587">
            <v>7.6</v>
          </cell>
          <cell r="L587">
            <v>3116.7169989023801</v>
          </cell>
          <cell r="M587">
            <v>15.447274756671799</v>
          </cell>
          <cell r="N587">
            <v>7.34873598423495</v>
          </cell>
        </row>
        <row r="588">
          <cell r="G588" t="str">
            <v>Islanders</v>
          </cell>
          <cell r="H588">
            <v>2</v>
          </cell>
          <cell r="I588">
            <v>1</v>
          </cell>
          <cell r="J588">
            <v>3</v>
          </cell>
          <cell r="K588">
            <v>3</v>
          </cell>
          <cell r="L588">
            <v>681.43747986728351</v>
          </cell>
          <cell r="M588">
            <v>100</v>
          </cell>
          <cell r="N588">
            <v>0</v>
          </cell>
        </row>
        <row r="589">
          <cell r="G589" t="str">
            <v>Islanders</v>
          </cell>
          <cell r="H589">
            <v>2</v>
          </cell>
          <cell r="I589">
            <v>2</v>
          </cell>
          <cell r="J589">
            <v>2</v>
          </cell>
          <cell r="K589">
            <v>116.9</v>
          </cell>
          <cell r="L589">
            <v>41907.592130430101</v>
          </cell>
          <cell r="M589">
            <v>9.18023517846731</v>
          </cell>
          <cell r="N589">
            <v>1.0425056510005799</v>
          </cell>
        </row>
        <row r="590">
          <cell r="G590" t="str">
            <v>Islanders</v>
          </cell>
          <cell r="H590">
            <v>2</v>
          </cell>
          <cell r="I590">
            <v>3</v>
          </cell>
          <cell r="J590">
            <v>2</v>
          </cell>
          <cell r="K590">
            <v>55.9</v>
          </cell>
          <cell r="L590">
            <v>20812.578926399401</v>
          </cell>
          <cell r="M590">
            <v>7.7366200361892599</v>
          </cell>
          <cell r="N590">
            <v>1.31639034963442</v>
          </cell>
        </row>
        <row r="591">
          <cell r="G591" t="str">
            <v>Islanders</v>
          </cell>
          <cell r="H591">
            <v>2</v>
          </cell>
          <cell r="I591">
            <v>4</v>
          </cell>
          <cell r="J591">
            <v>2</v>
          </cell>
          <cell r="K591">
            <v>7.9</v>
          </cell>
          <cell r="L591">
            <v>3651.2071101606098</v>
          </cell>
          <cell r="M591">
            <v>9.7927852407378992</v>
          </cell>
          <cell r="N591">
            <v>5.1258329651953396</v>
          </cell>
        </row>
        <row r="592">
          <cell r="G592" t="str">
            <v>Islanders</v>
          </cell>
          <cell r="H592">
            <v>3</v>
          </cell>
          <cell r="I592">
            <v>1</v>
          </cell>
          <cell r="J592">
            <v>2</v>
          </cell>
          <cell r="K592">
            <v>4.3</v>
          </cell>
          <cell r="L592">
            <v>1212.2085170609901</v>
          </cell>
          <cell r="M592">
            <v>5.1346075117936696</v>
          </cell>
          <cell r="N592">
            <v>3.31636915421194</v>
          </cell>
        </row>
        <row r="593">
          <cell r="G593" t="str">
            <v>Islanders</v>
          </cell>
          <cell r="H593">
            <v>3</v>
          </cell>
          <cell r="I593">
            <v>2</v>
          </cell>
          <cell r="J593">
            <v>2</v>
          </cell>
          <cell r="K593">
            <v>20.2</v>
          </cell>
          <cell r="L593">
            <v>5659.0940343804205</v>
          </cell>
          <cell r="M593">
            <v>4.0242027472644697</v>
          </cell>
          <cell r="N593">
            <v>1.2709608882936501</v>
          </cell>
        </row>
        <row r="594">
          <cell r="G594" t="str">
            <v>Islanders</v>
          </cell>
          <cell r="H594">
            <v>3</v>
          </cell>
          <cell r="I594">
            <v>3</v>
          </cell>
          <cell r="J594">
            <v>2</v>
          </cell>
          <cell r="K594">
            <v>18.899999999999999</v>
          </cell>
          <cell r="L594">
            <v>7117.6669222318797</v>
          </cell>
          <cell r="M594">
            <v>3.1958847957691301</v>
          </cell>
          <cell r="N594">
            <v>1.0434409322424401</v>
          </cell>
        </row>
        <row r="595">
          <cell r="G595" t="str">
            <v>Islanders</v>
          </cell>
          <cell r="H595">
            <v>3</v>
          </cell>
          <cell r="I595">
            <v>4</v>
          </cell>
          <cell r="J595">
            <v>2</v>
          </cell>
          <cell r="K595">
            <v>6.6</v>
          </cell>
          <cell r="L595">
            <v>1531.8048559245001</v>
          </cell>
          <cell r="M595">
            <v>2.9916040730547899</v>
          </cell>
          <cell r="N595">
            <v>1.6195114505567501</v>
          </cell>
        </row>
        <row r="596">
          <cell r="G596" t="str">
            <v>Netherlands</v>
          </cell>
          <cell r="H596">
            <v>1</v>
          </cell>
          <cell r="I596">
            <v>1</v>
          </cell>
          <cell r="J596">
            <v>2</v>
          </cell>
          <cell r="K596">
            <v>16.399999999999999</v>
          </cell>
          <cell r="L596">
            <v>53977.044046551098</v>
          </cell>
          <cell r="M596">
            <v>6.8145718743483199</v>
          </cell>
          <cell r="N596">
            <v>1.7640674792501601</v>
          </cell>
        </row>
        <row r="597">
          <cell r="G597" t="str">
            <v>Netherlands</v>
          </cell>
          <cell r="H597">
            <v>1</v>
          </cell>
          <cell r="I597">
            <v>2</v>
          </cell>
          <cell r="J597">
            <v>2</v>
          </cell>
          <cell r="K597">
            <v>12.8</v>
          </cell>
          <cell r="L597">
            <v>35844.285408136799</v>
          </cell>
          <cell r="M597">
            <v>3.6336421786945099</v>
          </cell>
          <cell r="N597">
            <v>1.1882907045845399</v>
          </cell>
        </row>
        <row r="598">
          <cell r="G598" t="str">
            <v>Netherlands</v>
          </cell>
          <cell r="H598">
            <v>1</v>
          </cell>
          <cell r="I598">
            <v>3</v>
          </cell>
          <cell r="J598">
            <v>2</v>
          </cell>
          <cell r="K598">
            <v>4.7</v>
          </cell>
          <cell r="L598">
            <v>11688.3289013999</v>
          </cell>
          <cell r="M598">
            <v>1.78289602037077</v>
          </cell>
          <cell r="N598">
            <v>0.97822125800587301</v>
          </cell>
        </row>
        <row r="599">
          <cell r="G599" t="str">
            <v>Netherlands</v>
          </cell>
          <cell r="H599">
            <v>2</v>
          </cell>
          <cell r="I599">
            <v>1</v>
          </cell>
          <cell r="J599">
            <v>2</v>
          </cell>
          <cell r="K599">
            <v>3.3</v>
          </cell>
          <cell r="L599">
            <v>9920.6994965593094</v>
          </cell>
          <cell r="M599">
            <v>3.5063143895206399</v>
          </cell>
          <cell r="N599">
            <v>2.1440578602662499</v>
          </cell>
        </row>
        <row r="600">
          <cell r="G600" t="str">
            <v>Netherlands</v>
          </cell>
          <cell r="H600">
            <v>2</v>
          </cell>
          <cell r="I600">
            <v>2</v>
          </cell>
          <cell r="J600">
            <v>2</v>
          </cell>
          <cell r="K600">
            <v>20.7</v>
          </cell>
          <cell r="L600">
            <v>53901.242743863098</v>
          </cell>
          <cell r="M600">
            <v>5.45897985653819</v>
          </cell>
          <cell r="N600">
            <v>1.3358839883632301</v>
          </cell>
        </row>
        <row r="601">
          <cell r="G601" t="str">
            <v>Netherlands</v>
          </cell>
          <cell r="H601">
            <v>2</v>
          </cell>
          <cell r="I601">
            <v>3</v>
          </cell>
          <cell r="J601">
            <v>2</v>
          </cell>
          <cell r="K601">
            <v>23.2</v>
          </cell>
          <cell r="L601">
            <v>47531.703546967197</v>
          </cell>
          <cell r="M601">
            <v>3.14120576819702</v>
          </cell>
          <cell r="N601">
            <v>0.73388476224934696</v>
          </cell>
        </row>
        <row r="602">
          <cell r="G602" t="str">
            <v>Netherlands</v>
          </cell>
          <cell r="H602">
            <v>2</v>
          </cell>
          <cell r="I602">
            <v>4</v>
          </cell>
          <cell r="J602">
            <v>2</v>
          </cell>
          <cell r="K602">
            <v>6.8</v>
          </cell>
          <cell r="L602">
            <v>14502.4086100693</v>
          </cell>
          <cell r="M602">
            <v>3.20873289752286</v>
          </cell>
          <cell r="N602">
            <v>1.57700678718303</v>
          </cell>
        </row>
        <row r="603">
          <cell r="G603" t="str">
            <v>Netherlands</v>
          </cell>
          <cell r="H603">
            <v>3</v>
          </cell>
          <cell r="I603">
            <v>2</v>
          </cell>
          <cell r="J603">
            <v>2</v>
          </cell>
          <cell r="K603">
            <v>2.2000000000000002</v>
          </cell>
          <cell r="L603">
            <v>7456.1384691317198</v>
          </cell>
          <cell r="M603">
            <v>1.7889996665835599</v>
          </cell>
          <cell r="N603">
            <v>1.29131267116141</v>
          </cell>
        </row>
        <row r="604">
          <cell r="G604" t="str">
            <v>Netherlands</v>
          </cell>
          <cell r="H604">
            <v>3</v>
          </cell>
          <cell r="I604">
            <v>3</v>
          </cell>
          <cell r="J604">
            <v>2</v>
          </cell>
          <cell r="K604">
            <v>16.100000000000001</v>
          </cell>
          <cell r="L604">
            <v>37903.526161590802</v>
          </cell>
          <cell r="M604">
            <v>2.5461434416900302</v>
          </cell>
          <cell r="N604">
            <v>0.77784542122404998</v>
          </cell>
        </row>
        <row r="605">
          <cell r="G605" t="str">
            <v>Netherlands</v>
          </cell>
          <cell r="H605">
            <v>3</v>
          </cell>
          <cell r="I605">
            <v>4</v>
          </cell>
          <cell r="J605">
            <v>2</v>
          </cell>
          <cell r="K605">
            <v>13.4</v>
          </cell>
          <cell r="L605">
            <v>33447.397525476401</v>
          </cell>
          <cell r="M605">
            <v>3.0402459250558098</v>
          </cell>
          <cell r="N605">
            <v>1.0126324035399501</v>
          </cell>
        </row>
        <row r="606">
          <cell r="G606" t="str">
            <v>Blues</v>
          </cell>
          <cell r="H606">
            <v>1</v>
          </cell>
          <cell r="I606">
            <v>1</v>
          </cell>
          <cell r="J606">
            <v>2</v>
          </cell>
          <cell r="K606">
            <v>44.5</v>
          </cell>
          <cell r="L606">
            <v>15132.0674360512</v>
          </cell>
          <cell r="M606">
            <v>11.2345720454576</v>
          </cell>
          <cell r="N606">
            <v>1.98305149771364</v>
          </cell>
        </row>
        <row r="607">
          <cell r="G607" t="str">
            <v>Blues</v>
          </cell>
          <cell r="H607">
            <v>1</v>
          </cell>
          <cell r="I607">
            <v>2</v>
          </cell>
          <cell r="J607">
            <v>2</v>
          </cell>
          <cell r="K607">
            <v>32.700000000000003</v>
          </cell>
          <cell r="L607">
            <v>12147.823140166</v>
          </cell>
          <cell r="M607">
            <v>6.4460870996652604</v>
          </cell>
          <cell r="N607">
            <v>1.4991548775470001</v>
          </cell>
        </row>
        <row r="608">
          <cell r="G608" t="str">
            <v>Blues</v>
          </cell>
          <cell r="H608">
            <v>1</v>
          </cell>
          <cell r="I608">
            <v>3</v>
          </cell>
          <cell r="J608">
            <v>2</v>
          </cell>
          <cell r="K608">
            <v>18.5</v>
          </cell>
          <cell r="L608">
            <v>5923.4109271425104</v>
          </cell>
          <cell r="M608">
            <v>4.9577870306990697</v>
          </cell>
          <cell r="N608">
            <v>1.3458221205071199</v>
          </cell>
        </row>
        <row r="609">
          <cell r="G609" t="str">
            <v>Blues</v>
          </cell>
          <cell r="H609">
            <v>2</v>
          </cell>
          <cell r="I609">
            <v>1</v>
          </cell>
          <cell r="J609">
            <v>2</v>
          </cell>
          <cell r="K609">
            <v>14.2</v>
          </cell>
          <cell r="L609">
            <v>3931.05630932947</v>
          </cell>
          <cell r="M609">
            <v>5.9660802236340196</v>
          </cell>
          <cell r="N609">
            <v>2.0958655156596899</v>
          </cell>
        </row>
        <row r="610">
          <cell r="G610" t="str">
            <v>Blues</v>
          </cell>
          <cell r="H610">
            <v>2</v>
          </cell>
          <cell r="I610">
            <v>2</v>
          </cell>
          <cell r="J610">
            <v>2</v>
          </cell>
          <cell r="K610">
            <v>32.4</v>
          </cell>
          <cell r="L610">
            <v>10670.1210243226</v>
          </cell>
          <cell r="M610">
            <v>4.92785731287319</v>
          </cell>
          <cell r="N610">
            <v>1.0362459212294499</v>
          </cell>
        </row>
        <row r="611">
          <cell r="G611" t="str">
            <v>Blues</v>
          </cell>
          <cell r="H611">
            <v>2</v>
          </cell>
          <cell r="I611">
            <v>3</v>
          </cell>
          <cell r="J611">
            <v>2</v>
          </cell>
          <cell r="K611">
            <v>26.1</v>
          </cell>
          <cell r="L611">
            <v>10297.9248085774</v>
          </cell>
          <cell r="M611">
            <v>3.97835487690871</v>
          </cell>
          <cell r="N611">
            <v>1.0131607504080899</v>
          </cell>
        </row>
        <row r="612">
          <cell r="G612" t="str">
            <v>Blues</v>
          </cell>
          <cell r="H612">
            <v>2</v>
          </cell>
          <cell r="I612">
            <v>4</v>
          </cell>
          <cell r="J612">
            <v>3</v>
          </cell>
          <cell r="K612">
            <v>1</v>
          </cell>
          <cell r="L612">
            <v>380.6895718011159</v>
          </cell>
          <cell r="M612">
            <v>43.641135480642106</v>
          </cell>
          <cell r="N612">
            <v>50.67027137287559</v>
          </cell>
        </row>
        <row r="613">
          <cell r="G613" t="str">
            <v>Blues</v>
          </cell>
          <cell r="H613">
            <v>3</v>
          </cell>
          <cell r="I613">
            <v>1</v>
          </cell>
          <cell r="J613">
            <v>2</v>
          </cell>
          <cell r="K613">
            <v>4.9000000000000004</v>
          </cell>
          <cell r="L613">
            <v>1347.4648919957599</v>
          </cell>
          <cell r="M613">
            <v>2.3823258453294902</v>
          </cell>
          <cell r="N613">
            <v>1.3701904265590299</v>
          </cell>
        </row>
        <row r="614">
          <cell r="G614" t="str">
            <v>Blues</v>
          </cell>
          <cell r="H614">
            <v>3</v>
          </cell>
          <cell r="I614">
            <v>2</v>
          </cell>
          <cell r="J614">
            <v>2</v>
          </cell>
          <cell r="K614">
            <v>28.6</v>
          </cell>
          <cell r="L614">
            <v>11209.026069968701</v>
          </cell>
          <cell r="M614">
            <v>4.7710642168372299</v>
          </cell>
          <cell r="N614">
            <v>1.2168935364857001</v>
          </cell>
        </row>
        <row r="615">
          <cell r="G615" t="str">
            <v>Blues</v>
          </cell>
          <cell r="H615">
            <v>3</v>
          </cell>
          <cell r="I615">
            <v>3</v>
          </cell>
          <cell r="J615">
            <v>2</v>
          </cell>
          <cell r="K615">
            <v>47.1</v>
          </cell>
          <cell r="L615">
            <v>18490.357325443601</v>
          </cell>
          <cell r="M615">
            <v>3.7064745813201401</v>
          </cell>
          <cell r="N615">
            <v>0.71633889983059695</v>
          </cell>
        </row>
        <row r="616">
          <cell r="G616" t="str">
            <v>Blues</v>
          </cell>
          <cell r="H616">
            <v>3</v>
          </cell>
          <cell r="I616">
            <v>4</v>
          </cell>
          <cell r="J616">
            <v>2</v>
          </cell>
          <cell r="K616">
            <v>13.4</v>
          </cell>
          <cell r="L616">
            <v>5551.8344812461901</v>
          </cell>
          <cell r="M616">
            <v>1.97762459676903</v>
          </cell>
          <cell r="N616">
            <v>0.705230928535313</v>
          </cell>
        </row>
        <row r="617">
          <cell r="G617" t="str">
            <v>Northern Ireland (UK)</v>
          </cell>
          <cell r="H617">
            <v>1</v>
          </cell>
          <cell r="I617">
            <v>1</v>
          </cell>
          <cell r="J617">
            <v>2</v>
          </cell>
          <cell r="K617">
            <v>18.899999999999999</v>
          </cell>
          <cell r="L617">
            <v>3912.3930528174401</v>
          </cell>
          <cell r="M617">
            <v>3.6763554021044098</v>
          </cell>
          <cell r="N617">
            <v>0.99760824161301997</v>
          </cell>
        </row>
        <row r="618">
          <cell r="G618" t="str">
            <v>Northern Ireland (UK)</v>
          </cell>
          <cell r="H618">
            <v>1</v>
          </cell>
          <cell r="I618">
            <v>2</v>
          </cell>
          <cell r="J618">
            <v>2</v>
          </cell>
          <cell r="K618">
            <v>14.9</v>
          </cell>
          <cell r="L618">
            <v>4034.75854055018</v>
          </cell>
          <cell r="M618">
            <v>2.9145044066704102</v>
          </cell>
          <cell r="N618">
            <v>1.0564716774137699</v>
          </cell>
        </row>
        <row r="619">
          <cell r="G619" t="str">
            <v>Northern Ireland (UK)</v>
          </cell>
          <cell r="H619">
            <v>1</v>
          </cell>
          <cell r="I619">
            <v>3</v>
          </cell>
          <cell r="J619">
            <v>2</v>
          </cell>
          <cell r="K619">
            <v>7.9</v>
          </cell>
          <cell r="L619">
            <v>2270.7231227355001</v>
          </cell>
          <cell r="M619">
            <v>4.3663183737586904</v>
          </cell>
          <cell r="N619">
            <v>2.0550451110057701</v>
          </cell>
        </row>
        <row r="620">
          <cell r="G620" t="str">
            <v>Northern Ireland (UK)</v>
          </cell>
          <cell r="H620">
            <v>2</v>
          </cell>
          <cell r="I620">
            <v>1</v>
          </cell>
          <cell r="J620">
            <v>2</v>
          </cell>
          <cell r="K620">
            <v>12.6</v>
          </cell>
          <cell r="L620">
            <v>3762.5612224466399</v>
          </cell>
          <cell r="M620">
            <v>9.2119712682221095</v>
          </cell>
          <cell r="N620">
            <v>3.3866106095016399</v>
          </cell>
        </row>
        <row r="621">
          <cell r="G621" t="str">
            <v>Northern Ireland (UK)</v>
          </cell>
          <cell r="H621">
            <v>2</v>
          </cell>
          <cell r="I621">
            <v>2</v>
          </cell>
          <cell r="J621">
            <v>2</v>
          </cell>
          <cell r="K621">
            <v>21.5</v>
          </cell>
          <cell r="L621">
            <v>6958.2977388055697</v>
          </cell>
          <cell r="M621">
            <v>5.6796388344300501</v>
          </cell>
          <cell r="N621">
            <v>1.5727325568395301</v>
          </cell>
        </row>
        <row r="622">
          <cell r="G622" t="str">
            <v>Northern Ireland (UK)</v>
          </cell>
          <cell r="H622">
            <v>2</v>
          </cell>
          <cell r="I622">
            <v>3</v>
          </cell>
          <cell r="J622">
            <v>2</v>
          </cell>
          <cell r="K622">
            <v>11.8</v>
          </cell>
          <cell r="L622">
            <v>4552.3857266131799</v>
          </cell>
          <cell r="M622">
            <v>4.0572215637800202</v>
          </cell>
          <cell r="N622">
            <v>1.80344874742529</v>
          </cell>
        </row>
        <row r="623">
          <cell r="G623" t="str">
            <v>Northern Ireland (UK)</v>
          </cell>
          <cell r="H623">
            <v>2</v>
          </cell>
          <cell r="I623">
            <v>4</v>
          </cell>
          <cell r="J623">
            <v>2</v>
          </cell>
          <cell r="K623">
            <v>3.1</v>
          </cell>
          <cell r="L623">
            <v>580.99581528783904</v>
          </cell>
          <cell r="M623">
            <v>2.5642212413295602</v>
          </cell>
          <cell r="N623">
            <v>1.7769876375633</v>
          </cell>
        </row>
        <row r="624">
          <cell r="G624" t="str">
            <v>Northern Ireland (UK)</v>
          </cell>
          <cell r="H624">
            <v>3</v>
          </cell>
          <cell r="I624">
            <v>1</v>
          </cell>
          <cell r="J624">
            <v>2</v>
          </cell>
          <cell r="K624">
            <v>3.1</v>
          </cell>
          <cell r="L624">
            <v>1286.79753155871</v>
          </cell>
          <cell r="M624">
            <v>8.5364821793321202</v>
          </cell>
          <cell r="N624">
            <v>4.7976454419611398</v>
          </cell>
        </row>
        <row r="625">
          <cell r="G625" t="str">
            <v>Northern Ireland (UK)</v>
          </cell>
          <cell r="H625">
            <v>3</v>
          </cell>
          <cell r="I625">
            <v>2</v>
          </cell>
          <cell r="J625">
            <v>3</v>
          </cell>
          <cell r="K625">
            <v>1</v>
          </cell>
          <cell r="L625">
            <v>7790.4045308494287</v>
          </cell>
          <cell r="M625">
            <v>100</v>
          </cell>
          <cell r="N625">
            <v>0</v>
          </cell>
        </row>
        <row r="626">
          <cell r="G626" t="str">
            <v>Northern Ireland (UK)</v>
          </cell>
          <cell r="H626">
            <v>3</v>
          </cell>
          <cell r="I626">
            <v>3</v>
          </cell>
          <cell r="J626">
            <v>2</v>
          </cell>
          <cell r="K626">
            <v>14.5</v>
          </cell>
          <cell r="L626">
            <v>3700.55703505776</v>
          </cell>
          <cell r="M626">
            <v>2.5012840854692899</v>
          </cell>
          <cell r="N626">
            <v>0.98244685554714895</v>
          </cell>
        </row>
        <row r="627">
          <cell r="G627" t="str">
            <v>Northern Ireland (UK)</v>
          </cell>
          <cell r="H627">
            <v>3</v>
          </cell>
          <cell r="I627">
            <v>4</v>
          </cell>
          <cell r="J627">
            <v>2</v>
          </cell>
          <cell r="K627">
            <v>6.5</v>
          </cell>
          <cell r="L627">
            <v>2574.1181388955602</v>
          </cell>
          <cell r="M627">
            <v>3.9287454103990398</v>
          </cell>
          <cell r="N627">
            <v>2.5807226659897098</v>
          </cell>
        </row>
        <row r="628">
          <cell r="G628" t="str">
            <v>Norway</v>
          </cell>
          <cell r="H628">
            <v>1</v>
          </cell>
          <cell r="I628">
            <v>3</v>
          </cell>
          <cell r="J628">
            <v>2</v>
          </cell>
          <cell r="K628">
            <v>1</v>
          </cell>
          <cell r="L628">
            <v>338.71632070986101</v>
          </cell>
          <cell r="M628">
            <v>100</v>
          </cell>
          <cell r="N628">
            <v>0</v>
          </cell>
        </row>
        <row r="629">
          <cell r="G629" t="str">
            <v>Norway</v>
          </cell>
          <cell r="H629">
            <v>1</v>
          </cell>
          <cell r="I629">
            <v>1</v>
          </cell>
          <cell r="J629">
            <v>2</v>
          </cell>
          <cell r="K629">
            <v>7.3</v>
          </cell>
          <cell r="L629">
            <v>5911.0177380699197</v>
          </cell>
          <cell r="M629">
            <v>4.2450383079146699</v>
          </cell>
          <cell r="N629">
            <v>1.70905384983339</v>
          </cell>
        </row>
        <row r="630">
          <cell r="G630" t="str">
            <v>Norway</v>
          </cell>
          <cell r="H630">
            <v>1</v>
          </cell>
          <cell r="I630">
            <v>2</v>
          </cell>
          <cell r="J630">
            <v>2</v>
          </cell>
          <cell r="K630">
            <v>7.2</v>
          </cell>
          <cell r="L630">
            <v>6109.4490396859401</v>
          </cell>
          <cell r="M630">
            <v>2.75687650409817</v>
          </cell>
          <cell r="N630">
            <v>1.27202399669942</v>
          </cell>
        </row>
        <row r="631">
          <cell r="G631" t="str">
            <v>Norway</v>
          </cell>
          <cell r="H631">
            <v>1</v>
          </cell>
          <cell r="I631">
            <v>3</v>
          </cell>
          <cell r="J631">
            <v>2</v>
          </cell>
          <cell r="K631">
            <v>5.7</v>
          </cell>
          <cell r="L631">
            <v>4765.2885486823498</v>
          </cell>
          <cell r="M631">
            <v>2.9533772403876801</v>
          </cell>
          <cell r="N631">
            <v>1.3018142496101299</v>
          </cell>
        </row>
        <row r="632">
          <cell r="G632" t="str">
            <v>Norway</v>
          </cell>
          <cell r="H632">
            <v>2</v>
          </cell>
          <cell r="I632">
            <v>1</v>
          </cell>
          <cell r="J632">
            <v>2</v>
          </cell>
          <cell r="K632">
            <v>8</v>
          </cell>
          <cell r="L632">
            <v>6003.2597240855603</v>
          </cell>
          <cell r="M632">
            <v>4.8071671643378897</v>
          </cell>
          <cell r="N632">
            <v>2.0486920121119301</v>
          </cell>
        </row>
        <row r="633">
          <cell r="G633" t="str">
            <v>Norway</v>
          </cell>
          <cell r="H633">
            <v>2</v>
          </cell>
          <cell r="I633">
            <v>2</v>
          </cell>
          <cell r="J633">
            <v>2</v>
          </cell>
          <cell r="K633">
            <v>12.9</v>
          </cell>
          <cell r="L633">
            <v>10465.750771695601</v>
          </cell>
          <cell r="M633">
            <v>2.9122139408400902</v>
          </cell>
          <cell r="N633">
            <v>0.86481415882290302</v>
          </cell>
        </row>
        <row r="634">
          <cell r="G634" t="str">
            <v>Norway</v>
          </cell>
          <cell r="H634">
            <v>2</v>
          </cell>
          <cell r="I634">
            <v>3</v>
          </cell>
          <cell r="J634">
            <v>2</v>
          </cell>
          <cell r="K634">
            <v>15.7</v>
          </cell>
          <cell r="L634">
            <v>11216.9420182715</v>
          </cell>
          <cell r="M634">
            <v>2.8122675748908001</v>
          </cell>
          <cell r="N634">
            <v>0.82649323763799398</v>
          </cell>
        </row>
        <row r="635">
          <cell r="G635" t="str">
            <v>Norway</v>
          </cell>
          <cell r="H635">
            <v>3</v>
          </cell>
          <cell r="I635">
            <v>1</v>
          </cell>
          <cell r="J635">
            <v>2</v>
          </cell>
          <cell r="K635">
            <v>4.5999999999999996</v>
          </cell>
          <cell r="L635">
            <v>2568.6658886540099</v>
          </cell>
          <cell r="M635">
            <v>5.1140018652122503</v>
          </cell>
          <cell r="N635">
            <v>2.5372396630814</v>
          </cell>
        </row>
        <row r="636">
          <cell r="G636" t="str">
            <v>Norway</v>
          </cell>
          <cell r="H636">
            <v>3</v>
          </cell>
          <cell r="I636">
            <v>2</v>
          </cell>
          <cell r="J636">
            <v>2</v>
          </cell>
          <cell r="K636">
            <v>6.8</v>
          </cell>
          <cell r="L636">
            <v>3974.3130642842898</v>
          </cell>
          <cell r="M636">
            <v>2.2173996008535699</v>
          </cell>
          <cell r="N636">
            <v>0.96429858237057597</v>
          </cell>
        </row>
        <row r="637">
          <cell r="G637" t="str">
            <v>Norway</v>
          </cell>
          <cell r="H637">
            <v>3</v>
          </cell>
          <cell r="I637">
            <v>3</v>
          </cell>
          <cell r="J637">
            <v>2</v>
          </cell>
          <cell r="K637">
            <v>14.7</v>
          </cell>
          <cell r="L637">
            <v>8452.1666335827704</v>
          </cell>
          <cell r="M637">
            <v>1.5774985593870401</v>
          </cell>
          <cell r="N637">
            <v>0.44241531493712899</v>
          </cell>
        </row>
        <row r="638">
          <cell r="G638" t="str">
            <v>Norway</v>
          </cell>
          <cell r="H638">
            <v>3</v>
          </cell>
          <cell r="I638">
            <v>4</v>
          </cell>
          <cell r="J638">
            <v>3</v>
          </cell>
          <cell r="K638">
            <v>1</v>
          </cell>
          <cell r="L638">
            <v>7790.4045308494287</v>
          </cell>
          <cell r="M638">
            <v>100</v>
          </cell>
          <cell r="N638">
            <v>0</v>
          </cell>
        </row>
        <row r="639">
          <cell r="G639" t="str">
            <v>Poland</v>
          </cell>
          <cell r="H639">
            <v>1</v>
          </cell>
          <cell r="I639">
            <v>1</v>
          </cell>
          <cell r="J639">
            <v>2</v>
          </cell>
          <cell r="K639">
            <v>21.5</v>
          </cell>
          <cell r="L639">
            <v>94094.169076120001</v>
          </cell>
          <cell r="M639">
            <v>9.5042621267343304</v>
          </cell>
          <cell r="N639">
            <v>2.4772321228531902</v>
          </cell>
        </row>
        <row r="640">
          <cell r="G640" t="str">
            <v>Poland</v>
          </cell>
          <cell r="H640">
            <v>1</v>
          </cell>
          <cell r="I640">
            <v>2</v>
          </cell>
          <cell r="J640">
            <v>2</v>
          </cell>
          <cell r="K640">
            <v>22.8</v>
          </cell>
          <cell r="L640">
            <v>111279.23678757</v>
          </cell>
          <cell r="M640">
            <v>13.196571682629299</v>
          </cell>
          <cell r="N640">
            <v>3.5517627754144501</v>
          </cell>
        </row>
        <row r="641">
          <cell r="G641" t="str">
            <v>Poland</v>
          </cell>
          <cell r="H641">
            <v>1</v>
          </cell>
          <cell r="I641">
            <v>3</v>
          </cell>
          <cell r="J641">
            <v>2</v>
          </cell>
          <cell r="K641">
            <v>9.1999999999999993</v>
          </cell>
          <cell r="L641">
            <v>35610.844488795403</v>
          </cell>
          <cell r="M641">
            <v>10.9137769873689</v>
          </cell>
          <cell r="N641">
            <v>4.6783902602209704</v>
          </cell>
        </row>
        <row r="642">
          <cell r="G642" t="str">
            <v>Poland</v>
          </cell>
          <cell r="H642">
            <v>2</v>
          </cell>
          <cell r="I642">
            <v>1</v>
          </cell>
          <cell r="J642">
            <v>2</v>
          </cell>
          <cell r="K642">
            <v>51.8</v>
          </cell>
          <cell r="L642">
            <v>235819.05415887799</v>
          </cell>
          <cell r="M642">
            <v>7.4766321468119799</v>
          </cell>
          <cell r="N642">
            <v>1.4519015599134899</v>
          </cell>
        </row>
        <row r="643">
          <cell r="G643" t="str">
            <v>Poland</v>
          </cell>
          <cell r="H643">
            <v>2</v>
          </cell>
          <cell r="I643">
            <v>2</v>
          </cell>
          <cell r="J643">
            <v>2</v>
          </cell>
          <cell r="K643">
            <v>87.3</v>
          </cell>
          <cell r="L643">
            <v>376760.93996083399</v>
          </cell>
          <cell r="M643">
            <v>6.5385268925329303</v>
          </cell>
          <cell r="N643">
            <v>0.96295617421681501</v>
          </cell>
        </row>
        <row r="644">
          <cell r="G644" t="str">
            <v>Poland</v>
          </cell>
          <cell r="H644">
            <v>2</v>
          </cell>
          <cell r="I644">
            <v>3</v>
          </cell>
          <cell r="J644">
            <v>2</v>
          </cell>
          <cell r="K644">
            <v>63.1</v>
          </cell>
          <cell r="L644">
            <v>206786.69829209399</v>
          </cell>
          <cell r="M644">
            <v>5.4600637656125901</v>
          </cell>
          <cell r="N644">
            <v>1.14767915818681</v>
          </cell>
        </row>
        <row r="645">
          <cell r="G645" t="str">
            <v>Poland</v>
          </cell>
          <cell r="H645">
            <v>2</v>
          </cell>
          <cell r="I645">
            <v>4</v>
          </cell>
          <cell r="J645">
            <v>2</v>
          </cell>
          <cell r="K645">
            <v>9.8000000000000007</v>
          </cell>
          <cell r="L645">
            <v>47245.586088844597</v>
          </cell>
          <cell r="M645">
            <v>9.4886167658807903</v>
          </cell>
          <cell r="N645">
            <v>4.3448921116147998</v>
          </cell>
        </row>
        <row r="646">
          <cell r="G646" t="str">
            <v>Poland</v>
          </cell>
          <cell r="H646">
            <v>3</v>
          </cell>
          <cell r="I646">
            <v>2</v>
          </cell>
          <cell r="J646">
            <v>2</v>
          </cell>
          <cell r="K646">
            <v>19.8</v>
          </cell>
          <cell r="L646">
            <v>47525.453407819099</v>
          </cell>
          <cell r="M646">
            <v>3.12656030380669</v>
          </cell>
          <cell r="N646">
            <v>1.16380115646185</v>
          </cell>
        </row>
        <row r="647">
          <cell r="G647" t="str">
            <v>Poland</v>
          </cell>
          <cell r="H647">
            <v>3</v>
          </cell>
          <cell r="I647">
            <v>3</v>
          </cell>
          <cell r="J647">
            <v>2</v>
          </cell>
          <cell r="K647">
            <v>45.8</v>
          </cell>
          <cell r="L647">
            <v>104507.48428042101</v>
          </cell>
          <cell r="M647">
            <v>3.46155104245747</v>
          </cell>
          <cell r="N647">
            <v>0.769725541995953</v>
          </cell>
        </row>
        <row r="648">
          <cell r="G648" t="str">
            <v>Poland</v>
          </cell>
          <cell r="H648">
            <v>3</v>
          </cell>
          <cell r="I648">
            <v>4</v>
          </cell>
          <cell r="J648">
            <v>2</v>
          </cell>
          <cell r="K648">
            <v>16.399999999999999</v>
          </cell>
          <cell r="L648">
            <v>28541.210791242702</v>
          </cell>
          <cell r="M648">
            <v>1.96571166755302</v>
          </cell>
          <cell r="N648">
            <v>0.90294573765741204</v>
          </cell>
        </row>
        <row r="649">
          <cell r="G649" t="str">
            <v>Russian Federation</v>
          </cell>
          <cell r="H649">
            <v>1</v>
          </cell>
          <cell r="I649">
            <v>3</v>
          </cell>
          <cell r="J649">
            <v>2</v>
          </cell>
          <cell r="K649">
            <v>2.5</v>
          </cell>
          <cell r="L649">
            <v>194914.498367158</v>
          </cell>
          <cell r="M649">
            <v>21.631793080679</v>
          </cell>
          <cell r="N649">
            <v>9.4976606126019707</v>
          </cell>
        </row>
        <row r="650">
          <cell r="G650" t="str">
            <v>Russian Federation</v>
          </cell>
          <cell r="H650">
            <v>2</v>
          </cell>
          <cell r="I650">
            <v>2</v>
          </cell>
          <cell r="J650">
            <v>2</v>
          </cell>
          <cell r="K650">
            <v>2.9</v>
          </cell>
          <cell r="L650">
            <v>82263.520014409805</v>
          </cell>
          <cell r="M650">
            <v>1.1325232404630401</v>
          </cell>
          <cell r="N650">
            <v>1.1097568808167</v>
          </cell>
        </row>
        <row r="651">
          <cell r="G651" t="str">
            <v>Russian Federation</v>
          </cell>
          <cell r="H651">
            <v>2</v>
          </cell>
          <cell r="I651">
            <v>3</v>
          </cell>
          <cell r="J651">
            <v>2</v>
          </cell>
          <cell r="K651">
            <v>5.9</v>
          </cell>
          <cell r="L651">
            <v>334033.234855182</v>
          </cell>
          <cell r="M651">
            <v>4.0897077914927698</v>
          </cell>
          <cell r="N651">
            <v>2.2450250508299501</v>
          </cell>
        </row>
        <row r="652">
          <cell r="G652" t="str">
            <v>Russian Federation</v>
          </cell>
          <cell r="H652">
            <v>2</v>
          </cell>
          <cell r="I652">
            <v>4</v>
          </cell>
          <cell r="J652">
            <v>2</v>
          </cell>
          <cell r="K652">
            <v>4</v>
          </cell>
          <cell r="L652">
            <v>237286.205923008</v>
          </cell>
          <cell r="M652">
            <v>12.115822262864601</v>
          </cell>
          <cell r="N652">
            <v>7.5623317766503604</v>
          </cell>
        </row>
        <row r="653">
          <cell r="G653" t="str">
            <v>Russian Federation</v>
          </cell>
          <cell r="H653">
            <v>3</v>
          </cell>
          <cell r="I653">
            <v>1</v>
          </cell>
          <cell r="J653">
            <v>2</v>
          </cell>
          <cell r="K653">
            <v>5.3</v>
          </cell>
          <cell r="L653">
            <v>126174.731480552</v>
          </cell>
          <cell r="M653">
            <v>2.52222995738606</v>
          </cell>
          <cell r="N653">
            <v>1.7757062891561901</v>
          </cell>
        </row>
        <row r="654">
          <cell r="G654" t="str">
            <v>Russian Federation</v>
          </cell>
          <cell r="H654">
            <v>3</v>
          </cell>
          <cell r="I654">
            <v>2</v>
          </cell>
          <cell r="J654">
            <v>2</v>
          </cell>
          <cell r="K654">
            <v>13.3</v>
          </cell>
          <cell r="L654">
            <v>388959.177789154</v>
          </cell>
          <cell r="M654">
            <v>2.4275937990246601</v>
          </cell>
          <cell r="N654">
            <v>1.1246111216085399</v>
          </cell>
        </row>
        <row r="655">
          <cell r="G655" t="str">
            <v>Russian Federation</v>
          </cell>
          <cell r="H655">
            <v>3</v>
          </cell>
          <cell r="I655">
            <v>3</v>
          </cell>
          <cell r="J655">
            <v>2</v>
          </cell>
          <cell r="K655">
            <v>22.1</v>
          </cell>
          <cell r="L655">
            <v>542668.67801200901</v>
          </cell>
          <cell r="M655">
            <v>2.6395783891169899</v>
          </cell>
          <cell r="N655">
            <v>0.92953877058916001</v>
          </cell>
        </row>
        <row r="656">
          <cell r="G656" t="str">
            <v>Russian Federation</v>
          </cell>
          <cell r="H656">
            <v>3</v>
          </cell>
          <cell r="I656">
            <v>4</v>
          </cell>
          <cell r="J656">
            <v>2</v>
          </cell>
          <cell r="K656">
            <v>9.3000000000000007</v>
          </cell>
          <cell r="L656">
            <v>245936.98062990699</v>
          </cell>
          <cell r="M656">
            <v>4.2755225516764002</v>
          </cell>
          <cell r="N656">
            <v>1.97000642289364</v>
          </cell>
        </row>
        <row r="657">
          <cell r="G657" t="str">
            <v>Lightning</v>
          </cell>
          <cell r="H657">
            <v>1</v>
          </cell>
          <cell r="I657">
            <v>1</v>
          </cell>
          <cell r="J657">
            <v>2</v>
          </cell>
          <cell r="K657">
            <v>23.7</v>
          </cell>
          <cell r="L657">
            <v>13317.8253213508</v>
          </cell>
          <cell r="M657">
            <v>3.6458564561603999</v>
          </cell>
          <cell r="N657">
            <v>0.83580613636332102</v>
          </cell>
        </row>
        <row r="658">
          <cell r="G658" t="str">
            <v>Lightning</v>
          </cell>
          <cell r="H658">
            <v>1</v>
          </cell>
          <cell r="I658">
            <v>2</v>
          </cell>
          <cell r="J658">
            <v>2</v>
          </cell>
          <cell r="K658">
            <v>5.2</v>
          </cell>
          <cell r="L658">
            <v>3476.0730988929299</v>
          </cell>
          <cell r="M658">
            <v>3.7054002674533502</v>
          </cell>
          <cell r="N658">
            <v>1.8953739811266801</v>
          </cell>
        </row>
        <row r="659">
          <cell r="G659" t="str">
            <v>Lightning</v>
          </cell>
          <cell r="H659">
            <v>2</v>
          </cell>
          <cell r="I659">
            <v>1</v>
          </cell>
          <cell r="J659">
            <v>2</v>
          </cell>
          <cell r="K659">
            <v>16.600000000000001</v>
          </cell>
          <cell r="L659">
            <v>7866.0335576413599</v>
          </cell>
          <cell r="M659">
            <v>3.3319649341700899</v>
          </cell>
          <cell r="N659">
            <v>0.92388329032775296</v>
          </cell>
        </row>
        <row r="660">
          <cell r="G660" t="str">
            <v>Lightning</v>
          </cell>
          <cell r="H660">
            <v>2</v>
          </cell>
          <cell r="I660">
            <v>2</v>
          </cell>
          <cell r="J660">
            <v>2</v>
          </cell>
          <cell r="K660">
            <v>18.100000000000001</v>
          </cell>
          <cell r="L660">
            <v>9718.7258728853794</v>
          </cell>
          <cell r="M660">
            <v>3.3878835730216101</v>
          </cell>
          <cell r="N660">
            <v>0.98389621254377202</v>
          </cell>
        </row>
        <row r="661">
          <cell r="G661" t="str">
            <v>Lightning</v>
          </cell>
          <cell r="H661">
            <v>2</v>
          </cell>
          <cell r="I661">
            <v>3</v>
          </cell>
          <cell r="J661">
            <v>2</v>
          </cell>
          <cell r="K661">
            <v>9.8000000000000007</v>
          </cell>
          <cell r="L661">
            <v>5272.3454025846204</v>
          </cell>
          <cell r="M661">
            <v>4.3975241865714203</v>
          </cell>
          <cell r="N661">
            <v>1.4482879945846701</v>
          </cell>
        </row>
        <row r="662">
          <cell r="G662" t="str">
            <v>Lightning</v>
          </cell>
          <cell r="H662">
            <v>3</v>
          </cell>
          <cell r="I662">
            <v>1</v>
          </cell>
          <cell r="J662">
            <v>2</v>
          </cell>
          <cell r="K662">
            <v>2.1</v>
          </cell>
          <cell r="L662">
            <v>927.66855963974297</v>
          </cell>
          <cell r="M662">
            <v>1.1502368844075299</v>
          </cell>
          <cell r="N662">
            <v>0.88899421406097501</v>
          </cell>
        </row>
        <row r="663">
          <cell r="G663" t="str">
            <v>Lightning</v>
          </cell>
          <cell r="H663">
            <v>3</v>
          </cell>
          <cell r="I663">
            <v>2</v>
          </cell>
          <cell r="J663">
            <v>2</v>
          </cell>
          <cell r="K663">
            <v>14.2</v>
          </cell>
          <cell r="L663">
            <v>7168.9118596604003</v>
          </cell>
          <cell r="M663">
            <v>2.1659107387600001</v>
          </cell>
          <cell r="N663">
            <v>0.66107163280067605</v>
          </cell>
        </row>
        <row r="664">
          <cell r="G664" t="str">
            <v>Lightning</v>
          </cell>
          <cell r="H664">
            <v>3</v>
          </cell>
          <cell r="I664">
            <v>3</v>
          </cell>
          <cell r="J664">
            <v>2</v>
          </cell>
          <cell r="K664">
            <v>24.3</v>
          </cell>
          <cell r="L664">
            <v>12363.4486327008</v>
          </cell>
          <cell r="M664">
            <v>2.2599316272846601</v>
          </cell>
          <cell r="N664">
            <v>0.63529346076544702</v>
          </cell>
        </row>
        <row r="665">
          <cell r="G665" t="str">
            <v>Lightning</v>
          </cell>
          <cell r="H665">
            <v>3</v>
          </cell>
          <cell r="I665">
            <v>4</v>
          </cell>
          <cell r="J665">
            <v>2</v>
          </cell>
          <cell r="K665">
            <v>9.4</v>
          </cell>
          <cell r="L665">
            <v>4726.3991958490797</v>
          </cell>
          <cell r="M665">
            <v>2.4079063127647702</v>
          </cell>
          <cell r="N665">
            <v>1.0188628731254901</v>
          </cell>
        </row>
        <row r="666">
          <cell r="G666" t="str">
            <v>Slovak Republic</v>
          </cell>
          <cell r="H666">
            <v>1</v>
          </cell>
          <cell r="I666">
            <v>1</v>
          </cell>
          <cell r="J666">
            <v>2</v>
          </cell>
          <cell r="K666">
            <v>39</v>
          </cell>
          <cell r="L666">
            <v>24846.082544567202</v>
          </cell>
          <cell r="M666">
            <v>13.573529730822401</v>
          </cell>
          <cell r="N666">
            <v>2.20436891212257</v>
          </cell>
        </row>
        <row r="667">
          <cell r="G667" t="str">
            <v>Slovak Republic</v>
          </cell>
          <cell r="H667">
            <v>1</v>
          </cell>
          <cell r="I667">
            <v>2</v>
          </cell>
          <cell r="J667">
            <v>2</v>
          </cell>
          <cell r="K667">
            <v>45.2</v>
          </cell>
          <cell r="L667">
            <v>26936.164640421201</v>
          </cell>
          <cell r="M667">
            <v>12.0681875025428</v>
          </cell>
          <cell r="N667">
            <v>1.86931669732544</v>
          </cell>
        </row>
        <row r="668">
          <cell r="G668" t="str">
            <v>Slovak Republic</v>
          </cell>
          <cell r="H668">
            <v>1</v>
          </cell>
          <cell r="I668">
            <v>3</v>
          </cell>
          <cell r="J668">
            <v>2</v>
          </cell>
          <cell r="K668">
            <v>15.5</v>
          </cell>
          <cell r="L668">
            <v>9315.9163716762705</v>
          </cell>
          <cell r="M668">
            <v>10.0822145688566</v>
          </cell>
          <cell r="N668">
            <v>3.1003032658112799</v>
          </cell>
        </row>
        <row r="669">
          <cell r="G669" t="str">
            <v>Slovak Republic</v>
          </cell>
          <cell r="H669">
            <v>2</v>
          </cell>
          <cell r="I669">
            <v>1</v>
          </cell>
          <cell r="J669">
            <v>2</v>
          </cell>
          <cell r="K669">
            <v>27</v>
          </cell>
          <cell r="L669">
            <v>19265.561217630198</v>
          </cell>
          <cell r="M669">
            <v>11.2825353600259</v>
          </cell>
          <cell r="N669">
            <v>2.28423109392121</v>
          </cell>
        </row>
        <row r="670">
          <cell r="G670" t="str">
            <v>Slovak Republic</v>
          </cell>
          <cell r="H670">
            <v>2</v>
          </cell>
          <cell r="I670">
            <v>2</v>
          </cell>
          <cell r="J670">
            <v>2</v>
          </cell>
          <cell r="K670">
            <v>74.8</v>
          </cell>
          <cell r="L670">
            <v>50333.390128540101</v>
          </cell>
          <cell r="M670">
            <v>6.5668880563843199</v>
          </cell>
          <cell r="N670">
            <v>0.93812860855110403</v>
          </cell>
        </row>
        <row r="671">
          <cell r="G671" t="str">
            <v>Slovak Republic</v>
          </cell>
          <cell r="H671">
            <v>2</v>
          </cell>
          <cell r="I671">
            <v>3</v>
          </cell>
          <cell r="J671">
            <v>2</v>
          </cell>
          <cell r="K671">
            <v>82.4</v>
          </cell>
          <cell r="L671">
            <v>60619.682513084699</v>
          </cell>
          <cell r="M671">
            <v>6.6981514498990702</v>
          </cell>
          <cell r="N671">
            <v>0.86396765604149395</v>
          </cell>
        </row>
        <row r="672">
          <cell r="G672" t="str">
            <v>Slovak Republic</v>
          </cell>
          <cell r="H672">
            <v>2</v>
          </cell>
          <cell r="I672">
            <v>4</v>
          </cell>
          <cell r="J672">
            <v>2</v>
          </cell>
          <cell r="K672">
            <v>12.8</v>
          </cell>
          <cell r="L672">
            <v>10601.7942162536</v>
          </cell>
          <cell r="M672">
            <v>9.0374289772518903</v>
          </cell>
          <cell r="N672">
            <v>3.1068514749198801</v>
          </cell>
        </row>
        <row r="673">
          <cell r="G673" t="str">
            <v>Slovak Republic</v>
          </cell>
          <cell r="H673">
            <v>3</v>
          </cell>
          <cell r="I673">
            <v>2</v>
          </cell>
          <cell r="J673">
            <v>2</v>
          </cell>
          <cell r="K673">
            <v>5.7</v>
          </cell>
          <cell r="L673">
            <v>3289.5983801360499</v>
          </cell>
          <cell r="M673">
            <v>2.1310789705294999</v>
          </cell>
          <cell r="N673">
            <v>1.14171870003998</v>
          </cell>
        </row>
        <row r="674">
          <cell r="G674" t="str">
            <v>Slovak Republic</v>
          </cell>
          <cell r="H674">
            <v>3</v>
          </cell>
          <cell r="I674">
            <v>3</v>
          </cell>
          <cell r="J674">
            <v>2</v>
          </cell>
          <cell r="K674">
            <v>20.9</v>
          </cell>
          <cell r="L674">
            <v>14826.565384092801</v>
          </cell>
          <cell r="M674">
            <v>3.8760526209583901</v>
          </cell>
          <cell r="N674">
            <v>0.96524263008309796</v>
          </cell>
        </row>
        <row r="675">
          <cell r="G675" t="str">
            <v>Slovak Republic</v>
          </cell>
          <cell r="H675">
            <v>3</v>
          </cell>
          <cell r="I675">
            <v>4</v>
          </cell>
          <cell r="J675">
            <v>2</v>
          </cell>
          <cell r="K675">
            <v>4.3</v>
          </cell>
          <cell r="L675">
            <v>2587.5791989262998</v>
          </cell>
          <cell r="M675">
            <v>2.3136708076237702</v>
          </cell>
          <cell r="N675">
            <v>1.3725210790737901</v>
          </cell>
        </row>
        <row r="676">
          <cell r="G676" t="str">
            <v>Stars</v>
          </cell>
          <cell r="H676">
            <v>1</v>
          </cell>
          <cell r="I676">
            <v>1</v>
          </cell>
          <cell r="J676">
            <v>2</v>
          </cell>
          <cell r="K676">
            <v>38.700000000000003</v>
          </cell>
          <cell r="L676">
            <v>12697.3627179783</v>
          </cell>
          <cell r="M676">
            <v>9.8374093469767505</v>
          </cell>
          <cell r="N676">
            <v>1.57973733340116</v>
          </cell>
        </row>
        <row r="677">
          <cell r="G677" t="str">
            <v>Stars</v>
          </cell>
          <cell r="H677">
            <v>1</v>
          </cell>
          <cell r="I677">
            <v>2</v>
          </cell>
          <cell r="J677">
            <v>2</v>
          </cell>
          <cell r="K677">
            <v>23.3</v>
          </cell>
          <cell r="L677">
            <v>7802.9127503722302</v>
          </cell>
          <cell r="M677">
            <v>9.3706180091777505</v>
          </cell>
          <cell r="N677">
            <v>2.1463694967335201</v>
          </cell>
        </row>
        <row r="678">
          <cell r="G678" t="str">
            <v>Stars</v>
          </cell>
          <cell r="H678">
            <v>1</v>
          </cell>
          <cell r="I678">
            <v>3</v>
          </cell>
          <cell r="J678">
            <v>2</v>
          </cell>
          <cell r="K678">
            <v>10.6</v>
          </cell>
          <cell r="L678">
            <v>3639.2602418534202</v>
          </cell>
          <cell r="M678">
            <v>16.070568801119101</v>
          </cell>
          <cell r="N678">
            <v>5.4173642308730603</v>
          </cell>
        </row>
        <row r="679">
          <cell r="G679" t="str">
            <v>Stars</v>
          </cell>
          <cell r="H679">
            <v>2</v>
          </cell>
          <cell r="I679">
            <v>1</v>
          </cell>
          <cell r="J679">
            <v>2</v>
          </cell>
          <cell r="K679">
            <v>42.8</v>
          </cell>
          <cell r="L679">
            <v>11674.605237046</v>
          </cell>
          <cell r="M679">
            <v>6.8471154643547703</v>
          </cell>
          <cell r="N679">
            <v>1.2323438994201901</v>
          </cell>
        </row>
        <row r="680">
          <cell r="G680" t="str">
            <v>Stars</v>
          </cell>
          <cell r="H680">
            <v>2</v>
          </cell>
          <cell r="I680">
            <v>2</v>
          </cell>
          <cell r="J680">
            <v>2</v>
          </cell>
          <cell r="K680">
            <v>72.3</v>
          </cell>
          <cell r="L680">
            <v>20640.051136793802</v>
          </cell>
          <cell r="M680">
            <v>7.5626868317890601</v>
          </cell>
          <cell r="N680">
            <v>1.0157560312929399</v>
          </cell>
        </row>
        <row r="681">
          <cell r="G681" t="str">
            <v>Stars</v>
          </cell>
          <cell r="H681">
            <v>2</v>
          </cell>
          <cell r="I681">
            <v>3</v>
          </cell>
          <cell r="J681">
            <v>2</v>
          </cell>
          <cell r="K681">
            <v>59.3</v>
          </cell>
          <cell r="L681">
            <v>17436.9833334467</v>
          </cell>
          <cell r="M681">
            <v>10.103430627768301</v>
          </cell>
          <cell r="N681">
            <v>1.51403197009701</v>
          </cell>
        </row>
        <row r="682">
          <cell r="G682" t="str">
            <v>Stars</v>
          </cell>
          <cell r="H682">
            <v>2</v>
          </cell>
          <cell r="I682">
            <v>4</v>
          </cell>
          <cell r="J682">
            <v>2</v>
          </cell>
          <cell r="K682">
            <v>9.6</v>
          </cell>
          <cell r="L682">
            <v>2642.0222709636801</v>
          </cell>
          <cell r="M682">
            <v>12.303389151926201</v>
          </cell>
          <cell r="N682">
            <v>5.0054069920674804</v>
          </cell>
        </row>
        <row r="683">
          <cell r="G683" t="str">
            <v>Stars</v>
          </cell>
          <cell r="H683">
            <v>3</v>
          </cell>
          <cell r="I683">
            <v>1</v>
          </cell>
          <cell r="J683">
            <v>2</v>
          </cell>
          <cell r="K683">
            <v>3.7</v>
          </cell>
          <cell r="L683">
            <v>819.64691062048996</v>
          </cell>
          <cell r="M683">
            <v>3.9636598439141899</v>
          </cell>
          <cell r="N683">
            <v>3.0769416220940502</v>
          </cell>
        </row>
        <row r="684">
          <cell r="G684" t="str">
            <v>Stars</v>
          </cell>
          <cell r="H684">
            <v>3</v>
          </cell>
          <cell r="I684">
            <v>2</v>
          </cell>
          <cell r="J684">
            <v>2</v>
          </cell>
          <cell r="K684">
            <v>21</v>
          </cell>
          <cell r="L684">
            <v>5407.3885146380799</v>
          </cell>
          <cell r="M684">
            <v>5.6880805530921403</v>
          </cell>
          <cell r="N684">
            <v>1.4297833046481101</v>
          </cell>
        </row>
        <row r="685">
          <cell r="G685" t="str">
            <v>Stars</v>
          </cell>
          <cell r="H685">
            <v>3</v>
          </cell>
          <cell r="I685">
            <v>3</v>
          </cell>
          <cell r="J685">
            <v>2</v>
          </cell>
          <cell r="K685">
            <v>29.4</v>
          </cell>
          <cell r="L685">
            <v>8248.1929030634292</v>
          </cell>
          <cell r="M685">
            <v>5.3129413047784197</v>
          </cell>
          <cell r="N685">
            <v>1.1785351330862901</v>
          </cell>
        </row>
        <row r="686">
          <cell r="G686" t="str">
            <v>Stars</v>
          </cell>
          <cell r="H686">
            <v>3</v>
          </cell>
          <cell r="I686">
            <v>4</v>
          </cell>
          <cell r="J686">
            <v>3</v>
          </cell>
          <cell r="K686">
            <v>7</v>
          </cell>
          <cell r="L686">
            <v>30636.889850678788</v>
          </cell>
          <cell r="M686">
            <v>88.25981645053615</v>
          </cell>
          <cell r="N686">
            <v>9.7275155642908313</v>
          </cell>
        </row>
        <row r="687">
          <cell r="G687" t="str">
            <v>Spain</v>
          </cell>
          <cell r="H687">
            <v>1</v>
          </cell>
          <cell r="I687">
            <v>1</v>
          </cell>
          <cell r="J687">
            <v>2</v>
          </cell>
          <cell r="K687">
            <v>207.1</v>
          </cell>
          <cell r="L687">
            <v>1051405.07631885</v>
          </cell>
          <cell r="M687">
            <v>18.369756242920602</v>
          </cell>
          <cell r="N687">
            <v>1.3345730100836899</v>
          </cell>
        </row>
        <row r="688">
          <cell r="G688" t="str">
            <v>Spain</v>
          </cell>
          <cell r="H688">
            <v>1</v>
          </cell>
          <cell r="I688">
            <v>2</v>
          </cell>
          <cell r="J688">
            <v>2</v>
          </cell>
          <cell r="K688">
            <v>149.5</v>
          </cell>
          <cell r="L688">
            <v>842302.14199905202</v>
          </cell>
          <cell r="M688">
            <v>16.843997837177401</v>
          </cell>
          <cell r="N688">
            <v>1.61543062172486</v>
          </cell>
        </row>
        <row r="689">
          <cell r="G689" t="str">
            <v>Spain</v>
          </cell>
          <cell r="H689">
            <v>1</v>
          </cell>
          <cell r="I689">
            <v>3</v>
          </cell>
          <cell r="J689">
            <v>2</v>
          </cell>
          <cell r="K689">
            <v>38.5</v>
          </cell>
          <cell r="L689">
            <v>214850.441492371</v>
          </cell>
          <cell r="M689">
            <v>14.356032208456099</v>
          </cell>
          <cell r="N689">
            <v>2.6606032910102502</v>
          </cell>
        </row>
        <row r="690">
          <cell r="G690" t="str">
            <v>Spain</v>
          </cell>
          <cell r="H690">
            <v>2</v>
          </cell>
          <cell r="I690">
            <v>1</v>
          </cell>
          <cell r="J690">
            <v>2</v>
          </cell>
          <cell r="K690">
            <v>23.9</v>
          </cell>
          <cell r="L690">
            <v>147199.43254072699</v>
          </cell>
          <cell r="M690">
            <v>12.1381369228724</v>
          </cell>
          <cell r="N690">
            <v>2.87721561163448</v>
          </cell>
        </row>
        <row r="691">
          <cell r="G691" t="str">
            <v>Spain</v>
          </cell>
          <cell r="H691">
            <v>2</v>
          </cell>
          <cell r="I691">
            <v>2</v>
          </cell>
          <cell r="J691">
            <v>3</v>
          </cell>
          <cell r="K691">
            <v>1</v>
          </cell>
          <cell r="L691">
            <v>4536.6741755934772</v>
          </cell>
          <cell r="M691">
            <v>26.367179710315988</v>
          </cell>
          <cell r="N691">
            <v>19.859647051777699</v>
          </cell>
        </row>
        <row r="692">
          <cell r="G692" t="str">
            <v>Spain</v>
          </cell>
          <cell r="H692">
            <v>2</v>
          </cell>
          <cell r="I692">
            <v>3</v>
          </cell>
          <cell r="J692">
            <v>2</v>
          </cell>
          <cell r="K692">
            <v>32.1</v>
          </cell>
          <cell r="L692">
            <v>216347.59198781499</v>
          </cell>
          <cell r="M692">
            <v>12.540998006468399</v>
          </cell>
          <cell r="N692">
            <v>2.4021712780193401</v>
          </cell>
        </row>
        <row r="693">
          <cell r="G693" t="str">
            <v>Spain</v>
          </cell>
          <cell r="H693">
            <v>2</v>
          </cell>
          <cell r="I693">
            <v>4</v>
          </cell>
          <cell r="J693">
            <v>2</v>
          </cell>
          <cell r="K693">
            <v>4.2</v>
          </cell>
          <cell r="L693">
            <v>28173.3633699323</v>
          </cell>
          <cell r="M693">
            <v>13.701716617590201</v>
          </cell>
          <cell r="N693">
            <v>8.4899899326028407</v>
          </cell>
        </row>
        <row r="694">
          <cell r="G694" t="str">
            <v>Spain</v>
          </cell>
          <cell r="H694">
            <v>3</v>
          </cell>
          <cell r="I694">
            <v>1</v>
          </cell>
          <cell r="J694">
            <v>2</v>
          </cell>
          <cell r="K694">
            <v>9.8000000000000007</v>
          </cell>
          <cell r="L694">
            <v>58415.634017822304</v>
          </cell>
          <cell r="M694">
            <v>8.2828236029822602</v>
          </cell>
          <cell r="N694">
            <v>2.73985355069409</v>
          </cell>
        </row>
        <row r="695">
          <cell r="G695" t="str">
            <v>Spain</v>
          </cell>
          <cell r="H695">
            <v>3</v>
          </cell>
          <cell r="I695">
            <v>2</v>
          </cell>
          <cell r="J695">
            <v>2</v>
          </cell>
          <cell r="K695">
            <v>46.5</v>
          </cell>
          <cell r="L695">
            <v>261562.595890233</v>
          </cell>
          <cell r="M695">
            <v>9.5005844548131293</v>
          </cell>
          <cell r="N695">
            <v>1.4847883259393599</v>
          </cell>
        </row>
        <row r="696">
          <cell r="G696" t="str">
            <v>Spain</v>
          </cell>
          <cell r="H696">
            <v>3</v>
          </cell>
          <cell r="I696">
            <v>3</v>
          </cell>
          <cell r="J696">
            <v>2</v>
          </cell>
          <cell r="K696">
            <v>63.1</v>
          </cell>
          <cell r="L696">
            <v>358365.66972921003</v>
          </cell>
          <cell r="M696">
            <v>8.8046946293482105</v>
          </cell>
          <cell r="N696">
            <v>1.0924441179862401</v>
          </cell>
        </row>
        <row r="697">
          <cell r="G697" t="str">
            <v>Spain</v>
          </cell>
          <cell r="H697">
            <v>3</v>
          </cell>
          <cell r="I697">
            <v>4</v>
          </cell>
          <cell r="J697">
            <v>2</v>
          </cell>
          <cell r="K697">
            <v>11.6</v>
          </cell>
          <cell r="L697">
            <v>58677.416051322303</v>
          </cell>
          <cell r="M697">
            <v>5.7365253050245899</v>
          </cell>
          <cell r="N697">
            <v>1.9308965693465501</v>
          </cell>
        </row>
        <row r="698">
          <cell r="G698" t="str">
            <v>Sweden</v>
          </cell>
          <cell r="H698">
            <v>1</v>
          </cell>
          <cell r="I698">
            <v>1</v>
          </cell>
          <cell r="J698">
            <v>2</v>
          </cell>
          <cell r="K698">
            <v>19.8</v>
          </cell>
          <cell r="L698">
            <v>35185.126150365802</v>
          </cell>
          <cell r="M698">
            <v>11.697195746352699</v>
          </cell>
          <cell r="N698">
            <v>2.7686741546028899</v>
          </cell>
        </row>
        <row r="699">
          <cell r="G699" t="str">
            <v>Sweden</v>
          </cell>
          <cell r="H699">
            <v>1</v>
          </cell>
          <cell r="I699">
            <v>2</v>
          </cell>
          <cell r="J699">
            <v>2</v>
          </cell>
          <cell r="K699">
            <v>10.8</v>
          </cell>
          <cell r="L699">
            <v>25307.2463031076</v>
          </cell>
          <cell r="M699">
            <v>6.6890522012484599</v>
          </cell>
          <cell r="N699">
            <v>2.3504650689130901</v>
          </cell>
        </row>
        <row r="700">
          <cell r="G700" t="str">
            <v>Sweden</v>
          </cell>
          <cell r="H700">
            <v>1</v>
          </cell>
          <cell r="I700">
            <v>3</v>
          </cell>
          <cell r="J700">
            <v>2</v>
          </cell>
          <cell r="K700">
            <v>5.9</v>
          </cell>
          <cell r="L700">
            <v>14086.295391624501</v>
          </cell>
          <cell r="M700">
            <v>7.5409763597498598</v>
          </cell>
          <cell r="N700">
            <v>3.5721903285185901</v>
          </cell>
        </row>
        <row r="701">
          <cell r="G701" t="str">
            <v>Sweden</v>
          </cell>
          <cell r="H701">
            <v>2</v>
          </cell>
          <cell r="I701">
            <v>1</v>
          </cell>
          <cell r="J701">
            <v>2</v>
          </cell>
          <cell r="K701">
            <v>13</v>
          </cell>
          <cell r="L701">
            <v>19783.960675797702</v>
          </cell>
          <cell r="M701">
            <v>7.56205435978781</v>
          </cell>
          <cell r="N701">
            <v>1.9283505483637</v>
          </cell>
        </row>
        <row r="702">
          <cell r="G702" t="str">
            <v>Sweden</v>
          </cell>
          <cell r="H702">
            <v>2</v>
          </cell>
          <cell r="I702">
            <v>2</v>
          </cell>
          <cell r="J702">
            <v>2</v>
          </cell>
          <cell r="K702">
            <v>20.6</v>
          </cell>
          <cell r="L702">
            <v>34486.444695150603</v>
          </cell>
          <cell r="M702">
            <v>4.7154842451229397</v>
          </cell>
          <cell r="N702">
            <v>1.1377708877247299</v>
          </cell>
        </row>
        <row r="703">
          <cell r="G703" t="str">
            <v>Sweden</v>
          </cell>
          <cell r="H703">
            <v>2</v>
          </cell>
          <cell r="I703">
            <v>3</v>
          </cell>
          <cell r="J703">
            <v>2</v>
          </cell>
          <cell r="K703">
            <v>19.899999999999999</v>
          </cell>
          <cell r="L703">
            <v>30991.436239170998</v>
          </cell>
          <cell r="M703">
            <v>3.03149798993433</v>
          </cell>
          <cell r="N703">
            <v>0.75425022353426896</v>
          </cell>
        </row>
        <row r="704">
          <cell r="G704" t="str">
            <v>Sweden</v>
          </cell>
          <cell r="H704">
            <v>2</v>
          </cell>
          <cell r="I704">
            <v>4</v>
          </cell>
          <cell r="J704">
            <v>2</v>
          </cell>
          <cell r="K704">
            <v>3.5</v>
          </cell>
          <cell r="L704">
            <v>5151.3884634653396</v>
          </cell>
          <cell r="M704">
            <v>2.1517373791352301</v>
          </cell>
          <cell r="N704">
            <v>1.4272697719971701</v>
          </cell>
        </row>
        <row r="705">
          <cell r="G705" t="str">
            <v>Sweden</v>
          </cell>
          <cell r="H705">
            <v>3</v>
          </cell>
          <cell r="I705">
            <v>1</v>
          </cell>
          <cell r="J705">
            <v>2</v>
          </cell>
          <cell r="K705">
            <v>12.5</v>
          </cell>
          <cell r="L705">
            <v>11080.538817091599</v>
          </cell>
          <cell r="M705">
            <v>12.8022119808226</v>
          </cell>
          <cell r="N705">
            <v>4.1087001138896504</v>
          </cell>
        </row>
        <row r="706">
          <cell r="G706" t="str">
            <v>Sweden</v>
          </cell>
          <cell r="H706">
            <v>3</v>
          </cell>
          <cell r="I706">
            <v>2</v>
          </cell>
          <cell r="J706">
            <v>2</v>
          </cell>
          <cell r="K706">
            <v>7.4</v>
          </cell>
          <cell r="L706">
            <v>7707.7241413456504</v>
          </cell>
          <cell r="M706">
            <v>3.3463436512256299</v>
          </cell>
          <cell r="N706">
            <v>1.4736060695000399</v>
          </cell>
        </row>
        <row r="707">
          <cell r="G707" t="str">
            <v>Sweden</v>
          </cell>
          <cell r="H707">
            <v>3</v>
          </cell>
          <cell r="I707">
            <v>3</v>
          </cell>
          <cell r="J707">
            <v>2</v>
          </cell>
          <cell r="K707">
            <v>17.899999999999999</v>
          </cell>
          <cell r="L707">
            <v>20379.731547815401</v>
          </cell>
          <cell r="M707">
            <v>2.8250920906701098</v>
          </cell>
          <cell r="N707">
            <v>0.77374281212368801</v>
          </cell>
        </row>
        <row r="708">
          <cell r="G708" t="str">
            <v>Sweden</v>
          </cell>
          <cell r="H708">
            <v>3</v>
          </cell>
          <cell r="I708">
            <v>4</v>
          </cell>
          <cell r="J708">
            <v>2</v>
          </cell>
          <cell r="K708">
            <v>5.2</v>
          </cell>
          <cell r="L708">
            <v>6151.6478638797098</v>
          </cell>
          <cell r="M708">
            <v>1.1525644336383001</v>
          </cell>
          <cell r="N708">
            <v>0.653173313185058</v>
          </cell>
        </row>
        <row r="709">
          <cell r="G709" t="str">
            <v>Predators</v>
          </cell>
          <cell r="H709">
            <v>1</v>
          </cell>
          <cell r="I709">
            <v>1</v>
          </cell>
          <cell r="J709">
            <v>2</v>
          </cell>
          <cell r="K709">
            <v>57.1</v>
          </cell>
          <cell r="L709">
            <v>507146.14156479097</v>
          </cell>
          <cell r="M709">
            <v>3.2002217040867502</v>
          </cell>
          <cell r="N709">
            <v>0.51475534761733699</v>
          </cell>
        </row>
        <row r="710">
          <cell r="G710" t="str">
            <v>Predators</v>
          </cell>
          <cell r="H710">
            <v>1</v>
          </cell>
          <cell r="I710">
            <v>2</v>
          </cell>
          <cell r="J710">
            <v>2</v>
          </cell>
          <cell r="K710">
            <v>34.1</v>
          </cell>
          <cell r="L710">
            <v>249884.24608579301</v>
          </cell>
          <cell r="M710">
            <v>2.9072867843370398</v>
          </cell>
          <cell r="N710">
            <v>0.63117407910344303</v>
          </cell>
        </row>
        <row r="711">
          <cell r="G711" t="str">
            <v>Predators</v>
          </cell>
          <cell r="H711">
            <v>1</v>
          </cell>
          <cell r="I711">
            <v>3</v>
          </cell>
          <cell r="J711">
            <v>2</v>
          </cell>
          <cell r="K711">
            <v>4.8</v>
          </cell>
          <cell r="L711">
            <v>27977.727873694999</v>
          </cell>
          <cell r="M711">
            <v>2.2842547343741701</v>
          </cell>
          <cell r="N711">
            <v>1.6957782760251301</v>
          </cell>
        </row>
        <row r="712">
          <cell r="G712" t="str">
            <v>Predators</v>
          </cell>
          <cell r="H712">
            <v>2</v>
          </cell>
          <cell r="I712">
            <v>1</v>
          </cell>
          <cell r="J712">
            <v>2</v>
          </cell>
          <cell r="K712">
            <v>16.3</v>
          </cell>
          <cell r="L712">
            <v>89982.785036899906</v>
          </cell>
          <cell r="M712">
            <v>4.4749133767169402</v>
          </cell>
          <cell r="N712">
            <v>1.5103426636280199</v>
          </cell>
        </row>
        <row r="713">
          <cell r="G713" t="str">
            <v>Predators</v>
          </cell>
          <cell r="H713">
            <v>2</v>
          </cell>
          <cell r="I713">
            <v>2</v>
          </cell>
          <cell r="J713">
            <v>2</v>
          </cell>
          <cell r="K713">
            <v>25.8</v>
          </cell>
          <cell r="L713">
            <v>150122.188770879</v>
          </cell>
          <cell r="M713">
            <v>4.1160250693269802</v>
          </cell>
          <cell r="N713">
            <v>1.09880218706418</v>
          </cell>
        </row>
        <row r="714">
          <cell r="G714" t="str">
            <v>Predators</v>
          </cell>
          <cell r="H714">
            <v>2</v>
          </cell>
          <cell r="I714">
            <v>3</v>
          </cell>
          <cell r="J714">
            <v>2</v>
          </cell>
          <cell r="K714">
            <v>7.7</v>
          </cell>
          <cell r="L714">
            <v>41025.413934763797</v>
          </cell>
          <cell r="M714">
            <v>3.1194131089116999</v>
          </cell>
          <cell r="N714">
            <v>2.0136385100662699</v>
          </cell>
        </row>
        <row r="715">
          <cell r="G715" t="str">
            <v>Predators</v>
          </cell>
          <cell r="H715">
            <v>3</v>
          </cell>
          <cell r="I715">
            <v>1</v>
          </cell>
          <cell r="J715">
            <v>2</v>
          </cell>
          <cell r="K715">
            <v>7.6</v>
          </cell>
          <cell r="L715">
            <v>53607.0807854097</v>
          </cell>
          <cell r="M715">
            <v>5.1773310774586498</v>
          </cell>
          <cell r="N715">
            <v>2.4418200330636401</v>
          </cell>
        </row>
        <row r="716">
          <cell r="G716" t="str">
            <v>Predators</v>
          </cell>
          <cell r="H716">
            <v>3</v>
          </cell>
          <cell r="I716">
            <v>2</v>
          </cell>
          <cell r="J716">
            <v>2</v>
          </cell>
          <cell r="K716">
            <v>17.8</v>
          </cell>
          <cell r="L716">
            <v>109447.452001796</v>
          </cell>
          <cell r="M716">
            <v>3.94410652999116</v>
          </cell>
          <cell r="N716">
            <v>1.14695536800329</v>
          </cell>
        </row>
        <row r="717">
          <cell r="G717" t="str">
            <v>Predators</v>
          </cell>
          <cell r="H717">
            <v>3</v>
          </cell>
          <cell r="I717">
            <v>3</v>
          </cell>
          <cell r="J717">
            <v>2</v>
          </cell>
          <cell r="K717">
            <v>8.3000000000000007</v>
          </cell>
          <cell r="L717">
            <v>45933.323959003399</v>
          </cell>
          <cell r="M717">
            <v>2.7406545510451998</v>
          </cell>
          <cell r="N717">
            <v>1.3297984651718699</v>
          </cell>
        </row>
        <row r="718">
          <cell r="G718" t="str">
            <v>United States</v>
          </cell>
          <cell r="H718">
            <v>1</v>
          </cell>
          <cell r="I718">
            <v>1</v>
          </cell>
          <cell r="J718">
            <v>2</v>
          </cell>
          <cell r="K718">
            <v>20.6</v>
          </cell>
          <cell r="L718">
            <v>730075.03984594601</v>
          </cell>
          <cell r="M718">
            <v>7.3145047358194102</v>
          </cell>
          <cell r="N718">
            <v>1.6892773059767501</v>
          </cell>
        </row>
        <row r="719">
          <cell r="G719" t="str">
            <v>United States</v>
          </cell>
          <cell r="H719">
            <v>1</v>
          </cell>
          <cell r="I719">
            <v>2</v>
          </cell>
          <cell r="J719">
            <v>2</v>
          </cell>
          <cell r="K719">
            <v>11.7</v>
          </cell>
          <cell r="L719">
            <v>449663.29194896802</v>
          </cell>
          <cell r="M719">
            <v>9.18873546196855</v>
          </cell>
          <cell r="N719">
            <v>3.4513007473217101</v>
          </cell>
        </row>
        <row r="720">
          <cell r="G720" t="str">
            <v>United States</v>
          </cell>
          <cell r="H720">
            <v>1</v>
          </cell>
          <cell r="I720">
            <v>3</v>
          </cell>
          <cell r="J720">
            <v>2</v>
          </cell>
          <cell r="K720">
            <v>3.7</v>
          </cell>
          <cell r="L720">
            <v>152442.06362309001</v>
          </cell>
          <cell r="M720">
            <v>13.538298360477899</v>
          </cell>
          <cell r="N720">
            <v>9.4219941338681092</v>
          </cell>
        </row>
        <row r="721">
          <cell r="G721" t="str">
            <v>United States</v>
          </cell>
          <cell r="H721">
            <v>2</v>
          </cell>
          <cell r="I721">
            <v>1</v>
          </cell>
          <cell r="J721">
            <v>2</v>
          </cell>
          <cell r="K721">
            <v>34.4</v>
          </cell>
          <cell r="L721">
            <v>1497288.88508977</v>
          </cell>
          <cell r="M721">
            <v>8.7842301538487302</v>
          </cell>
          <cell r="N721">
            <v>1.5885541834169099</v>
          </cell>
        </row>
        <row r="722">
          <cell r="G722" t="str">
            <v>United States</v>
          </cell>
          <cell r="H722">
            <v>2</v>
          </cell>
          <cell r="I722">
            <v>2</v>
          </cell>
          <cell r="J722">
            <v>2</v>
          </cell>
          <cell r="K722">
            <v>64.5</v>
          </cell>
          <cell r="L722">
            <v>2622259.5936596999</v>
          </cell>
          <cell r="M722">
            <v>8.1617261748871002</v>
          </cell>
          <cell r="N722">
            <v>1.14691715098833</v>
          </cell>
        </row>
        <row r="723">
          <cell r="G723" t="str">
            <v>United States</v>
          </cell>
          <cell r="H723">
            <v>2</v>
          </cell>
          <cell r="I723">
            <v>3</v>
          </cell>
          <cell r="J723">
            <v>2</v>
          </cell>
          <cell r="K723">
            <v>38.799999999999997</v>
          </cell>
          <cell r="L723">
            <v>1477573.6554972399</v>
          </cell>
          <cell r="M723">
            <v>6.2051741298597296</v>
          </cell>
          <cell r="N723">
            <v>1.2482730422007899</v>
          </cell>
        </row>
        <row r="724">
          <cell r="G724" t="str">
            <v>United States</v>
          </cell>
          <cell r="H724">
            <v>2</v>
          </cell>
          <cell r="I724">
            <v>4</v>
          </cell>
          <cell r="J724">
            <v>2</v>
          </cell>
          <cell r="K724">
            <v>3.3</v>
          </cell>
          <cell r="L724">
            <v>114956.281246659</v>
          </cell>
          <cell r="M724">
            <v>2.7372918517559</v>
          </cell>
          <cell r="N724">
            <v>1.8987093895440099</v>
          </cell>
        </row>
        <row r="725">
          <cell r="G725" t="str">
            <v>United States</v>
          </cell>
          <cell r="H725">
            <v>3</v>
          </cell>
          <cell r="I725">
            <v>1</v>
          </cell>
          <cell r="J725">
            <v>2</v>
          </cell>
          <cell r="K725">
            <v>5</v>
          </cell>
          <cell r="L725">
            <v>188075.259197295</v>
          </cell>
          <cell r="M725">
            <v>6.5701680312431696</v>
          </cell>
          <cell r="N725">
            <v>3.8829368671999398</v>
          </cell>
        </row>
        <row r="726">
          <cell r="G726" t="str">
            <v>United States</v>
          </cell>
          <cell r="H726">
            <v>3</v>
          </cell>
          <cell r="I726">
            <v>2</v>
          </cell>
          <cell r="J726">
            <v>2</v>
          </cell>
          <cell r="K726">
            <v>20.399999999999999</v>
          </cell>
          <cell r="L726">
            <v>714402.39244580199</v>
          </cell>
          <cell r="M726">
            <v>5.0177915550195102</v>
          </cell>
          <cell r="N726">
            <v>1.41486250509434</v>
          </cell>
        </row>
        <row r="727">
          <cell r="G727" t="str">
            <v>United States</v>
          </cell>
          <cell r="H727">
            <v>3</v>
          </cell>
          <cell r="I727">
            <v>3</v>
          </cell>
          <cell r="J727">
            <v>2</v>
          </cell>
          <cell r="K727">
            <v>39</v>
          </cell>
          <cell r="L727">
            <v>1463412.63868449</v>
          </cell>
          <cell r="M727">
            <v>4.7886524151835497</v>
          </cell>
          <cell r="N727">
            <v>0.760852508230485</v>
          </cell>
        </row>
        <row r="728">
          <cell r="G728" t="str">
            <v>United States</v>
          </cell>
          <cell r="H728">
            <v>3</v>
          </cell>
          <cell r="I728">
            <v>4</v>
          </cell>
          <cell r="J728">
            <v>2</v>
          </cell>
          <cell r="K728">
            <v>14.6</v>
          </cell>
          <cell r="L728">
            <v>396812.401843965</v>
          </cell>
          <cell r="M728">
            <v>2.6015311389805902</v>
          </cell>
          <cell r="N728">
            <v>0.70211633230775605</v>
          </cell>
        </row>
        <row r="729">
          <cell r="G729" t="str">
            <v>Australia</v>
          </cell>
          <cell r="H729">
            <v>1</v>
          </cell>
          <cell r="I729">
            <v>1</v>
          </cell>
          <cell r="J729">
            <v>3</v>
          </cell>
          <cell r="K729">
            <v>2</v>
          </cell>
          <cell r="L729">
            <v>6164.4521678055098</v>
          </cell>
          <cell r="M729">
            <v>56.682274486635102</v>
          </cell>
          <cell r="N729">
            <v>37.953738130957703</v>
          </cell>
        </row>
        <row r="730">
          <cell r="G730" t="str">
            <v>Australia</v>
          </cell>
          <cell r="H730">
            <v>1</v>
          </cell>
          <cell r="I730">
            <v>1</v>
          </cell>
          <cell r="J730">
            <v>3</v>
          </cell>
          <cell r="K730">
            <v>193.5</v>
          </cell>
          <cell r="L730">
            <v>403605.63170916098</v>
          </cell>
          <cell r="M730">
            <v>46.884258042601402</v>
          </cell>
          <cell r="N730">
            <v>3.4916355721321</v>
          </cell>
        </row>
        <row r="731">
          <cell r="G731" t="str">
            <v>Australia</v>
          </cell>
          <cell r="H731">
            <v>1</v>
          </cell>
          <cell r="I731">
            <v>2</v>
          </cell>
          <cell r="J731">
            <v>3</v>
          </cell>
          <cell r="K731">
            <v>202.9</v>
          </cell>
          <cell r="L731">
            <v>388915.67323705403</v>
          </cell>
          <cell r="M731">
            <v>31.79935258155</v>
          </cell>
          <cell r="N731">
            <v>2.94298955824679</v>
          </cell>
        </row>
        <row r="732">
          <cell r="G732" t="str">
            <v>Australia</v>
          </cell>
          <cell r="H732">
            <v>1</v>
          </cell>
          <cell r="I732">
            <v>3</v>
          </cell>
          <cell r="J732">
            <v>3</v>
          </cell>
          <cell r="K732">
            <v>99.3</v>
          </cell>
          <cell r="L732">
            <v>212087.94893659899</v>
          </cell>
          <cell r="M732">
            <v>24.271625213926001</v>
          </cell>
          <cell r="N732">
            <v>2.45204524146141</v>
          </cell>
        </row>
        <row r="733">
          <cell r="G733" t="str">
            <v>Australia</v>
          </cell>
          <cell r="H733">
            <v>1</v>
          </cell>
          <cell r="I733">
            <v>4</v>
          </cell>
          <cell r="J733">
            <v>3</v>
          </cell>
          <cell r="K733">
            <v>15.3</v>
          </cell>
          <cell r="L733">
            <v>28646.7483174238</v>
          </cell>
          <cell r="M733">
            <v>22.7712664697493</v>
          </cell>
          <cell r="N733">
            <v>6.9334887010320303</v>
          </cell>
        </row>
        <row r="734">
          <cell r="G734" t="str">
            <v>Australia</v>
          </cell>
          <cell r="H734">
            <v>2</v>
          </cell>
          <cell r="I734">
            <v>1</v>
          </cell>
          <cell r="J734">
            <v>3</v>
          </cell>
          <cell r="K734">
            <v>64</v>
          </cell>
          <cell r="L734">
            <v>135524.46004877801</v>
          </cell>
          <cell r="M734">
            <v>28.9505750951453</v>
          </cell>
          <cell r="N734">
            <v>3.8607083305062999</v>
          </cell>
        </row>
        <row r="735">
          <cell r="G735" t="str">
            <v>Australia</v>
          </cell>
          <cell r="H735">
            <v>2</v>
          </cell>
          <cell r="I735">
            <v>2</v>
          </cell>
          <cell r="J735">
            <v>3</v>
          </cell>
          <cell r="K735">
            <v>138.1</v>
          </cell>
          <cell r="L735">
            <v>292376.80878485902</v>
          </cell>
          <cell r="M735">
            <v>21.054319846574199</v>
          </cell>
          <cell r="N735">
            <v>2.0194262215703902</v>
          </cell>
        </row>
        <row r="736">
          <cell r="G736" t="str">
            <v>Australia</v>
          </cell>
          <cell r="H736">
            <v>2</v>
          </cell>
          <cell r="I736">
            <v>3</v>
          </cell>
          <cell r="J736">
            <v>3</v>
          </cell>
          <cell r="K736">
            <v>143.30000000000001</v>
          </cell>
          <cell r="L736">
            <v>328463.12868527602</v>
          </cell>
          <cell r="M736">
            <v>17.728909306012099</v>
          </cell>
          <cell r="N736">
            <v>1.7610718604673701</v>
          </cell>
        </row>
        <row r="737">
          <cell r="G737" t="str">
            <v>Australia</v>
          </cell>
          <cell r="H737">
            <v>2</v>
          </cell>
          <cell r="I737">
            <v>4</v>
          </cell>
          <cell r="J737">
            <v>3</v>
          </cell>
          <cell r="K737">
            <v>30.6</v>
          </cell>
          <cell r="L737">
            <v>73096.2708014854</v>
          </cell>
          <cell r="M737">
            <v>13.6377552239507</v>
          </cell>
          <cell r="N737">
            <v>3.6707132220828802</v>
          </cell>
        </row>
        <row r="738">
          <cell r="G738" t="str">
            <v>Australia</v>
          </cell>
          <cell r="H738">
            <v>3</v>
          </cell>
          <cell r="I738">
            <v>3</v>
          </cell>
          <cell r="J738">
            <v>3</v>
          </cell>
          <cell r="K738">
            <v>1</v>
          </cell>
          <cell r="L738">
            <v>1727.74759623041</v>
          </cell>
          <cell r="M738">
            <v>77.971970707656794</v>
          </cell>
          <cell r="N738">
            <v>80.645015430315993</v>
          </cell>
        </row>
        <row r="739">
          <cell r="G739" t="str">
            <v>Australia</v>
          </cell>
          <cell r="H739">
            <v>3</v>
          </cell>
          <cell r="I739">
            <v>1</v>
          </cell>
          <cell r="J739">
            <v>3</v>
          </cell>
          <cell r="K739">
            <v>25.8</v>
          </cell>
          <cell r="L739">
            <v>47937.038894234502</v>
          </cell>
          <cell r="M739">
            <v>24.722508413320899</v>
          </cell>
          <cell r="N739">
            <v>5.1711081731985997</v>
          </cell>
        </row>
        <row r="740">
          <cell r="G740" t="str">
            <v>Australia</v>
          </cell>
          <cell r="H740">
            <v>3</v>
          </cell>
          <cell r="I740">
            <v>2</v>
          </cell>
          <cell r="J740">
            <v>3</v>
          </cell>
          <cell r="K740">
            <v>69.2</v>
          </cell>
          <cell r="L740">
            <v>126724.12903790201</v>
          </cell>
          <cell r="M740">
            <v>15.5109535751505</v>
          </cell>
          <cell r="N740">
            <v>2.5007965335990399</v>
          </cell>
        </row>
        <row r="741">
          <cell r="G741" t="str">
            <v>Australia</v>
          </cell>
          <cell r="H741">
            <v>3</v>
          </cell>
          <cell r="I741">
            <v>3</v>
          </cell>
          <cell r="J741">
            <v>3</v>
          </cell>
          <cell r="K741">
            <v>135</v>
          </cell>
          <cell r="L741">
            <v>229321.72234924501</v>
          </cell>
          <cell r="M741">
            <v>11.7461257416139</v>
          </cell>
          <cell r="N741">
            <v>1.30713833966396</v>
          </cell>
        </row>
        <row r="742">
          <cell r="G742" t="str">
            <v>Australia</v>
          </cell>
          <cell r="H742">
            <v>3</v>
          </cell>
          <cell r="I742">
            <v>4</v>
          </cell>
          <cell r="J742">
            <v>3</v>
          </cell>
          <cell r="K742">
            <v>64</v>
          </cell>
          <cell r="L742">
            <v>118413.302980536</v>
          </cell>
          <cell r="M742">
            <v>8.4996422101097195</v>
          </cell>
          <cell r="N742">
            <v>1.3582382149998999</v>
          </cell>
        </row>
        <row r="743">
          <cell r="G743" t="str">
            <v>Austria</v>
          </cell>
          <cell r="H743">
            <v>1</v>
          </cell>
          <cell r="I743">
            <v>1</v>
          </cell>
          <cell r="J743">
            <v>3</v>
          </cell>
          <cell r="K743">
            <v>82.5</v>
          </cell>
          <cell r="L743">
            <v>117471.061174082</v>
          </cell>
          <cell r="M743">
            <v>39.415577667473997</v>
          </cell>
          <cell r="N743">
            <v>3.43250004776759</v>
          </cell>
        </row>
        <row r="744">
          <cell r="G744" t="str">
            <v>Austria</v>
          </cell>
          <cell r="H744">
            <v>1</v>
          </cell>
          <cell r="I744">
            <v>2</v>
          </cell>
          <cell r="J744">
            <v>3</v>
          </cell>
          <cell r="K744">
            <v>107.3</v>
          </cell>
          <cell r="L744">
            <v>144279.72071979201</v>
          </cell>
          <cell r="M744">
            <v>37.547857046089</v>
          </cell>
          <cell r="N744">
            <v>3.3320672929032402</v>
          </cell>
        </row>
        <row r="745">
          <cell r="G745" t="str">
            <v>Austria</v>
          </cell>
          <cell r="H745">
            <v>1</v>
          </cell>
          <cell r="I745">
            <v>3</v>
          </cell>
          <cell r="J745">
            <v>3</v>
          </cell>
          <cell r="K745">
            <v>36.299999999999997</v>
          </cell>
          <cell r="L745">
            <v>47836.911078458601</v>
          </cell>
          <cell r="M745">
            <v>29.341991750856501</v>
          </cell>
          <cell r="N745">
            <v>4.7580066890217498</v>
          </cell>
        </row>
        <row r="746">
          <cell r="G746" t="str">
            <v>Austria</v>
          </cell>
          <cell r="H746">
            <v>2</v>
          </cell>
          <cell r="I746">
            <v>1</v>
          </cell>
          <cell r="J746">
            <v>3</v>
          </cell>
          <cell r="K746">
            <v>102.9</v>
          </cell>
          <cell r="L746">
            <v>121159.88440975999</v>
          </cell>
          <cell r="M746">
            <v>30.2784909551197</v>
          </cell>
          <cell r="N746">
            <v>2.6631437213040399</v>
          </cell>
        </row>
        <row r="747">
          <cell r="G747" t="str">
            <v>Austria</v>
          </cell>
          <cell r="H747">
            <v>2</v>
          </cell>
          <cell r="I747">
            <v>2</v>
          </cell>
          <cell r="J747">
            <v>3</v>
          </cell>
          <cell r="K747">
            <v>212.4</v>
          </cell>
          <cell r="L747">
            <v>246925.556583453</v>
          </cell>
          <cell r="M747">
            <v>20.925823462109701</v>
          </cell>
          <cell r="N747">
            <v>1.4759428118242199</v>
          </cell>
        </row>
        <row r="748">
          <cell r="G748" t="str">
            <v>Austria</v>
          </cell>
          <cell r="H748">
            <v>2</v>
          </cell>
          <cell r="I748">
            <v>3</v>
          </cell>
          <cell r="J748">
            <v>3</v>
          </cell>
          <cell r="K748">
            <v>109</v>
          </cell>
          <cell r="L748">
            <v>124090.610580496</v>
          </cell>
          <cell r="M748">
            <v>11.497742495431201</v>
          </cell>
          <cell r="N748">
            <v>1.25855406490144</v>
          </cell>
        </row>
        <row r="749">
          <cell r="G749" t="str">
            <v>Austria</v>
          </cell>
          <cell r="H749">
            <v>2</v>
          </cell>
          <cell r="I749">
            <v>4</v>
          </cell>
          <cell r="J749">
            <v>3</v>
          </cell>
          <cell r="K749">
            <v>15.7</v>
          </cell>
          <cell r="L749">
            <v>16551.031265235801</v>
          </cell>
          <cell r="M749">
            <v>9.7431077188373294</v>
          </cell>
          <cell r="N749">
            <v>2.77771363433853</v>
          </cell>
        </row>
        <row r="750">
          <cell r="G750" t="str">
            <v>Austria</v>
          </cell>
          <cell r="H750">
            <v>3</v>
          </cell>
          <cell r="I750">
            <v>1</v>
          </cell>
          <cell r="J750">
            <v>3</v>
          </cell>
          <cell r="K750">
            <v>9.5</v>
          </cell>
          <cell r="L750">
            <v>9739.7581286469594</v>
          </cell>
          <cell r="M750">
            <v>27.4546217741239</v>
          </cell>
          <cell r="N750">
            <v>9.1305341203310704</v>
          </cell>
        </row>
        <row r="751">
          <cell r="G751" t="str">
            <v>Austria</v>
          </cell>
          <cell r="H751">
            <v>3</v>
          </cell>
          <cell r="I751">
            <v>2</v>
          </cell>
          <cell r="J751">
            <v>3</v>
          </cell>
          <cell r="K751">
            <v>36.9</v>
          </cell>
          <cell r="L751">
            <v>36692.180294091297</v>
          </cell>
          <cell r="M751">
            <v>17.134218456493599</v>
          </cell>
          <cell r="N751">
            <v>3.3369892104755299</v>
          </cell>
        </row>
        <row r="752">
          <cell r="G752" t="str">
            <v>Austria</v>
          </cell>
          <cell r="H752">
            <v>3</v>
          </cell>
          <cell r="I752">
            <v>3</v>
          </cell>
          <cell r="J752">
            <v>3</v>
          </cell>
          <cell r="K752">
            <v>44.4</v>
          </cell>
          <cell r="L752">
            <v>42109.9793662175</v>
          </cell>
          <cell r="M752">
            <v>9.2899932651906507</v>
          </cell>
          <cell r="N752">
            <v>1.7084011824363201</v>
          </cell>
        </row>
        <row r="753">
          <cell r="G753" t="str">
            <v>Austria</v>
          </cell>
          <cell r="H753">
            <v>3</v>
          </cell>
          <cell r="I753">
            <v>4</v>
          </cell>
          <cell r="J753">
            <v>3</v>
          </cell>
          <cell r="K753">
            <v>15.2</v>
          </cell>
          <cell r="L753">
            <v>13770.846822028099</v>
          </cell>
          <cell r="M753">
            <v>7.2045017302109597</v>
          </cell>
          <cell r="N753">
            <v>2.2881254031227898</v>
          </cell>
        </row>
        <row r="754">
          <cell r="G754" t="str">
            <v>Canada</v>
          </cell>
          <cell r="H754">
            <v>1</v>
          </cell>
          <cell r="I754">
            <v>4</v>
          </cell>
          <cell r="J754">
            <v>3</v>
          </cell>
          <cell r="K754">
            <v>3</v>
          </cell>
          <cell r="L754">
            <v>681.43747986728397</v>
          </cell>
          <cell r="M754">
            <v>100</v>
          </cell>
          <cell r="N754">
            <v>0</v>
          </cell>
        </row>
        <row r="755">
          <cell r="G755" t="str">
            <v>Canada</v>
          </cell>
          <cell r="H755">
            <v>1</v>
          </cell>
          <cell r="I755">
            <v>1</v>
          </cell>
          <cell r="J755">
            <v>3</v>
          </cell>
          <cell r="K755">
            <v>740.2</v>
          </cell>
          <cell r="L755">
            <v>465335.48136335</v>
          </cell>
          <cell r="M755">
            <v>42.025796692300197</v>
          </cell>
          <cell r="N755">
            <v>2.3613128979328799</v>
          </cell>
        </row>
        <row r="756">
          <cell r="G756" t="str">
            <v>Canada</v>
          </cell>
          <cell r="H756">
            <v>1</v>
          </cell>
          <cell r="I756">
            <v>2</v>
          </cell>
          <cell r="J756">
            <v>3</v>
          </cell>
          <cell r="K756">
            <v>371.8</v>
          </cell>
          <cell r="L756">
            <v>255558.67255652</v>
          </cell>
          <cell r="M756">
            <v>34.611613790932502</v>
          </cell>
          <cell r="N756">
            <v>3.0355105156176099</v>
          </cell>
        </row>
        <row r="757">
          <cell r="G757" t="str">
            <v>Canada</v>
          </cell>
          <cell r="H757">
            <v>1</v>
          </cell>
          <cell r="I757">
            <v>3</v>
          </cell>
          <cell r="J757">
            <v>3</v>
          </cell>
          <cell r="K757">
            <v>89.6</v>
          </cell>
          <cell r="L757">
            <v>65825.188950674594</v>
          </cell>
          <cell r="M757">
            <v>26.444669899566399</v>
          </cell>
          <cell r="N757">
            <v>4.5762472011551196</v>
          </cell>
        </row>
        <row r="758">
          <cell r="G758" t="str">
            <v>Canada</v>
          </cell>
          <cell r="H758">
            <v>1</v>
          </cell>
          <cell r="I758">
            <v>4</v>
          </cell>
          <cell r="J758">
            <v>3</v>
          </cell>
          <cell r="K758">
            <v>3.4</v>
          </cell>
          <cell r="L758">
            <v>2846.5158200272299</v>
          </cell>
          <cell r="M758">
            <v>18.7001805940697</v>
          </cell>
          <cell r="N758">
            <v>21.053213399975199</v>
          </cell>
        </row>
        <row r="759">
          <cell r="G759" t="str">
            <v>Canada</v>
          </cell>
          <cell r="H759">
            <v>2</v>
          </cell>
          <cell r="I759">
            <v>1</v>
          </cell>
          <cell r="J759">
            <v>3</v>
          </cell>
          <cell r="K759">
            <v>451.1</v>
          </cell>
          <cell r="L759">
            <v>307820.06433311402</v>
          </cell>
          <cell r="M759">
            <v>25.044796859202201</v>
          </cell>
          <cell r="N759">
            <v>1.84274564082113</v>
          </cell>
        </row>
        <row r="760">
          <cell r="G760" t="str">
            <v>Canada</v>
          </cell>
          <cell r="H760">
            <v>2</v>
          </cell>
          <cell r="I760">
            <v>2</v>
          </cell>
          <cell r="J760">
            <v>3</v>
          </cell>
          <cell r="K760">
            <v>734.5</v>
          </cell>
          <cell r="L760">
            <v>491952.05543582299</v>
          </cell>
          <cell r="M760">
            <v>18.984605870173699</v>
          </cell>
          <cell r="N760">
            <v>1.2645075371407699</v>
          </cell>
        </row>
        <row r="761">
          <cell r="G761" t="str">
            <v>Canada</v>
          </cell>
          <cell r="H761">
            <v>2</v>
          </cell>
          <cell r="I761">
            <v>3</v>
          </cell>
          <cell r="J761">
            <v>3</v>
          </cell>
          <cell r="K761">
            <v>469.6</v>
          </cell>
          <cell r="L761">
            <v>369820.81011137099</v>
          </cell>
          <cell r="M761">
            <v>15.6221075744823</v>
          </cell>
          <cell r="N761">
            <v>1.2341892519203499</v>
          </cell>
        </row>
        <row r="762">
          <cell r="G762" t="str">
            <v>Canada</v>
          </cell>
          <cell r="H762">
            <v>2</v>
          </cell>
          <cell r="I762">
            <v>4</v>
          </cell>
          <cell r="J762">
            <v>3</v>
          </cell>
          <cell r="K762">
            <v>70.8</v>
          </cell>
          <cell r="L762">
            <v>74780.144298063096</v>
          </cell>
          <cell r="M762">
            <v>14.757319110835899</v>
          </cell>
          <cell r="N762">
            <v>3.4737129439430001</v>
          </cell>
        </row>
        <row r="763">
          <cell r="G763" t="str">
            <v>Canada</v>
          </cell>
          <cell r="H763">
            <v>3</v>
          </cell>
          <cell r="I763">
            <v>1</v>
          </cell>
          <cell r="J763">
            <v>3</v>
          </cell>
          <cell r="K763">
            <v>211.8</v>
          </cell>
          <cell r="L763">
            <v>178390.412628455</v>
          </cell>
          <cell r="M763">
            <v>20.679771399705601</v>
          </cell>
          <cell r="N763">
            <v>2.6225596170080898</v>
          </cell>
        </row>
        <row r="764">
          <cell r="G764" t="str">
            <v>Canada</v>
          </cell>
          <cell r="H764">
            <v>3</v>
          </cell>
          <cell r="I764">
            <v>2</v>
          </cell>
          <cell r="J764">
            <v>3</v>
          </cell>
          <cell r="K764">
            <v>492.1</v>
          </cell>
          <cell r="L764">
            <v>379996.88120287302</v>
          </cell>
          <cell r="M764">
            <v>14.6307129257937</v>
          </cell>
          <cell r="N764">
            <v>1.36184824577926</v>
          </cell>
        </row>
        <row r="765">
          <cell r="G765" t="str">
            <v>Canada</v>
          </cell>
          <cell r="H765">
            <v>3</v>
          </cell>
          <cell r="I765">
            <v>3</v>
          </cell>
          <cell r="J765">
            <v>3</v>
          </cell>
          <cell r="K765">
            <v>532.29999999999995</v>
          </cell>
          <cell r="L765">
            <v>443342.50206197199</v>
          </cell>
          <cell r="M765">
            <v>10.313647863840799</v>
          </cell>
          <cell r="N765">
            <v>0.81463327009537501</v>
          </cell>
        </row>
        <row r="766">
          <cell r="G766" t="str">
            <v>Canada</v>
          </cell>
          <cell r="H766">
            <v>3</v>
          </cell>
          <cell r="I766">
            <v>4</v>
          </cell>
          <cell r="J766">
            <v>3</v>
          </cell>
          <cell r="K766">
            <v>149.80000000000001</v>
          </cell>
          <cell r="L766">
            <v>156174.371514625</v>
          </cell>
          <cell r="M766">
            <v>7.1103974658877798</v>
          </cell>
          <cell r="N766">
            <v>0.99795901458884795</v>
          </cell>
        </row>
        <row r="767">
          <cell r="G767" t="str">
            <v>Sharks</v>
          </cell>
          <cell r="H767">
            <v>1</v>
          </cell>
          <cell r="I767">
            <v>1</v>
          </cell>
          <cell r="J767">
            <v>3</v>
          </cell>
          <cell r="K767">
            <v>404.1</v>
          </cell>
          <cell r="L767">
            <v>791568.69581497996</v>
          </cell>
          <cell r="M767">
            <v>30.260497557620798</v>
          </cell>
          <cell r="N767">
            <v>1.96083957254479</v>
          </cell>
        </row>
        <row r="768">
          <cell r="G768" t="str">
            <v>Sharks</v>
          </cell>
          <cell r="H768">
            <v>1</v>
          </cell>
          <cell r="I768">
            <v>2</v>
          </cell>
          <cell r="J768">
            <v>3</v>
          </cell>
          <cell r="K768">
            <v>35.200000000000003</v>
          </cell>
          <cell r="L768">
            <v>54744.246720566101</v>
          </cell>
          <cell r="M768">
            <v>14.255384303550899</v>
          </cell>
          <cell r="N768">
            <v>4.0864647549650401</v>
          </cell>
        </row>
        <row r="769">
          <cell r="G769" t="str">
            <v>Sharks</v>
          </cell>
          <cell r="H769">
            <v>2</v>
          </cell>
          <cell r="I769">
            <v>1</v>
          </cell>
          <cell r="J769">
            <v>3</v>
          </cell>
          <cell r="K769">
            <v>182.7</v>
          </cell>
          <cell r="L769">
            <v>367386.29468888399</v>
          </cell>
          <cell r="M769">
            <v>17.523228790744501</v>
          </cell>
          <cell r="N769">
            <v>1.81187136630795</v>
          </cell>
        </row>
        <row r="770">
          <cell r="G770" t="str">
            <v>Sharks</v>
          </cell>
          <cell r="H770">
            <v>2</v>
          </cell>
          <cell r="I770">
            <v>2</v>
          </cell>
          <cell r="J770">
            <v>3</v>
          </cell>
          <cell r="K770">
            <v>103.1</v>
          </cell>
          <cell r="L770">
            <v>180505.85203241601</v>
          </cell>
          <cell r="M770">
            <v>13.6972002172097</v>
          </cell>
          <cell r="N770">
            <v>2.4574411258862798</v>
          </cell>
        </row>
        <row r="771">
          <cell r="G771" t="str">
            <v>Sharks</v>
          </cell>
          <cell r="H771">
            <v>2</v>
          </cell>
          <cell r="I771">
            <v>3</v>
          </cell>
          <cell r="J771">
            <v>3</v>
          </cell>
          <cell r="K771">
            <v>22.1</v>
          </cell>
          <cell r="L771">
            <v>34821.389960291701</v>
          </cell>
          <cell r="M771">
            <v>11.4989615655671</v>
          </cell>
          <cell r="N771">
            <v>4.42555364570973</v>
          </cell>
        </row>
        <row r="772">
          <cell r="G772" t="str">
            <v>Sharks</v>
          </cell>
          <cell r="H772">
            <v>2</v>
          </cell>
          <cell r="I772">
            <v>4</v>
          </cell>
          <cell r="J772">
            <v>3</v>
          </cell>
          <cell r="K772">
            <v>3.1</v>
          </cell>
          <cell r="L772">
            <v>5079.54671126434</v>
          </cell>
          <cell r="M772">
            <v>20.641436449928001</v>
          </cell>
          <cell r="N772">
            <v>17.340749235376201</v>
          </cell>
        </row>
        <row r="773">
          <cell r="G773" t="str">
            <v>Sharks</v>
          </cell>
          <cell r="H773">
            <v>3</v>
          </cell>
          <cell r="I773">
            <v>1</v>
          </cell>
          <cell r="J773">
            <v>3</v>
          </cell>
          <cell r="K773">
            <v>42.7</v>
          </cell>
          <cell r="L773">
            <v>80690.613219804407</v>
          </cell>
          <cell r="M773">
            <v>11.109716236430399</v>
          </cell>
          <cell r="N773">
            <v>2.4491322094287402</v>
          </cell>
        </row>
        <row r="774">
          <cell r="G774" t="str">
            <v>Sharks</v>
          </cell>
          <cell r="H774">
            <v>3</v>
          </cell>
          <cell r="I774">
            <v>2</v>
          </cell>
          <cell r="J774">
            <v>3</v>
          </cell>
          <cell r="K774">
            <v>44.8</v>
          </cell>
          <cell r="L774">
            <v>81133.848140479793</v>
          </cell>
          <cell r="M774">
            <v>7.2084849131806301</v>
          </cell>
          <cell r="N774">
            <v>1.9359762360246799</v>
          </cell>
        </row>
        <row r="775">
          <cell r="G775" t="str">
            <v>Sharks</v>
          </cell>
          <cell r="H775">
            <v>3</v>
          </cell>
          <cell r="I775">
            <v>3</v>
          </cell>
          <cell r="J775">
            <v>3</v>
          </cell>
          <cell r="K775">
            <v>16.600000000000001</v>
          </cell>
          <cell r="L775">
            <v>40396.527774386399</v>
          </cell>
          <cell r="M775">
            <v>5.47420342257508</v>
          </cell>
          <cell r="N775">
            <v>2.6817112549567801</v>
          </cell>
        </row>
        <row r="776">
          <cell r="G776" t="str">
            <v>Sharks</v>
          </cell>
          <cell r="H776">
            <v>3</v>
          </cell>
          <cell r="I776">
            <v>4</v>
          </cell>
          <cell r="J776">
            <v>3</v>
          </cell>
          <cell r="K776">
            <v>2.9</v>
          </cell>
          <cell r="L776">
            <v>8657.1621412142595</v>
          </cell>
          <cell r="M776">
            <v>6.5812740335534397</v>
          </cell>
          <cell r="N776">
            <v>5.7873674380759699</v>
          </cell>
        </row>
        <row r="777">
          <cell r="G777" t="str">
            <v>Czech Republic</v>
          </cell>
          <cell r="H777">
            <v>1</v>
          </cell>
          <cell r="I777">
            <v>1</v>
          </cell>
          <cell r="J777">
            <v>3</v>
          </cell>
          <cell r="K777">
            <v>57.8</v>
          </cell>
          <cell r="L777">
            <v>95973.689405537094</v>
          </cell>
          <cell r="M777">
            <v>47.649558933147603</v>
          </cell>
          <cell r="N777">
            <v>6.8012084622395204</v>
          </cell>
        </row>
        <row r="778">
          <cell r="G778" t="str">
            <v>Czech Republic</v>
          </cell>
          <cell r="H778">
            <v>1</v>
          </cell>
          <cell r="I778">
            <v>2</v>
          </cell>
          <cell r="J778">
            <v>3</v>
          </cell>
          <cell r="K778">
            <v>72.599999999999994</v>
          </cell>
          <cell r="L778">
            <v>105809.442137209</v>
          </cell>
          <cell r="M778">
            <v>37.791713052425898</v>
          </cell>
          <cell r="N778">
            <v>5.8833356995871098</v>
          </cell>
        </row>
        <row r="779">
          <cell r="G779" t="str">
            <v>Czech Republic</v>
          </cell>
          <cell r="H779">
            <v>1</v>
          </cell>
          <cell r="I779">
            <v>3</v>
          </cell>
          <cell r="J779">
            <v>3</v>
          </cell>
          <cell r="K779">
            <v>24.2</v>
          </cell>
          <cell r="L779">
            <v>51972.077607893902</v>
          </cell>
          <cell r="M779">
            <v>45.399111317270098</v>
          </cell>
          <cell r="N779">
            <v>9.3401971950364402</v>
          </cell>
        </row>
        <row r="780">
          <cell r="G780" t="str">
            <v>Czech Republic</v>
          </cell>
          <cell r="H780">
            <v>2</v>
          </cell>
          <cell r="I780">
            <v>1</v>
          </cell>
          <cell r="J780">
            <v>3</v>
          </cell>
          <cell r="K780">
            <v>98.3</v>
          </cell>
          <cell r="L780">
            <v>134664.66560144699</v>
          </cell>
          <cell r="M780">
            <v>26.783015842737299</v>
          </cell>
          <cell r="N780">
            <v>4.1022641411653398</v>
          </cell>
        </row>
        <row r="781">
          <cell r="G781" t="str">
            <v>Czech Republic</v>
          </cell>
          <cell r="H781">
            <v>2</v>
          </cell>
          <cell r="I781">
            <v>2</v>
          </cell>
          <cell r="J781">
            <v>3</v>
          </cell>
          <cell r="K781">
            <v>314.8</v>
          </cell>
          <cell r="L781">
            <v>368412.08986173599</v>
          </cell>
          <cell r="M781">
            <v>20.6749418048317</v>
          </cell>
          <cell r="N781">
            <v>1.7367512595291099</v>
          </cell>
        </row>
        <row r="782">
          <cell r="G782" t="str">
            <v>Czech Republic</v>
          </cell>
          <cell r="H782">
            <v>2</v>
          </cell>
          <cell r="I782">
            <v>3</v>
          </cell>
          <cell r="J782">
            <v>3</v>
          </cell>
          <cell r="K782">
            <v>236</v>
          </cell>
          <cell r="L782">
            <v>298164.20706381602</v>
          </cell>
          <cell r="M782">
            <v>18.2186477518506</v>
          </cell>
          <cell r="N782">
            <v>1.71687054636887</v>
          </cell>
        </row>
        <row r="783">
          <cell r="G783" t="str">
            <v>Czech Republic</v>
          </cell>
          <cell r="H783">
            <v>2</v>
          </cell>
          <cell r="I783">
            <v>4</v>
          </cell>
          <cell r="J783">
            <v>3</v>
          </cell>
          <cell r="K783">
            <v>21.9</v>
          </cell>
          <cell r="L783">
            <v>21368.0626847278</v>
          </cell>
          <cell r="M783">
            <v>10.642490429209399</v>
          </cell>
          <cell r="N783">
            <v>4.6234289001868598</v>
          </cell>
        </row>
        <row r="784">
          <cell r="G784" t="str">
            <v>Czech Republic</v>
          </cell>
          <cell r="H784">
            <v>3</v>
          </cell>
          <cell r="I784">
            <v>1</v>
          </cell>
          <cell r="J784">
            <v>3</v>
          </cell>
          <cell r="K784">
            <v>3.2</v>
          </cell>
          <cell r="L784">
            <v>2522.4989574956999</v>
          </cell>
          <cell r="M784">
            <v>12.414192641962799</v>
          </cell>
          <cell r="N784">
            <v>13.123152896298301</v>
          </cell>
        </row>
        <row r="785">
          <cell r="G785" t="str">
            <v>Czech Republic</v>
          </cell>
          <cell r="H785">
            <v>3</v>
          </cell>
          <cell r="I785">
            <v>2</v>
          </cell>
          <cell r="J785">
            <v>3</v>
          </cell>
          <cell r="K785">
            <v>32</v>
          </cell>
          <cell r="L785">
            <v>28775.903752031099</v>
          </cell>
          <cell r="M785">
            <v>13.550634436333</v>
          </cell>
          <cell r="N785">
            <v>3.9813864164219002</v>
          </cell>
        </row>
        <row r="786">
          <cell r="G786" t="str">
            <v>Czech Republic</v>
          </cell>
          <cell r="H786">
            <v>3</v>
          </cell>
          <cell r="I786">
            <v>3</v>
          </cell>
          <cell r="J786">
            <v>3</v>
          </cell>
          <cell r="K786">
            <v>98.7</v>
          </cell>
          <cell r="L786">
            <v>94357.830439676807</v>
          </cell>
          <cell r="M786">
            <v>13.8502222659501</v>
          </cell>
          <cell r="N786">
            <v>2.96785806734123</v>
          </cell>
        </row>
        <row r="787">
          <cell r="G787" t="str">
            <v>Czech Republic</v>
          </cell>
          <cell r="H787">
            <v>3</v>
          </cell>
          <cell r="I787">
            <v>4</v>
          </cell>
          <cell r="J787">
            <v>3</v>
          </cell>
          <cell r="K787">
            <v>32.1</v>
          </cell>
          <cell r="L787">
            <v>29671.491506436902</v>
          </cell>
          <cell r="M787">
            <v>10.444528148169599</v>
          </cell>
          <cell r="N787">
            <v>4.03431875813573</v>
          </cell>
        </row>
        <row r="788">
          <cell r="G788" t="str">
            <v>Denmark</v>
          </cell>
          <cell r="H788">
            <v>1</v>
          </cell>
          <cell r="I788">
            <v>3</v>
          </cell>
          <cell r="J788">
            <v>3</v>
          </cell>
          <cell r="K788">
            <v>1</v>
          </cell>
          <cell r="L788">
            <v>380.68957180111602</v>
          </cell>
          <cell r="M788">
            <v>43.641135480642099</v>
          </cell>
          <cell r="N788">
            <v>50.670271372875597</v>
          </cell>
        </row>
        <row r="789">
          <cell r="G789" t="str">
            <v>Denmark</v>
          </cell>
          <cell r="H789">
            <v>1</v>
          </cell>
          <cell r="I789">
            <v>1</v>
          </cell>
          <cell r="J789">
            <v>3</v>
          </cell>
          <cell r="K789">
            <v>198.8</v>
          </cell>
          <cell r="L789">
            <v>91747.975841154301</v>
          </cell>
          <cell r="M789">
            <v>41.297308244543999</v>
          </cell>
          <cell r="N789">
            <v>2.60269355532099</v>
          </cell>
        </row>
        <row r="790">
          <cell r="G790" t="str">
            <v>Denmark</v>
          </cell>
          <cell r="H790">
            <v>1</v>
          </cell>
          <cell r="I790">
            <v>2</v>
          </cell>
          <cell r="J790">
            <v>3</v>
          </cell>
          <cell r="K790">
            <v>107.5</v>
          </cell>
          <cell r="L790">
            <v>64875.6059486792</v>
          </cell>
          <cell r="M790">
            <v>28.893919726391701</v>
          </cell>
          <cell r="N790">
            <v>3.09705589540479</v>
          </cell>
        </row>
        <row r="791">
          <cell r="G791" t="str">
            <v>Denmark</v>
          </cell>
          <cell r="H791">
            <v>1</v>
          </cell>
          <cell r="I791">
            <v>3</v>
          </cell>
          <cell r="J791">
            <v>3</v>
          </cell>
          <cell r="K791">
            <v>32.700000000000003</v>
          </cell>
          <cell r="L791">
            <v>19380.7329943195</v>
          </cell>
          <cell r="M791">
            <v>17.379533676172901</v>
          </cell>
          <cell r="N791">
            <v>4.1561323647090704</v>
          </cell>
        </row>
        <row r="792">
          <cell r="G792" t="str">
            <v>Denmark</v>
          </cell>
          <cell r="H792">
            <v>1</v>
          </cell>
          <cell r="I792">
            <v>4</v>
          </cell>
          <cell r="J792">
            <v>3</v>
          </cell>
          <cell r="K792">
            <v>2</v>
          </cell>
          <cell r="L792">
            <v>1214.5612653304299</v>
          </cell>
          <cell r="M792">
            <v>11.920654228365599</v>
          </cell>
          <cell r="N792">
            <v>12.164305823908</v>
          </cell>
        </row>
        <row r="793">
          <cell r="G793" t="str">
            <v>Denmark</v>
          </cell>
          <cell r="H793">
            <v>2</v>
          </cell>
          <cell r="I793">
            <v>1</v>
          </cell>
          <cell r="J793">
            <v>3</v>
          </cell>
          <cell r="K793">
            <v>142</v>
          </cell>
          <cell r="L793">
            <v>61020.437768579999</v>
          </cell>
          <cell r="M793">
            <v>32.395037774486198</v>
          </cell>
          <cell r="N793">
            <v>2.6405254381477401</v>
          </cell>
        </row>
        <row r="794">
          <cell r="G794" t="str">
            <v>Denmark</v>
          </cell>
          <cell r="H794">
            <v>2</v>
          </cell>
          <cell r="I794">
            <v>2</v>
          </cell>
          <cell r="J794">
            <v>3</v>
          </cell>
          <cell r="K794">
            <v>199.3</v>
          </cell>
          <cell r="L794">
            <v>88072.168685422497</v>
          </cell>
          <cell r="M794">
            <v>18.4140269727259</v>
          </cell>
          <cell r="N794">
            <v>1.57819518108791</v>
          </cell>
        </row>
        <row r="795">
          <cell r="G795" t="str">
            <v>Denmark</v>
          </cell>
          <cell r="H795">
            <v>2</v>
          </cell>
          <cell r="I795">
            <v>3</v>
          </cell>
          <cell r="J795">
            <v>3</v>
          </cell>
          <cell r="K795">
            <v>93.7</v>
          </cell>
          <cell r="L795">
            <v>51239.466933359901</v>
          </cell>
          <cell r="M795">
            <v>12.1290009802479</v>
          </cell>
          <cell r="N795">
            <v>1.33040903571945</v>
          </cell>
        </row>
        <row r="796">
          <cell r="G796" t="str">
            <v>Denmark</v>
          </cell>
          <cell r="H796">
            <v>2</v>
          </cell>
          <cell r="I796">
            <v>4</v>
          </cell>
          <cell r="J796">
            <v>3</v>
          </cell>
          <cell r="K796">
            <v>12</v>
          </cell>
          <cell r="L796">
            <v>10544.1724394421</v>
          </cell>
          <cell r="M796">
            <v>16.674201210834301</v>
          </cell>
          <cell r="N796">
            <v>4.9622425398809096</v>
          </cell>
        </row>
        <row r="797">
          <cell r="G797" t="str">
            <v>Denmark</v>
          </cell>
          <cell r="H797">
            <v>3</v>
          </cell>
          <cell r="I797">
            <v>1</v>
          </cell>
          <cell r="J797">
            <v>3</v>
          </cell>
          <cell r="K797">
            <v>51.2</v>
          </cell>
          <cell r="L797">
            <v>17734.258704315798</v>
          </cell>
          <cell r="M797">
            <v>26.449142171158702</v>
          </cell>
          <cell r="N797">
            <v>3.7132674766718199</v>
          </cell>
        </row>
        <row r="798">
          <cell r="G798" t="str">
            <v>Denmark</v>
          </cell>
          <cell r="H798">
            <v>3</v>
          </cell>
          <cell r="I798">
            <v>2</v>
          </cell>
          <cell r="J798">
            <v>3</v>
          </cell>
          <cell r="K798">
            <v>103.2</v>
          </cell>
          <cell r="L798">
            <v>36465.402132155898</v>
          </cell>
          <cell r="M798">
            <v>13.2358411153504</v>
          </cell>
          <cell r="N798">
            <v>1.4785403755553199</v>
          </cell>
        </row>
        <row r="799">
          <cell r="G799" t="str">
            <v>Denmark</v>
          </cell>
          <cell r="H799">
            <v>3</v>
          </cell>
          <cell r="I799">
            <v>3</v>
          </cell>
          <cell r="J799">
            <v>3</v>
          </cell>
          <cell r="K799">
            <v>116.1</v>
          </cell>
          <cell r="L799">
            <v>48422.053248086202</v>
          </cell>
          <cell r="M799">
            <v>7.7788649847875702</v>
          </cell>
          <cell r="N799">
            <v>0.82083109932041398</v>
          </cell>
        </row>
        <row r="800">
          <cell r="G800" t="str">
            <v>Denmark</v>
          </cell>
          <cell r="H800">
            <v>3</v>
          </cell>
          <cell r="I800">
            <v>4</v>
          </cell>
          <cell r="J800">
            <v>3</v>
          </cell>
          <cell r="K800">
            <v>19.5</v>
          </cell>
          <cell r="L800">
            <v>9511.4196859755393</v>
          </cell>
          <cell r="M800">
            <v>4.2202625795109503</v>
          </cell>
          <cell r="N800">
            <v>1.22366279862435</v>
          </cell>
        </row>
        <row r="801">
          <cell r="G801" t="str">
            <v>England (UK)</v>
          </cell>
          <cell r="H801">
            <v>1</v>
          </cell>
          <cell r="I801">
            <v>1</v>
          </cell>
          <cell r="J801">
            <v>3</v>
          </cell>
          <cell r="K801">
            <v>1</v>
          </cell>
          <cell r="L801">
            <v>7790.4045308494296</v>
          </cell>
          <cell r="M801">
            <v>100</v>
          </cell>
          <cell r="N801">
            <v>0</v>
          </cell>
        </row>
        <row r="802">
          <cell r="G802" t="str">
            <v>England (UK)</v>
          </cell>
          <cell r="H802">
            <v>1</v>
          </cell>
          <cell r="I802">
            <v>1</v>
          </cell>
          <cell r="J802">
            <v>3</v>
          </cell>
          <cell r="K802">
            <v>189</v>
          </cell>
          <cell r="L802">
            <v>862926.75588430394</v>
          </cell>
          <cell r="M802">
            <v>39.656942061338803</v>
          </cell>
          <cell r="N802">
            <v>2.7477297795454398</v>
          </cell>
        </row>
        <row r="803">
          <cell r="G803" t="str">
            <v>England (UK)</v>
          </cell>
          <cell r="H803">
            <v>1</v>
          </cell>
          <cell r="I803">
            <v>2</v>
          </cell>
          <cell r="J803">
            <v>3</v>
          </cell>
          <cell r="K803">
            <v>166.2</v>
          </cell>
          <cell r="L803">
            <v>818712.20297573402</v>
          </cell>
          <cell r="M803">
            <v>28.252266567520401</v>
          </cell>
          <cell r="N803">
            <v>2.4032200004920101</v>
          </cell>
        </row>
        <row r="804">
          <cell r="G804" t="str">
            <v>England (UK)</v>
          </cell>
          <cell r="H804">
            <v>1</v>
          </cell>
          <cell r="I804">
            <v>3</v>
          </cell>
          <cell r="J804">
            <v>3</v>
          </cell>
          <cell r="K804">
            <v>66.2</v>
          </cell>
          <cell r="L804">
            <v>380546.83569473098</v>
          </cell>
          <cell r="M804">
            <v>29.99779170127</v>
          </cell>
          <cell r="N804">
            <v>3.9052475908625599</v>
          </cell>
        </row>
        <row r="805">
          <cell r="G805" t="str">
            <v>England (UK)</v>
          </cell>
          <cell r="H805">
            <v>1</v>
          </cell>
          <cell r="I805">
            <v>4</v>
          </cell>
          <cell r="J805">
            <v>3</v>
          </cell>
          <cell r="K805">
            <v>5.6</v>
          </cell>
          <cell r="L805">
            <v>33974.228376243998</v>
          </cell>
          <cell r="M805">
            <v>21.849261269607901</v>
          </cell>
          <cell r="N805">
            <v>11.957145248611599</v>
          </cell>
        </row>
        <row r="806">
          <cell r="G806" t="str">
            <v>England (UK)</v>
          </cell>
          <cell r="H806">
            <v>2</v>
          </cell>
          <cell r="I806">
            <v>1</v>
          </cell>
          <cell r="J806">
            <v>3</v>
          </cell>
          <cell r="K806">
            <v>42.6</v>
          </cell>
          <cell r="L806">
            <v>266757.88162254298</v>
          </cell>
          <cell r="M806">
            <v>19.158721745864199</v>
          </cell>
          <cell r="N806">
            <v>3.9450334089946999</v>
          </cell>
        </row>
        <row r="807">
          <cell r="G807" t="str">
            <v>England (UK)</v>
          </cell>
          <cell r="H807">
            <v>2</v>
          </cell>
          <cell r="I807">
            <v>2</v>
          </cell>
          <cell r="J807">
            <v>3</v>
          </cell>
          <cell r="K807">
            <v>119.3</v>
          </cell>
          <cell r="L807">
            <v>737848.50099766499</v>
          </cell>
          <cell r="M807">
            <v>21.2437808308784</v>
          </cell>
          <cell r="N807">
            <v>2.0648441506297401</v>
          </cell>
        </row>
        <row r="808">
          <cell r="G808" t="str">
            <v>England (UK)</v>
          </cell>
          <cell r="H808">
            <v>2</v>
          </cell>
          <cell r="I808">
            <v>3</v>
          </cell>
          <cell r="J808">
            <v>3</v>
          </cell>
          <cell r="K808">
            <v>91.7</v>
          </cell>
          <cell r="L808">
            <v>555194.40496845404</v>
          </cell>
          <cell r="M808">
            <v>14.3172263710418</v>
          </cell>
          <cell r="N808">
            <v>1.70036347368186</v>
          </cell>
        </row>
        <row r="809">
          <cell r="G809" t="str">
            <v>England (UK)</v>
          </cell>
          <cell r="H809">
            <v>2</v>
          </cell>
          <cell r="I809">
            <v>4</v>
          </cell>
          <cell r="J809">
            <v>3</v>
          </cell>
          <cell r="K809">
            <v>17.399999999999999</v>
          </cell>
          <cell r="L809">
            <v>107831.05642406001</v>
          </cell>
          <cell r="M809">
            <v>9.9221801045511295</v>
          </cell>
          <cell r="N809">
            <v>2.6405571283401601</v>
          </cell>
        </row>
        <row r="810">
          <cell r="G810" t="str">
            <v>England (UK)</v>
          </cell>
          <cell r="H810">
            <v>3</v>
          </cell>
          <cell r="I810">
            <v>1</v>
          </cell>
          <cell r="J810">
            <v>3</v>
          </cell>
          <cell r="K810">
            <v>25</v>
          </cell>
          <cell r="L810">
            <v>159799.66218930701</v>
          </cell>
          <cell r="M810">
            <v>21.698751777121402</v>
          </cell>
          <cell r="N810">
            <v>6.25275141484091</v>
          </cell>
        </row>
        <row r="811">
          <cell r="G811" t="str">
            <v>England (UK)</v>
          </cell>
          <cell r="H811">
            <v>3</v>
          </cell>
          <cell r="I811">
            <v>2</v>
          </cell>
          <cell r="J811">
            <v>3</v>
          </cell>
          <cell r="K811">
            <v>75.7</v>
          </cell>
          <cell r="L811">
            <v>425532.69291687699</v>
          </cell>
          <cell r="M811">
            <v>17.047172796194101</v>
          </cell>
          <cell r="N811">
            <v>2.3956051103320299</v>
          </cell>
        </row>
        <row r="812">
          <cell r="G812" t="str">
            <v>England (UK)</v>
          </cell>
          <cell r="H812">
            <v>3</v>
          </cell>
          <cell r="I812">
            <v>3</v>
          </cell>
          <cell r="J812">
            <v>3</v>
          </cell>
          <cell r="K812">
            <v>114.2</v>
          </cell>
          <cell r="L812">
            <v>579786.34944028605</v>
          </cell>
          <cell r="M812">
            <v>11.9123145886985</v>
          </cell>
          <cell r="N812">
            <v>1.1929245714924399</v>
          </cell>
        </row>
        <row r="813">
          <cell r="G813" t="str">
            <v>England (UK)</v>
          </cell>
          <cell r="H813">
            <v>3</v>
          </cell>
          <cell r="I813">
            <v>4</v>
          </cell>
          <cell r="J813">
            <v>3</v>
          </cell>
          <cell r="K813">
            <v>53.1</v>
          </cell>
          <cell r="L813">
            <v>272298.71753122</v>
          </cell>
          <cell r="M813">
            <v>9.9790034400340009</v>
          </cell>
          <cell r="N813">
            <v>1.6383618612067601</v>
          </cell>
        </row>
        <row r="814">
          <cell r="G814" t="str">
            <v>Estonia</v>
          </cell>
          <cell r="H814">
            <v>1</v>
          </cell>
          <cell r="I814">
            <v>1</v>
          </cell>
          <cell r="J814">
            <v>3</v>
          </cell>
          <cell r="K814">
            <v>117</v>
          </cell>
          <cell r="L814">
            <v>12249.344127603799</v>
          </cell>
          <cell r="M814">
            <v>42.363094352569497</v>
          </cell>
          <cell r="N814">
            <v>3.5659878284988999</v>
          </cell>
        </row>
        <row r="815">
          <cell r="G815" t="str">
            <v>Estonia</v>
          </cell>
          <cell r="H815">
            <v>1</v>
          </cell>
          <cell r="I815">
            <v>2</v>
          </cell>
          <cell r="J815">
            <v>3</v>
          </cell>
          <cell r="K815">
            <v>111.2</v>
          </cell>
          <cell r="L815">
            <v>11815.347160858901</v>
          </cell>
          <cell r="M815">
            <v>32.3159514154002</v>
          </cell>
          <cell r="N815">
            <v>3.19637693553552</v>
          </cell>
        </row>
        <row r="816">
          <cell r="G816" t="str">
            <v>Estonia</v>
          </cell>
          <cell r="H816">
            <v>1</v>
          </cell>
          <cell r="I816">
            <v>3</v>
          </cell>
          <cell r="J816">
            <v>3</v>
          </cell>
          <cell r="K816">
            <v>55.9</v>
          </cell>
          <cell r="L816">
            <v>5860.4810096257597</v>
          </cell>
          <cell r="M816">
            <v>28.3186172744381</v>
          </cell>
          <cell r="N816">
            <v>4.5107175054004296</v>
          </cell>
        </row>
        <row r="817">
          <cell r="G817" t="str">
            <v>Estonia</v>
          </cell>
          <cell r="H817">
            <v>1</v>
          </cell>
          <cell r="I817">
            <v>4</v>
          </cell>
          <cell r="J817">
            <v>3</v>
          </cell>
          <cell r="K817">
            <v>1.9</v>
          </cell>
          <cell r="L817">
            <v>199.091904260576</v>
          </cell>
          <cell r="M817">
            <v>10.8954308775677</v>
          </cell>
          <cell r="N817">
            <v>10.377250789537401</v>
          </cell>
        </row>
        <row r="818">
          <cell r="G818" t="str">
            <v>Estonia</v>
          </cell>
          <cell r="H818">
            <v>2</v>
          </cell>
          <cell r="I818">
            <v>1</v>
          </cell>
          <cell r="J818">
            <v>3</v>
          </cell>
          <cell r="K818">
            <v>107.8</v>
          </cell>
          <cell r="L818">
            <v>12247.7067308103</v>
          </cell>
          <cell r="M818">
            <v>23.5247365700776</v>
          </cell>
          <cell r="N818">
            <v>2.4678390814946498</v>
          </cell>
        </row>
        <row r="819">
          <cell r="G819" t="str">
            <v>Estonia</v>
          </cell>
          <cell r="H819">
            <v>2</v>
          </cell>
          <cell r="I819">
            <v>2</v>
          </cell>
          <cell r="J819">
            <v>3</v>
          </cell>
          <cell r="K819">
            <v>226.7</v>
          </cell>
          <cell r="L819">
            <v>24794.826311688801</v>
          </cell>
          <cell r="M819">
            <v>18.968887076420899</v>
          </cell>
          <cell r="N819">
            <v>1.3242069447103499</v>
          </cell>
        </row>
        <row r="820">
          <cell r="G820" t="str">
            <v>Estonia</v>
          </cell>
          <cell r="H820">
            <v>2</v>
          </cell>
          <cell r="I820">
            <v>3</v>
          </cell>
          <cell r="J820">
            <v>3</v>
          </cell>
          <cell r="K820">
            <v>167.2</v>
          </cell>
          <cell r="L820">
            <v>18154.885005980399</v>
          </cell>
          <cell r="M820">
            <v>14.798631113856301</v>
          </cell>
          <cell r="N820">
            <v>1.3055422197786799</v>
          </cell>
        </row>
        <row r="821">
          <cell r="G821" t="str">
            <v>Estonia</v>
          </cell>
          <cell r="H821">
            <v>2</v>
          </cell>
          <cell r="I821">
            <v>4</v>
          </cell>
          <cell r="J821">
            <v>3</v>
          </cell>
          <cell r="K821">
            <v>19.3</v>
          </cell>
          <cell r="L821">
            <v>2062.23223800818</v>
          </cell>
          <cell r="M821">
            <v>9.5825003468801704</v>
          </cell>
          <cell r="N821">
            <v>2.6602266477843002</v>
          </cell>
        </row>
        <row r="822">
          <cell r="G822" t="str">
            <v>Estonia</v>
          </cell>
          <cell r="H822">
            <v>3</v>
          </cell>
          <cell r="I822">
            <v>1</v>
          </cell>
          <cell r="J822">
            <v>3</v>
          </cell>
          <cell r="K822">
            <v>27.3</v>
          </cell>
          <cell r="L822">
            <v>3154.1795458092301</v>
          </cell>
          <cell r="M822">
            <v>15.262567136439101</v>
          </cell>
          <cell r="N822">
            <v>3.6804726593980601</v>
          </cell>
        </row>
        <row r="823">
          <cell r="G823" t="str">
            <v>Estonia</v>
          </cell>
          <cell r="H823">
            <v>3</v>
          </cell>
          <cell r="I823">
            <v>2</v>
          </cell>
          <cell r="J823">
            <v>3</v>
          </cell>
          <cell r="K823">
            <v>87</v>
          </cell>
          <cell r="L823">
            <v>9876.0866634019003</v>
          </cell>
          <cell r="M823">
            <v>11.6283514347903</v>
          </cell>
          <cell r="N823">
            <v>1.37132158208493</v>
          </cell>
        </row>
        <row r="824">
          <cell r="G824" t="str">
            <v>Estonia</v>
          </cell>
          <cell r="H824">
            <v>3</v>
          </cell>
          <cell r="I824">
            <v>3</v>
          </cell>
          <cell r="J824">
            <v>3</v>
          </cell>
          <cell r="K824">
            <v>104.7</v>
          </cell>
          <cell r="L824">
            <v>11695.507656170401</v>
          </cell>
          <cell r="M824">
            <v>8.2847921802891396</v>
          </cell>
          <cell r="N824">
            <v>0.87491166252192498</v>
          </cell>
        </row>
        <row r="825">
          <cell r="G825" t="str">
            <v>Estonia</v>
          </cell>
          <cell r="H825">
            <v>3</v>
          </cell>
          <cell r="I825">
            <v>4</v>
          </cell>
          <cell r="J825">
            <v>3</v>
          </cell>
          <cell r="K825">
            <v>21</v>
          </cell>
          <cell r="L825">
            <v>2423.4240642814402</v>
          </cell>
          <cell r="M825">
            <v>4.3181185883163202</v>
          </cell>
          <cell r="N825">
            <v>1.1776869433847701</v>
          </cell>
        </row>
        <row r="826">
          <cell r="G826" t="str">
            <v>Finland</v>
          </cell>
          <cell r="H826">
            <v>1</v>
          </cell>
          <cell r="I826">
            <v>1</v>
          </cell>
          <cell r="J826">
            <v>3</v>
          </cell>
          <cell r="K826">
            <v>94.2</v>
          </cell>
          <cell r="L826">
            <v>70131.663495174696</v>
          </cell>
          <cell r="M826">
            <v>58.2538373103745</v>
          </cell>
          <cell r="N826">
            <v>4.5533503331631699</v>
          </cell>
        </row>
        <row r="827">
          <cell r="G827" t="str">
            <v>Finland</v>
          </cell>
          <cell r="H827">
            <v>1</v>
          </cell>
          <cell r="I827">
            <v>2</v>
          </cell>
          <cell r="J827">
            <v>3</v>
          </cell>
          <cell r="K827">
            <v>91.8</v>
          </cell>
          <cell r="L827">
            <v>61884.620457728102</v>
          </cell>
          <cell r="M827">
            <v>38.769843614600802</v>
          </cell>
          <cell r="N827">
            <v>3.6866371325914402</v>
          </cell>
        </row>
        <row r="828">
          <cell r="G828" t="str">
            <v>Finland</v>
          </cell>
          <cell r="H828">
            <v>1</v>
          </cell>
          <cell r="I828">
            <v>3</v>
          </cell>
          <cell r="J828">
            <v>3</v>
          </cell>
          <cell r="K828">
            <v>36.799999999999997</v>
          </cell>
          <cell r="L828">
            <v>26336.7815992541</v>
          </cell>
          <cell r="M828">
            <v>26.7729939401124</v>
          </cell>
          <cell r="N828">
            <v>5.1718953905143703</v>
          </cell>
        </row>
        <row r="829">
          <cell r="G829" t="str">
            <v>Finland</v>
          </cell>
          <cell r="H829">
            <v>1</v>
          </cell>
          <cell r="I829">
            <v>4</v>
          </cell>
          <cell r="J829">
            <v>3</v>
          </cell>
          <cell r="K829">
            <v>3.2</v>
          </cell>
          <cell r="L829">
            <v>2864.7129771670002</v>
          </cell>
          <cell r="M829">
            <v>20.2360016541937</v>
          </cell>
          <cell r="N829">
            <v>15.491775763591299</v>
          </cell>
        </row>
        <row r="830">
          <cell r="G830" t="str">
            <v>Finland</v>
          </cell>
          <cell r="H830">
            <v>2</v>
          </cell>
          <cell r="I830">
            <v>1</v>
          </cell>
          <cell r="J830">
            <v>3</v>
          </cell>
          <cell r="K830">
            <v>84.1</v>
          </cell>
          <cell r="L830">
            <v>60404.728604788703</v>
          </cell>
          <cell r="M830">
            <v>39.126108877513303</v>
          </cell>
          <cell r="N830">
            <v>3.9016248303686698</v>
          </cell>
        </row>
        <row r="831">
          <cell r="G831" t="str">
            <v>Finland</v>
          </cell>
          <cell r="H831">
            <v>2</v>
          </cell>
          <cell r="I831">
            <v>2</v>
          </cell>
          <cell r="J831">
            <v>3</v>
          </cell>
          <cell r="K831">
            <v>148.69999999999999</v>
          </cell>
          <cell r="L831">
            <v>96569.840713959406</v>
          </cell>
          <cell r="M831">
            <v>24.148317622511001</v>
          </cell>
          <cell r="N831">
            <v>2.1123725758497098</v>
          </cell>
        </row>
        <row r="832">
          <cell r="G832" t="str">
            <v>Finland</v>
          </cell>
          <cell r="H832">
            <v>2</v>
          </cell>
          <cell r="I832">
            <v>3</v>
          </cell>
          <cell r="J832">
            <v>3</v>
          </cell>
          <cell r="K832">
            <v>111</v>
          </cell>
          <cell r="L832">
            <v>74338.986444258495</v>
          </cell>
          <cell r="M832">
            <v>15.387250743426099</v>
          </cell>
          <cell r="N832">
            <v>1.59878322421193</v>
          </cell>
        </row>
        <row r="833">
          <cell r="G833" t="str">
            <v>Finland</v>
          </cell>
          <cell r="H833">
            <v>2</v>
          </cell>
          <cell r="I833">
            <v>4</v>
          </cell>
          <cell r="J833">
            <v>3</v>
          </cell>
          <cell r="K833">
            <v>31.2</v>
          </cell>
          <cell r="L833">
            <v>21132.861018568499</v>
          </cell>
          <cell r="M833">
            <v>12.9632320945088</v>
          </cell>
          <cell r="N833">
            <v>2.3314906142407699</v>
          </cell>
        </row>
        <row r="834">
          <cell r="G834" t="str">
            <v>Finland</v>
          </cell>
          <cell r="H834">
            <v>3</v>
          </cell>
          <cell r="I834">
            <v>1</v>
          </cell>
          <cell r="J834">
            <v>3</v>
          </cell>
          <cell r="K834">
            <v>20</v>
          </cell>
          <cell r="L834">
            <v>14616.3342971602</v>
          </cell>
          <cell r="M834">
            <v>33.058850652609301</v>
          </cell>
          <cell r="N834">
            <v>7.0120684365511403</v>
          </cell>
        </row>
        <row r="835">
          <cell r="G835" t="str">
            <v>Finland</v>
          </cell>
          <cell r="H835">
            <v>3</v>
          </cell>
          <cell r="I835">
            <v>2</v>
          </cell>
          <cell r="J835">
            <v>3</v>
          </cell>
          <cell r="K835">
            <v>57.4</v>
          </cell>
          <cell r="L835">
            <v>32798.024710463702</v>
          </cell>
          <cell r="M835">
            <v>16.233792425065499</v>
          </cell>
          <cell r="N835">
            <v>2.0225742320336901</v>
          </cell>
        </row>
        <row r="836">
          <cell r="G836" t="str">
            <v>Finland</v>
          </cell>
          <cell r="H836">
            <v>3</v>
          </cell>
          <cell r="I836">
            <v>3</v>
          </cell>
          <cell r="J836">
            <v>3</v>
          </cell>
          <cell r="K836">
            <v>80.7</v>
          </cell>
          <cell r="L836">
            <v>45796.390248123404</v>
          </cell>
          <cell r="M836">
            <v>8.5404474567471702</v>
          </cell>
          <cell r="N836">
            <v>1.11776269500706</v>
          </cell>
        </row>
        <row r="837">
          <cell r="G837" t="str">
            <v>Finland</v>
          </cell>
          <cell r="H837">
            <v>3</v>
          </cell>
          <cell r="I837">
            <v>4</v>
          </cell>
          <cell r="J837">
            <v>3</v>
          </cell>
          <cell r="K837">
            <v>46.9</v>
          </cell>
          <cell r="L837">
            <v>27250.858427286399</v>
          </cell>
          <cell r="M837">
            <v>6.05043509737175</v>
          </cell>
          <cell r="N837">
            <v>1.0455495331948701</v>
          </cell>
        </row>
        <row r="838">
          <cell r="G838" t="str">
            <v>Flanders (Belgium)</v>
          </cell>
          <cell r="H838">
            <v>1</v>
          </cell>
          <cell r="I838">
            <v>1</v>
          </cell>
          <cell r="J838">
            <v>3</v>
          </cell>
          <cell r="K838">
            <v>160.5</v>
          </cell>
          <cell r="L838">
            <v>121972.496811294</v>
          </cell>
          <cell r="M838">
            <v>53.444243442628903</v>
          </cell>
          <cell r="N838">
            <v>3.4234213244211502</v>
          </cell>
        </row>
        <row r="839">
          <cell r="G839" t="str">
            <v>Flanders (Belgium)</v>
          </cell>
          <cell r="H839">
            <v>1</v>
          </cell>
          <cell r="I839">
            <v>2</v>
          </cell>
          <cell r="J839">
            <v>3</v>
          </cell>
          <cell r="K839">
            <v>114.5</v>
          </cell>
          <cell r="L839">
            <v>90273.8914085383</v>
          </cell>
          <cell r="M839">
            <v>40.516236512155302</v>
          </cell>
          <cell r="N839">
            <v>3.6364205569928099</v>
          </cell>
        </row>
        <row r="840">
          <cell r="G840" t="str">
            <v>Flanders (Belgium)</v>
          </cell>
          <cell r="H840">
            <v>1</v>
          </cell>
          <cell r="I840">
            <v>3</v>
          </cell>
          <cell r="J840">
            <v>3</v>
          </cell>
          <cell r="K840">
            <v>41.4</v>
          </cell>
          <cell r="L840">
            <v>32750.151420354501</v>
          </cell>
          <cell r="M840">
            <v>35.608708030973503</v>
          </cell>
          <cell r="N840">
            <v>6.3785264356389204</v>
          </cell>
        </row>
        <row r="841">
          <cell r="G841" t="str">
            <v>Flanders (Belgium)</v>
          </cell>
          <cell r="H841">
            <v>2</v>
          </cell>
          <cell r="I841">
            <v>1</v>
          </cell>
          <cell r="J841">
            <v>3</v>
          </cell>
          <cell r="K841">
            <v>87</v>
          </cell>
          <cell r="L841">
            <v>67209.836192067</v>
          </cell>
          <cell r="M841">
            <v>29.093479965247401</v>
          </cell>
          <cell r="N841">
            <v>2.7515487085168799</v>
          </cell>
        </row>
        <row r="842">
          <cell r="G842" t="str">
            <v>Flanders (Belgium)</v>
          </cell>
          <cell r="H842">
            <v>2</v>
          </cell>
          <cell r="I842">
            <v>2</v>
          </cell>
          <cell r="J842">
            <v>3</v>
          </cell>
          <cell r="K842">
            <v>150.19999999999999</v>
          </cell>
          <cell r="L842">
            <v>114093.20511974899</v>
          </cell>
          <cell r="M842">
            <v>19.570259239909099</v>
          </cell>
          <cell r="N842">
            <v>1.6870509251952801</v>
          </cell>
        </row>
        <row r="843">
          <cell r="G843" t="str">
            <v>Flanders (Belgium)</v>
          </cell>
          <cell r="H843">
            <v>2</v>
          </cell>
          <cell r="I843">
            <v>3</v>
          </cell>
          <cell r="J843">
            <v>3</v>
          </cell>
          <cell r="K843">
            <v>109</v>
          </cell>
          <cell r="L843">
            <v>82378.012226284001</v>
          </cell>
          <cell r="M843">
            <v>16.130414947272701</v>
          </cell>
          <cell r="N843">
            <v>1.6678635008145699</v>
          </cell>
        </row>
        <row r="844">
          <cell r="G844" t="str">
            <v>Flanders (Belgium)</v>
          </cell>
          <cell r="H844">
            <v>2</v>
          </cell>
          <cell r="I844">
            <v>4</v>
          </cell>
          <cell r="J844">
            <v>3</v>
          </cell>
          <cell r="K844">
            <v>10.8</v>
          </cell>
          <cell r="L844">
            <v>7854.99304578381</v>
          </cell>
          <cell r="M844">
            <v>9.7355930909377495</v>
          </cell>
          <cell r="N844">
            <v>3.5453049455311598</v>
          </cell>
        </row>
        <row r="845">
          <cell r="G845" t="str">
            <v>Flanders (Belgium)</v>
          </cell>
          <cell r="H845">
            <v>3</v>
          </cell>
          <cell r="I845">
            <v>1</v>
          </cell>
          <cell r="J845">
            <v>3</v>
          </cell>
          <cell r="K845">
            <v>16.899999999999999</v>
          </cell>
          <cell r="L845">
            <v>12592.9478389335</v>
          </cell>
          <cell r="M845">
            <v>30.134193004086502</v>
          </cell>
          <cell r="N845">
            <v>7.2374428284452401</v>
          </cell>
        </row>
        <row r="846">
          <cell r="G846" t="str">
            <v>Flanders (Belgium)</v>
          </cell>
          <cell r="H846">
            <v>3</v>
          </cell>
          <cell r="I846">
            <v>2</v>
          </cell>
          <cell r="J846">
            <v>3</v>
          </cell>
          <cell r="K846">
            <v>42</v>
          </cell>
          <cell r="L846">
            <v>32667.572464957499</v>
          </cell>
          <cell r="M846">
            <v>14.736541442681499</v>
          </cell>
          <cell r="N846">
            <v>2.6169651188106302</v>
          </cell>
        </row>
        <row r="847">
          <cell r="G847" t="str">
            <v>Flanders (Belgium)</v>
          </cell>
          <cell r="H847">
            <v>3</v>
          </cell>
          <cell r="I847">
            <v>3</v>
          </cell>
          <cell r="J847">
            <v>3</v>
          </cell>
          <cell r="K847">
            <v>80.8</v>
          </cell>
          <cell r="L847">
            <v>62722.693331005299</v>
          </cell>
          <cell r="M847">
            <v>9.1842935027786208</v>
          </cell>
          <cell r="N847">
            <v>1.13738410360315</v>
          </cell>
        </row>
        <row r="848">
          <cell r="G848" t="str">
            <v>Flanders (Belgium)</v>
          </cell>
          <cell r="H848">
            <v>3</v>
          </cell>
          <cell r="I848">
            <v>4</v>
          </cell>
          <cell r="J848">
            <v>3</v>
          </cell>
          <cell r="K848">
            <v>21.3</v>
          </cell>
          <cell r="L848">
            <v>15894.268556118799</v>
          </cell>
          <cell r="M848">
            <v>4.7160480896728796</v>
          </cell>
          <cell r="N848">
            <v>1.1997241203079301</v>
          </cell>
        </row>
        <row r="849">
          <cell r="G849" t="str">
            <v>France</v>
          </cell>
          <cell r="H849">
            <v>1</v>
          </cell>
          <cell r="I849">
            <v>4</v>
          </cell>
          <cell r="J849">
            <v>3</v>
          </cell>
          <cell r="K849">
            <v>7</v>
          </cell>
          <cell r="L849">
            <v>30636.889850678799</v>
          </cell>
          <cell r="M849">
            <v>88.259816450536206</v>
          </cell>
          <cell r="N849">
            <v>9.7275155642908295</v>
          </cell>
        </row>
        <row r="850">
          <cell r="G850" t="str">
            <v>France</v>
          </cell>
          <cell r="H850">
            <v>1</v>
          </cell>
          <cell r="I850">
            <v>1</v>
          </cell>
          <cell r="J850">
            <v>3</v>
          </cell>
          <cell r="K850">
            <v>312.3</v>
          </cell>
          <cell r="L850">
            <v>1806069.73303159</v>
          </cell>
          <cell r="M850">
            <v>43.927422625635202</v>
          </cell>
          <cell r="N850">
            <v>1.8360644433914799</v>
          </cell>
        </row>
        <row r="851">
          <cell r="G851" t="str">
            <v>France</v>
          </cell>
          <cell r="H851">
            <v>1</v>
          </cell>
          <cell r="I851">
            <v>2</v>
          </cell>
          <cell r="J851">
            <v>3</v>
          </cell>
          <cell r="K851">
            <v>189.9</v>
          </cell>
          <cell r="L851">
            <v>1132950.8889294299</v>
          </cell>
          <cell r="M851">
            <v>36.978387985944401</v>
          </cell>
          <cell r="N851">
            <v>2.07562000764911</v>
          </cell>
        </row>
        <row r="852">
          <cell r="G852" t="str">
            <v>France</v>
          </cell>
          <cell r="H852">
            <v>1</v>
          </cell>
          <cell r="I852">
            <v>3</v>
          </cell>
          <cell r="J852">
            <v>3</v>
          </cell>
          <cell r="K852">
            <v>59.8</v>
          </cell>
          <cell r="L852">
            <v>345653.934025547</v>
          </cell>
          <cell r="M852">
            <v>31.678246816175999</v>
          </cell>
          <cell r="N852">
            <v>3.75029775347044</v>
          </cell>
        </row>
        <row r="853">
          <cell r="G853" t="str">
            <v>France</v>
          </cell>
          <cell r="H853">
            <v>1</v>
          </cell>
          <cell r="I853">
            <v>4</v>
          </cell>
          <cell r="J853">
            <v>3</v>
          </cell>
          <cell r="K853">
            <v>5</v>
          </cell>
          <cell r="L853">
            <v>30806.179024428799</v>
          </cell>
          <cell r="M853">
            <v>33.740836258701101</v>
          </cell>
          <cell r="N853">
            <v>12.8657527138232</v>
          </cell>
        </row>
      </sheetData>
      <sheetData sheetId="50">
        <row r="1">
          <cell r="G1" t="str">
            <v>CNTRY_OUT</v>
          </cell>
          <cell r="H1" t="str">
            <v>LITLEVb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484.9</v>
          </cell>
          <cell r="K3">
            <v>872265.92140983499</v>
          </cell>
          <cell r="L3">
            <v>57.2570070634358</v>
          </cell>
          <cell r="M3">
            <v>2.2388391759110799</v>
          </cell>
        </row>
        <row r="4">
          <cell r="G4" t="str">
            <v>Australia</v>
          </cell>
          <cell r="H4">
            <v>2</v>
          </cell>
          <cell r="I4">
            <v>1</v>
          </cell>
          <cell r="J4">
            <v>1384.7</v>
          </cell>
          <cell r="K4">
            <v>2491012.3770011798</v>
          </cell>
          <cell r="L4">
            <v>72.663400472736399</v>
          </cell>
          <cell r="M4">
            <v>1.37496544035275</v>
          </cell>
        </row>
        <row r="5">
          <cell r="G5" t="str">
            <v>Australia</v>
          </cell>
          <cell r="H5">
            <v>3</v>
          </cell>
          <cell r="I5">
            <v>1</v>
          </cell>
          <cell r="J5">
            <v>2071.6999999999998</v>
          </cell>
          <cell r="K5">
            <v>3762319.4731176798</v>
          </cell>
          <cell r="L5">
            <v>80.408848372049405</v>
          </cell>
          <cell r="M5">
            <v>0.977884107987677</v>
          </cell>
        </row>
        <row r="6">
          <cell r="G6" t="str">
            <v>Australia</v>
          </cell>
          <cell r="H6">
            <v>4</v>
          </cell>
          <cell r="I6">
            <v>1</v>
          </cell>
          <cell r="J6">
            <v>999.7</v>
          </cell>
          <cell r="K6">
            <v>1773372.28340705</v>
          </cell>
          <cell r="L6">
            <v>86.412446331660405</v>
          </cell>
          <cell r="M6">
            <v>1.5858328584587</v>
          </cell>
        </row>
        <row r="7">
          <cell r="G7" t="str">
            <v>Austria</v>
          </cell>
          <cell r="H7">
            <v>1</v>
          </cell>
          <cell r="I7">
            <v>1</v>
          </cell>
          <cell r="J7">
            <v>359</v>
          </cell>
          <cell r="K7">
            <v>450296.73547522002</v>
          </cell>
          <cell r="L7">
            <v>61.403786393409298</v>
          </cell>
          <cell r="M7">
            <v>2.2029744045136601</v>
          </cell>
        </row>
        <row r="8">
          <cell r="G8" t="str">
            <v>Austria</v>
          </cell>
          <cell r="H8">
            <v>2</v>
          </cell>
          <cell r="I8">
            <v>1</v>
          </cell>
          <cell r="J8">
            <v>1120.2</v>
          </cell>
          <cell r="K8">
            <v>1296064.738933</v>
          </cell>
          <cell r="L8">
            <v>72.893847885407297</v>
          </cell>
          <cell r="M8">
            <v>1.4040894477721499</v>
          </cell>
        </row>
        <row r="9">
          <cell r="G9" t="str">
            <v>Austria</v>
          </cell>
          <cell r="H9">
            <v>3</v>
          </cell>
          <cell r="I9">
            <v>1</v>
          </cell>
          <cell r="J9">
            <v>1366.8</v>
          </cell>
          <cell r="K9">
            <v>1439195.4119484101</v>
          </cell>
          <cell r="L9">
            <v>84.909680798125194</v>
          </cell>
          <cell r="M9">
            <v>1.2789799525783001</v>
          </cell>
        </row>
        <row r="10">
          <cell r="G10" t="str">
            <v>Austria</v>
          </cell>
          <cell r="H10">
            <v>4</v>
          </cell>
          <cell r="I10">
            <v>1</v>
          </cell>
          <cell r="J10">
            <v>348</v>
          </cell>
          <cell r="K10">
            <v>333410.22873797599</v>
          </cell>
          <cell r="L10">
            <v>89.497244782177106</v>
          </cell>
          <cell r="M10">
            <v>1.9453500403734501</v>
          </cell>
        </row>
        <row r="11">
          <cell r="G11" t="str">
            <v>Canada</v>
          </cell>
          <cell r="I11">
            <v>1</v>
          </cell>
          <cell r="J11">
            <v>4</v>
          </cell>
          <cell r="K11">
            <v>2833.0818444685101</v>
          </cell>
          <cell r="L11">
            <v>80.610791491491696</v>
          </cell>
          <cell r="M11">
            <v>19.3438918909062</v>
          </cell>
        </row>
        <row r="12">
          <cell r="G12" t="str">
            <v>Canada</v>
          </cell>
          <cell r="H12">
            <v>1</v>
          </cell>
          <cell r="I12">
            <v>1</v>
          </cell>
          <cell r="J12">
            <v>2658.1</v>
          </cell>
          <cell r="K12">
            <v>2103946.8117909101</v>
          </cell>
          <cell r="L12">
            <v>65.755393116899398</v>
          </cell>
          <cell r="M12">
            <v>1.3391555056706499</v>
          </cell>
        </row>
        <row r="13">
          <cell r="G13" t="str">
            <v>Canada</v>
          </cell>
          <cell r="H13">
            <v>2</v>
          </cell>
          <cell r="I13">
            <v>1</v>
          </cell>
          <cell r="J13">
            <v>5416.5</v>
          </cell>
          <cell r="K13">
            <v>4580714.90378296</v>
          </cell>
          <cell r="L13">
            <v>77.281517902197706</v>
          </cell>
          <cell r="M13">
            <v>0.91177487523675405</v>
          </cell>
        </row>
        <row r="14">
          <cell r="G14" t="str">
            <v>Canada</v>
          </cell>
          <cell r="H14">
            <v>3</v>
          </cell>
          <cell r="I14">
            <v>1</v>
          </cell>
          <cell r="J14">
            <v>6307</v>
          </cell>
          <cell r="K14">
            <v>5836332.7232494103</v>
          </cell>
          <cell r="L14">
            <v>84.400070760616501</v>
          </cell>
          <cell r="M14">
            <v>0.72827542528664502</v>
          </cell>
        </row>
        <row r="15">
          <cell r="G15" t="str">
            <v>Canada</v>
          </cell>
          <cell r="H15">
            <v>4</v>
          </cell>
          <cell r="I15">
            <v>1</v>
          </cell>
          <cell r="J15">
            <v>2338.4</v>
          </cell>
          <cell r="K15">
            <v>2417237.24994851</v>
          </cell>
          <cell r="L15">
            <v>88.923527536838407</v>
          </cell>
          <cell r="M15">
            <v>1.0968232315097599</v>
          </cell>
        </row>
        <row r="16">
          <cell r="G16" t="str">
            <v>Sharks</v>
          </cell>
          <cell r="H16">
            <v>1</v>
          </cell>
          <cell r="I16">
            <v>1</v>
          </cell>
          <cell r="J16">
            <v>1629.2</v>
          </cell>
          <cell r="K16">
            <v>4034059.9790286301</v>
          </cell>
          <cell r="L16">
            <v>74.120510315118196</v>
          </cell>
          <cell r="M16">
            <v>1.4923242148557601</v>
          </cell>
        </row>
        <row r="17">
          <cell r="G17" t="str">
            <v>Sharks</v>
          </cell>
          <cell r="H17">
            <v>2</v>
          </cell>
          <cell r="I17">
            <v>1</v>
          </cell>
          <cell r="J17">
            <v>997.4</v>
          </cell>
          <cell r="K17">
            <v>2428951.4429308199</v>
          </cell>
          <cell r="L17">
            <v>85.750457587529098</v>
          </cell>
          <cell r="M17">
            <v>1.7728865239518099</v>
          </cell>
        </row>
        <row r="18">
          <cell r="G18" t="str">
            <v>Sharks</v>
          </cell>
          <cell r="H18">
            <v>3</v>
          </cell>
          <cell r="I18">
            <v>1</v>
          </cell>
          <cell r="J18">
            <v>379.6</v>
          </cell>
          <cell r="K18">
            <v>950134.88592553698</v>
          </cell>
          <cell r="L18">
            <v>89.389025849219394</v>
          </cell>
          <cell r="M18">
            <v>2.68683976562785</v>
          </cell>
        </row>
        <row r="19">
          <cell r="G19" t="str">
            <v>Sharks</v>
          </cell>
          <cell r="H19">
            <v>4</v>
          </cell>
          <cell r="I19">
            <v>1</v>
          </cell>
          <cell r="J19">
            <v>41.8</v>
          </cell>
          <cell r="K19">
            <v>139225.052758873</v>
          </cell>
          <cell r="L19">
            <v>86.405682384848703</v>
          </cell>
          <cell r="M19">
            <v>8.6919364138006792</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1097</v>
          </cell>
          <cell r="K21">
            <v>1641790.4088032099</v>
          </cell>
          <cell r="L21">
            <v>72.1741536612261</v>
          </cell>
          <cell r="M21">
            <v>1.5577791470442499</v>
          </cell>
        </row>
        <row r="22">
          <cell r="G22" t="str">
            <v>Czech Republic</v>
          </cell>
          <cell r="H22">
            <v>3</v>
          </cell>
          <cell r="I22">
            <v>1</v>
          </cell>
          <cell r="J22">
            <v>1368.9</v>
          </cell>
          <cell r="K22">
            <v>1900666.82618688</v>
          </cell>
          <cell r="L22">
            <v>78.129892907314698</v>
          </cell>
          <cell r="M22">
            <v>1.7578946176972901</v>
          </cell>
        </row>
        <row r="23">
          <cell r="G23" t="str">
            <v>Czech Republic</v>
          </cell>
          <cell r="H23">
            <v>4</v>
          </cell>
          <cell r="I23">
            <v>1</v>
          </cell>
          <cell r="J23">
            <v>346.9</v>
          </cell>
          <cell r="K23">
            <v>431923.86391066498</v>
          </cell>
          <cell r="L23">
            <v>87.293569914013204</v>
          </cell>
          <cell r="M23">
            <v>3.31996835645496</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658.3</v>
          </cell>
          <cell r="K25">
            <v>278084.36493982701</v>
          </cell>
          <cell r="L25">
            <v>58.231363153922601</v>
          </cell>
          <cell r="M25">
            <v>1.8426158112003801</v>
          </cell>
        </row>
        <row r="26">
          <cell r="G26" t="str">
            <v>Denmark</v>
          </cell>
          <cell r="H26">
            <v>2</v>
          </cell>
          <cell r="I26">
            <v>1</v>
          </cell>
          <cell r="J26">
            <v>1553.9</v>
          </cell>
          <cell r="K26">
            <v>745167.52549286897</v>
          </cell>
          <cell r="L26">
            <v>76.1555351366368</v>
          </cell>
          <cell r="M26">
            <v>1.1557661738104801</v>
          </cell>
        </row>
        <row r="27">
          <cell r="G27" t="str">
            <v>Denmark</v>
          </cell>
          <cell r="H27">
            <v>3</v>
          </cell>
          <cell r="I27">
            <v>1</v>
          </cell>
          <cell r="J27">
            <v>1948.3</v>
          </cell>
          <cell r="K27">
            <v>986077.68820659304</v>
          </cell>
          <cell r="L27">
            <v>85.241107670976007</v>
          </cell>
          <cell r="M27">
            <v>0.93448138421321303</v>
          </cell>
        </row>
        <row r="28">
          <cell r="G28" t="str">
            <v>Denmark</v>
          </cell>
          <cell r="H28">
            <v>4</v>
          </cell>
          <cell r="I28">
            <v>1</v>
          </cell>
          <cell r="J28">
            <v>510.5</v>
          </cell>
          <cell r="K28">
            <v>267407.62059386499</v>
          </cell>
          <cell r="L28">
            <v>89.533046676015204</v>
          </cell>
          <cell r="M28">
            <v>1.8026341383479301</v>
          </cell>
        </row>
        <row r="29">
          <cell r="G29" t="str">
            <v>England (UK)</v>
          </cell>
          <cell r="H29">
            <v>1</v>
          </cell>
          <cell r="I29">
            <v>1</v>
          </cell>
          <cell r="J29">
            <v>370.1</v>
          </cell>
          <cell r="K29">
            <v>2637205.4090404301</v>
          </cell>
          <cell r="L29">
            <v>61.267115947372801</v>
          </cell>
          <cell r="M29">
            <v>2.2332567166674</v>
          </cell>
        </row>
        <row r="30">
          <cell r="G30" t="str">
            <v>England (UK)</v>
          </cell>
          <cell r="H30">
            <v>2</v>
          </cell>
          <cell r="I30">
            <v>1</v>
          </cell>
          <cell r="J30">
            <v>943.6</v>
          </cell>
          <cell r="K30">
            <v>6362444.8681867002</v>
          </cell>
          <cell r="L30">
            <v>71.735027403442501</v>
          </cell>
          <cell r="M30">
            <v>1.5843148143086301</v>
          </cell>
        </row>
        <row r="31">
          <cell r="G31" t="str">
            <v>England (UK)</v>
          </cell>
          <cell r="H31">
            <v>3</v>
          </cell>
          <cell r="I31">
            <v>1</v>
          </cell>
          <cell r="J31">
            <v>1255.9000000000001</v>
          </cell>
          <cell r="K31">
            <v>8171341.9501784202</v>
          </cell>
          <cell r="L31">
            <v>81.621915679124001</v>
          </cell>
          <cell r="M31">
            <v>1.11106092411218</v>
          </cell>
        </row>
        <row r="32">
          <cell r="G32" t="str">
            <v>England (UK)</v>
          </cell>
          <cell r="H32">
            <v>4</v>
          </cell>
          <cell r="I32">
            <v>1</v>
          </cell>
          <cell r="J32">
            <v>525.4</v>
          </cell>
          <cell r="K32">
            <v>3454121.84685467</v>
          </cell>
          <cell r="L32">
            <v>87.105862624640906</v>
          </cell>
          <cell r="M32">
            <v>1.65846473621219</v>
          </cell>
        </row>
        <row r="33">
          <cell r="G33" t="str">
            <v>Estonia</v>
          </cell>
          <cell r="H33">
            <v>1</v>
          </cell>
          <cell r="I33">
            <v>1</v>
          </cell>
          <cell r="J33">
            <v>551.9</v>
          </cell>
          <cell r="K33">
            <v>66074.6090695147</v>
          </cell>
          <cell r="L33">
            <v>65.019628168486406</v>
          </cell>
          <cell r="M33">
            <v>2.1414236119101999</v>
          </cell>
        </row>
        <row r="34">
          <cell r="G34" t="str">
            <v>Estonia</v>
          </cell>
          <cell r="H34">
            <v>2</v>
          </cell>
          <cell r="I34">
            <v>1</v>
          </cell>
          <cell r="J34">
            <v>1601.9</v>
          </cell>
          <cell r="K34">
            <v>189488.18218921701</v>
          </cell>
          <cell r="L34">
            <v>75.103450908768494</v>
          </cell>
          <cell r="M34">
            <v>1.16604829563218</v>
          </cell>
        </row>
        <row r="35">
          <cell r="G35" t="str">
            <v>Estonia</v>
          </cell>
          <cell r="H35">
            <v>3</v>
          </cell>
          <cell r="I35">
            <v>1</v>
          </cell>
          <cell r="J35">
            <v>1969.6</v>
          </cell>
          <cell r="K35">
            <v>235065.88011846499</v>
          </cell>
          <cell r="L35">
            <v>82.6030804423212</v>
          </cell>
          <cell r="M35">
            <v>0.94226762490659199</v>
          </cell>
        </row>
        <row r="36">
          <cell r="G36" t="str">
            <v>Estonia</v>
          </cell>
          <cell r="H36">
            <v>4</v>
          </cell>
          <cell r="I36">
            <v>1</v>
          </cell>
          <cell r="J36">
            <v>601.6</v>
          </cell>
          <cell r="K36">
            <v>72760.861482268796</v>
          </cell>
          <cell r="L36">
            <v>91.612858294958102</v>
          </cell>
          <cell r="M36">
            <v>1.2105021320474301</v>
          </cell>
        </row>
        <row r="37">
          <cell r="G37" t="str">
            <v>Finland</v>
          </cell>
          <cell r="H37">
            <v>1</v>
          </cell>
          <cell r="I37">
            <v>1</v>
          </cell>
          <cell r="J37">
            <v>228.1</v>
          </cell>
          <cell r="K37">
            <v>160653.118131767</v>
          </cell>
          <cell r="L37">
            <v>50.332538941778203</v>
          </cell>
          <cell r="M37">
            <v>2.7173585402848599</v>
          </cell>
        </row>
        <row r="38">
          <cell r="G38" t="str">
            <v>Finland</v>
          </cell>
          <cell r="H38">
            <v>2</v>
          </cell>
          <cell r="I38">
            <v>1</v>
          </cell>
          <cell r="J38">
            <v>842</v>
          </cell>
          <cell r="K38">
            <v>543322.45163594198</v>
          </cell>
          <cell r="L38">
            <v>71.319661078721197</v>
          </cell>
          <cell r="M38">
            <v>1.47177375565216</v>
          </cell>
        </row>
        <row r="39">
          <cell r="G39" t="str">
            <v>Finland</v>
          </cell>
          <cell r="H39">
            <v>3</v>
          </cell>
          <cell r="I39">
            <v>1</v>
          </cell>
          <cell r="J39">
            <v>1497.6</v>
          </cell>
          <cell r="K39">
            <v>930906.72078771598</v>
          </cell>
          <cell r="L39">
            <v>83.2685485664758</v>
          </cell>
          <cell r="M39">
            <v>1.04472658424029</v>
          </cell>
        </row>
        <row r="40">
          <cell r="G40" t="str">
            <v>Finland</v>
          </cell>
          <cell r="H40">
            <v>4</v>
          </cell>
          <cell r="I40">
            <v>1</v>
          </cell>
          <cell r="J40">
            <v>920.3</v>
          </cell>
          <cell r="K40">
            <v>554220.06193416496</v>
          </cell>
          <cell r="L40">
            <v>88.235211918500795</v>
          </cell>
          <cell r="M40">
            <v>1.1275302470036099</v>
          </cell>
        </row>
        <row r="41">
          <cell r="G41" t="str">
            <v>Flanders (Belgium)</v>
          </cell>
          <cell r="H41">
            <v>1</v>
          </cell>
          <cell r="I41">
            <v>1</v>
          </cell>
          <cell r="J41">
            <v>344.2</v>
          </cell>
          <cell r="K41">
            <v>288731.69289251399</v>
          </cell>
          <cell r="L41">
            <v>57.598376253911702</v>
          </cell>
          <cell r="M41">
            <v>2.0083108852355598</v>
          </cell>
        </row>
        <row r="42">
          <cell r="G42" t="str">
            <v>Flanders (Belgium)</v>
          </cell>
          <cell r="H42">
            <v>2</v>
          </cell>
          <cell r="I42">
            <v>1</v>
          </cell>
          <cell r="J42">
            <v>916.4</v>
          </cell>
          <cell r="K42">
            <v>769290.97974230605</v>
          </cell>
          <cell r="L42">
            <v>74.878368875303394</v>
          </cell>
          <cell r="M42">
            <v>1.2200265056933199</v>
          </cell>
        </row>
        <row r="43">
          <cell r="G43" t="str">
            <v>Flanders (Belgium)</v>
          </cell>
          <cell r="H43">
            <v>3</v>
          </cell>
          <cell r="I43">
            <v>1</v>
          </cell>
          <cell r="J43">
            <v>1312.6</v>
          </cell>
          <cell r="K43">
            <v>1091560.5064922599</v>
          </cell>
          <cell r="L43">
            <v>84.947131029065005</v>
          </cell>
          <cell r="M43">
            <v>1.0142344536477701</v>
          </cell>
        </row>
        <row r="44">
          <cell r="G44" t="str">
            <v>Flanders (Belgium)</v>
          </cell>
          <cell r="H44">
            <v>4</v>
          </cell>
          <cell r="I44">
            <v>1</v>
          </cell>
          <cell r="J44">
            <v>471.8</v>
          </cell>
          <cell r="K44">
            <v>392109.820714715</v>
          </cell>
          <cell r="L44">
            <v>92.999821398036403</v>
          </cell>
          <cell r="M44">
            <v>1.2134577516387099</v>
          </cell>
        </row>
        <row r="45">
          <cell r="G45" t="str">
            <v>France</v>
          </cell>
          <cell r="I45">
            <v>1</v>
          </cell>
          <cell r="J45">
            <v>4</v>
          </cell>
          <cell r="K45">
            <v>16744.359231660401</v>
          </cell>
          <cell r="L45">
            <v>32.251596714439103</v>
          </cell>
          <cell r="M45">
            <v>12.5184842415958</v>
          </cell>
        </row>
        <row r="46">
          <cell r="G46" t="str">
            <v>France</v>
          </cell>
          <cell r="H46">
            <v>1</v>
          </cell>
          <cell r="I46">
            <v>1</v>
          </cell>
          <cell r="J46">
            <v>740</v>
          </cell>
          <cell r="K46">
            <v>4335018.7210083902</v>
          </cell>
          <cell r="L46">
            <v>57.628428792743101</v>
          </cell>
          <cell r="M46">
            <v>1.4062319360808599</v>
          </cell>
        </row>
        <row r="47">
          <cell r="G47" t="str">
            <v>France</v>
          </cell>
          <cell r="H47">
            <v>2</v>
          </cell>
          <cell r="I47">
            <v>1</v>
          </cell>
          <cell r="J47">
            <v>1475.4</v>
          </cell>
          <cell r="K47">
            <v>8343370.7830892596</v>
          </cell>
          <cell r="L47">
            <v>70.795034677878206</v>
          </cell>
          <cell r="M47">
            <v>0.97975163461166803</v>
          </cell>
        </row>
        <row r="48">
          <cell r="G48" t="str">
            <v>France</v>
          </cell>
          <cell r="H48">
            <v>3</v>
          </cell>
          <cell r="I48">
            <v>1</v>
          </cell>
          <cell r="J48">
            <v>1530.6</v>
          </cell>
          <cell r="K48">
            <v>8326916.5096006403</v>
          </cell>
          <cell r="L48">
            <v>79.179451789811196</v>
          </cell>
          <cell r="M48">
            <v>0.84859393532481298</v>
          </cell>
        </row>
        <row r="49">
          <cell r="G49" t="str">
            <v>France</v>
          </cell>
          <cell r="H49">
            <v>4</v>
          </cell>
          <cell r="I49">
            <v>1</v>
          </cell>
          <cell r="J49">
            <v>384</v>
          </cell>
          <cell r="K49">
            <v>2006130.5061850401</v>
          </cell>
          <cell r="L49">
            <v>84.243463357648494</v>
          </cell>
          <cell r="M49">
            <v>1.8429617279535899</v>
          </cell>
        </row>
        <row r="50">
          <cell r="G50" t="str">
            <v>Germany</v>
          </cell>
          <cell r="H50">
            <v>1</v>
          </cell>
          <cell r="I50">
            <v>1</v>
          </cell>
          <cell r="J50">
            <v>463.1</v>
          </cell>
          <cell r="K50">
            <v>5237521.9372843197</v>
          </cell>
          <cell r="L50">
            <v>65.242522678095696</v>
          </cell>
          <cell r="M50">
            <v>2.1434320099852</v>
          </cell>
        </row>
        <row r="51">
          <cell r="G51" t="str">
            <v>Germany</v>
          </cell>
          <cell r="H51">
            <v>2</v>
          </cell>
          <cell r="I51">
            <v>1</v>
          </cell>
          <cell r="J51">
            <v>1140.5999999999999</v>
          </cell>
          <cell r="K51">
            <v>12024497.052170301</v>
          </cell>
          <cell r="L51">
            <v>78.175105705698101</v>
          </cell>
          <cell r="M51">
            <v>1.3568679145662099</v>
          </cell>
        </row>
        <row r="52">
          <cell r="G52" t="str">
            <v>Germany</v>
          </cell>
          <cell r="H52">
            <v>3</v>
          </cell>
          <cell r="I52">
            <v>1</v>
          </cell>
          <cell r="J52">
            <v>1425.8</v>
          </cell>
          <cell r="K52">
            <v>13732874.3848875</v>
          </cell>
          <cell r="L52">
            <v>86.588278136107306</v>
          </cell>
          <cell r="M52">
            <v>1.04950875193767</v>
          </cell>
        </row>
        <row r="53">
          <cell r="G53" t="str">
            <v>Germany</v>
          </cell>
          <cell r="H53">
            <v>4</v>
          </cell>
          <cell r="I53">
            <v>1</v>
          </cell>
          <cell r="J53">
            <v>444.5</v>
          </cell>
          <cell r="K53">
            <v>4088919.7575601102</v>
          </cell>
          <cell r="L53">
            <v>90.381861775132407</v>
          </cell>
          <cell r="M53">
            <v>1.65490178422892</v>
          </cell>
        </row>
        <row r="54">
          <cell r="G54" t="str">
            <v>Capitals</v>
          </cell>
          <cell r="H54">
            <v>1</v>
          </cell>
          <cell r="I54">
            <v>1</v>
          </cell>
          <cell r="J54">
            <v>669.3</v>
          </cell>
          <cell r="K54">
            <v>906594.76979362697</v>
          </cell>
          <cell r="L54">
            <v>55.978664176077402</v>
          </cell>
          <cell r="M54">
            <v>2.3736538668278202</v>
          </cell>
        </row>
        <row r="55">
          <cell r="G55" t="str">
            <v>Capitals</v>
          </cell>
          <cell r="H55">
            <v>2</v>
          </cell>
          <cell r="I55">
            <v>1</v>
          </cell>
          <cell r="J55">
            <v>926.9</v>
          </cell>
          <cell r="K55">
            <v>1246973.15049382</v>
          </cell>
          <cell r="L55">
            <v>50.4074217517744</v>
          </cell>
          <cell r="M55">
            <v>2.1760111063443199</v>
          </cell>
        </row>
        <row r="56">
          <cell r="G56" t="str">
            <v>Capitals</v>
          </cell>
          <cell r="H56">
            <v>3</v>
          </cell>
          <cell r="I56">
            <v>1</v>
          </cell>
          <cell r="J56">
            <v>573.1</v>
          </cell>
          <cell r="K56">
            <v>819161.06910978397</v>
          </cell>
          <cell r="L56">
            <v>54.380512226032103</v>
          </cell>
          <cell r="M56">
            <v>2.3684228520857999</v>
          </cell>
        </row>
        <row r="57">
          <cell r="G57" t="str">
            <v>Capitals</v>
          </cell>
          <cell r="H57">
            <v>4</v>
          </cell>
          <cell r="I57">
            <v>1</v>
          </cell>
          <cell r="J57">
            <v>122.7</v>
          </cell>
          <cell r="K57">
            <v>206539.96565629399</v>
          </cell>
          <cell r="L57">
            <v>64.342635249300301</v>
          </cell>
          <cell r="M57">
            <v>6.2604806465819998</v>
          </cell>
        </row>
        <row r="58">
          <cell r="G58" t="str">
            <v>Ireland</v>
          </cell>
          <cell r="H58">
            <v>1</v>
          </cell>
          <cell r="I58">
            <v>1</v>
          </cell>
          <cell r="J58">
            <v>414.8</v>
          </cell>
          <cell r="K58">
            <v>220005.97796219701</v>
          </cell>
          <cell r="L58">
            <v>49.6532555016665</v>
          </cell>
          <cell r="M58">
            <v>2.3575374133370901</v>
          </cell>
        </row>
        <row r="59">
          <cell r="G59" t="str">
            <v>Ireland</v>
          </cell>
          <cell r="H59">
            <v>2</v>
          </cell>
          <cell r="I59">
            <v>1</v>
          </cell>
          <cell r="J59">
            <v>1149.8</v>
          </cell>
          <cell r="K59">
            <v>569486.57962265401</v>
          </cell>
          <cell r="L59">
            <v>63.233014776821001</v>
          </cell>
          <cell r="M59">
            <v>1.2084306470681401</v>
          </cell>
        </row>
        <row r="60">
          <cell r="G60" t="str">
            <v>Ireland</v>
          </cell>
          <cell r="H60">
            <v>3</v>
          </cell>
          <cell r="I60">
            <v>1</v>
          </cell>
          <cell r="J60">
            <v>1389.6</v>
          </cell>
          <cell r="K60">
            <v>643010.54923570203</v>
          </cell>
          <cell r="L60">
            <v>74.259832693755499</v>
          </cell>
          <cell r="M60">
            <v>1.3762607058690299</v>
          </cell>
        </row>
        <row r="61">
          <cell r="G61" t="str">
            <v>Ireland</v>
          </cell>
          <cell r="H61">
            <v>4</v>
          </cell>
          <cell r="I61">
            <v>1</v>
          </cell>
          <cell r="J61">
            <v>404.8</v>
          </cell>
          <cell r="K61">
            <v>179907.919948141</v>
          </cell>
          <cell r="L61">
            <v>83.522692039214604</v>
          </cell>
          <cell r="M61">
            <v>2.49168202896047</v>
          </cell>
        </row>
        <row r="62">
          <cell r="G62" t="str">
            <v>Penguins</v>
          </cell>
          <cell r="H62">
            <v>1</v>
          </cell>
          <cell r="I62">
            <v>1</v>
          </cell>
          <cell r="J62">
            <v>790.3</v>
          </cell>
          <cell r="K62">
            <v>661908.306716625</v>
          </cell>
          <cell r="L62">
            <v>64.195504605121599</v>
          </cell>
          <cell r="M62">
            <v>1.3849039169243</v>
          </cell>
        </row>
        <row r="63">
          <cell r="G63" t="str">
            <v>Penguins</v>
          </cell>
          <cell r="H63">
            <v>2</v>
          </cell>
          <cell r="I63">
            <v>1</v>
          </cell>
          <cell r="J63">
            <v>1000.2</v>
          </cell>
          <cell r="K63">
            <v>912238.03200205194</v>
          </cell>
          <cell r="L63">
            <v>77.287611409982006</v>
          </cell>
          <cell r="M63">
            <v>1.63837963848943</v>
          </cell>
        </row>
        <row r="64">
          <cell r="G64" t="str">
            <v>Penguins</v>
          </cell>
          <cell r="H64">
            <v>3</v>
          </cell>
          <cell r="I64">
            <v>1</v>
          </cell>
          <cell r="J64">
            <v>879.1</v>
          </cell>
          <cell r="K64">
            <v>880945.300307906</v>
          </cell>
          <cell r="L64">
            <v>84.469021257884407</v>
          </cell>
          <cell r="M64">
            <v>1.3442779850200299</v>
          </cell>
        </row>
        <row r="65">
          <cell r="G65" t="str">
            <v>Penguins</v>
          </cell>
          <cell r="H65">
            <v>4</v>
          </cell>
          <cell r="I65">
            <v>1</v>
          </cell>
          <cell r="J65">
            <v>250.4</v>
          </cell>
          <cell r="K65">
            <v>265000.82307029399</v>
          </cell>
          <cell r="L65">
            <v>86.173298575610403</v>
          </cell>
          <cell r="M65">
            <v>2.47585131855082</v>
          </cell>
        </row>
        <row r="66">
          <cell r="G66" t="str">
            <v>Italy</v>
          </cell>
          <cell r="H66">
            <v>1</v>
          </cell>
          <cell r="I66">
            <v>1</v>
          </cell>
          <cell r="J66">
            <v>582.6</v>
          </cell>
          <cell r="K66">
            <v>5162977.6705479603</v>
          </cell>
          <cell r="L66">
            <v>54.921321601950297</v>
          </cell>
          <cell r="M66">
            <v>2.03234460123709</v>
          </cell>
        </row>
        <row r="67">
          <cell r="G67" t="str">
            <v>Italy</v>
          </cell>
          <cell r="H67">
            <v>2</v>
          </cell>
          <cell r="I67">
            <v>1</v>
          </cell>
          <cell r="J67">
            <v>1098.5</v>
          </cell>
          <cell r="K67">
            <v>8396412.77028648</v>
          </cell>
          <cell r="L67">
            <v>60.590210399548297</v>
          </cell>
          <cell r="M67">
            <v>1.39357891154269</v>
          </cell>
        </row>
        <row r="68">
          <cell r="G68" t="str">
            <v>Italy</v>
          </cell>
          <cell r="H68">
            <v>3</v>
          </cell>
          <cell r="I68">
            <v>1</v>
          </cell>
          <cell r="J68">
            <v>883.6</v>
          </cell>
          <cell r="K68">
            <v>6137248.80581256</v>
          </cell>
          <cell r="L68">
            <v>74.079420067463801</v>
          </cell>
          <cell r="M68">
            <v>1.8469774374557399</v>
          </cell>
        </row>
        <row r="69">
          <cell r="G69" t="str">
            <v>Italy</v>
          </cell>
          <cell r="H69">
            <v>4</v>
          </cell>
          <cell r="I69">
            <v>1</v>
          </cell>
          <cell r="J69">
            <v>134.30000000000001</v>
          </cell>
          <cell r="K69">
            <v>904548.15219659999</v>
          </cell>
          <cell r="L69">
            <v>86.091124722218396</v>
          </cell>
          <cell r="M69">
            <v>4.6702365437568298</v>
          </cell>
        </row>
        <row r="70">
          <cell r="G70" t="str">
            <v>Panthers</v>
          </cell>
          <cell r="H70">
            <v>1</v>
          </cell>
          <cell r="I70">
            <v>1</v>
          </cell>
          <cell r="J70">
            <v>1</v>
          </cell>
          <cell r="K70">
            <v>2745.8075953742896</v>
          </cell>
          <cell r="L70">
            <v>100</v>
          </cell>
          <cell r="M70">
            <v>0</v>
          </cell>
        </row>
        <row r="71">
          <cell r="G71" t="str">
            <v>Panthers</v>
          </cell>
          <cell r="H71">
            <v>2</v>
          </cell>
          <cell r="I71">
            <v>1</v>
          </cell>
          <cell r="J71">
            <v>745.9</v>
          </cell>
          <cell r="K71">
            <v>802337.95388093102</v>
          </cell>
          <cell r="L71">
            <v>67.608665162904401</v>
          </cell>
          <cell r="M71">
            <v>1.9169754936022001</v>
          </cell>
        </row>
        <row r="72">
          <cell r="G72" t="str">
            <v>Panthers</v>
          </cell>
          <cell r="H72">
            <v>3</v>
          </cell>
          <cell r="I72">
            <v>1</v>
          </cell>
          <cell r="J72">
            <v>157</v>
          </cell>
          <cell r="K72">
            <v>186877.09169349901</v>
          </cell>
          <cell r="L72">
            <v>77.412114910089997</v>
          </cell>
          <cell r="M72">
            <v>4.1782000481742996</v>
          </cell>
        </row>
        <row r="73">
          <cell r="G73" t="str">
            <v>Panthers</v>
          </cell>
          <cell r="H73">
            <v>4</v>
          </cell>
          <cell r="I73">
            <v>1</v>
          </cell>
          <cell r="J73">
            <v>13.7</v>
          </cell>
          <cell r="K73">
            <v>18871.393733635501</v>
          </cell>
          <cell r="L73">
            <v>85.987031650121295</v>
          </cell>
          <cell r="M73">
            <v>15.187466984001601</v>
          </cell>
        </row>
        <row r="74">
          <cell r="G74" t="str">
            <v>Japan</v>
          </cell>
          <cell r="H74">
            <v>1</v>
          </cell>
          <cell r="I74">
            <v>1</v>
          </cell>
          <cell r="J74">
            <v>152.5</v>
          </cell>
          <cell r="K74">
            <v>2395859.0521633001</v>
          </cell>
          <cell r="L74">
            <v>69.330857617664407</v>
          </cell>
          <cell r="M74">
            <v>4.3154501053081997</v>
          </cell>
        </row>
        <row r="75">
          <cell r="G75" t="str">
            <v>Japan</v>
          </cell>
          <cell r="H75">
            <v>2</v>
          </cell>
          <cell r="I75">
            <v>1</v>
          </cell>
          <cell r="J75">
            <v>743</v>
          </cell>
          <cell r="K75">
            <v>11217810.0777536</v>
          </cell>
          <cell r="L75">
            <v>71.886706803865195</v>
          </cell>
          <cell r="M75">
            <v>1.71539578015321</v>
          </cell>
        </row>
        <row r="76">
          <cell r="G76" t="str">
            <v>Japan</v>
          </cell>
          <cell r="H76">
            <v>3</v>
          </cell>
          <cell r="I76">
            <v>1</v>
          </cell>
          <cell r="J76">
            <v>1710.3</v>
          </cell>
          <cell r="K76">
            <v>25624346.926592998</v>
          </cell>
          <cell r="L76">
            <v>78.117945189245603</v>
          </cell>
          <cell r="M76">
            <v>0.90365465447688897</v>
          </cell>
        </row>
        <row r="77">
          <cell r="G77" t="str">
            <v>Japan</v>
          </cell>
          <cell r="H77">
            <v>4</v>
          </cell>
          <cell r="I77">
            <v>1</v>
          </cell>
          <cell r="J77">
            <v>858.2</v>
          </cell>
          <cell r="K77">
            <v>12412794.7736711</v>
          </cell>
          <cell r="L77">
            <v>79.388181028092404</v>
          </cell>
          <cell r="M77">
            <v>1.5897675798864099</v>
          </cell>
        </row>
        <row r="78">
          <cell r="G78" t="str">
            <v>Korea</v>
          </cell>
          <cell r="H78">
            <v>1</v>
          </cell>
          <cell r="I78">
            <v>1</v>
          </cell>
          <cell r="J78">
            <v>559.79999999999995</v>
          </cell>
          <cell r="K78">
            <v>2804695.4187803799</v>
          </cell>
          <cell r="L78">
            <v>68.516476688936507</v>
          </cell>
          <cell r="M78">
            <v>2.1957369338008399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1608.3</v>
          </cell>
          <cell r="K80">
            <v>8562462.0250903703</v>
          </cell>
          <cell r="L80">
            <v>77.635588811707194</v>
          </cell>
          <cell r="M80">
            <v>1.10505259627723</v>
          </cell>
        </row>
        <row r="81">
          <cell r="G81" t="str">
            <v>Korea</v>
          </cell>
          <cell r="H81">
            <v>4</v>
          </cell>
          <cell r="I81">
            <v>1</v>
          </cell>
          <cell r="J81">
            <v>299</v>
          </cell>
          <cell r="K81">
            <v>1564946.4639097999</v>
          </cell>
          <cell r="L81">
            <v>78.462572701702399</v>
          </cell>
          <cell r="M81">
            <v>2.79780073467998</v>
          </cell>
        </row>
        <row r="82">
          <cell r="G82" t="str">
            <v>Islanders</v>
          </cell>
          <cell r="H82">
            <v>1</v>
          </cell>
          <cell r="I82">
            <v>1</v>
          </cell>
          <cell r="J82">
            <v>396.3</v>
          </cell>
          <cell r="K82">
            <v>158413.14631802199</v>
          </cell>
          <cell r="L82">
            <v>61.539579639793203</v>
          </cell>
          <cell r="M82">
            <v>2.6461590570735298</v>
          </cell>
        </row>
        <row r="83">
          <cell r="G83" t="str">
            <v>Islanders</v>
          </cell>
          <cell r="H83">
            <v>2</v>
          </cell>
          <cell r="I83">
            <v>1</v>
          </cell>
          <cell r="J83">
            <v>1203.8</v>
          </cell>
          <cell r="K83">
            <v>439832.268214932</v>
          </cell>
          <cell r="L83">
            <v>68.782920495755704</v>
          </cell>
          <cell r="M83">
            <v>1.5184318837380899</v>
          </cell>
        </row>
        <row r="84">
          <cell r="G84" t="str">
            <v>Islanders</v>
          </cell>
          <cell r="H84">
            <v>3</v>
          </cell>
          <cell r="I84">
            <v>1</v>
          </cell>
          <cell r="J84">
            <v>1111.5999999999999</v>
          </cell>
          <cell r="K84">
            <v>404030.96542300697</v>
          </cell>
          <cell r="L84">
            <v>78.983989168594903</v>
          </cell>
          <cell r="M84">
            <v>1.4601781471695401</v>
          </cell>
        </row>
        <row r="85">
          <cell r="G85" t="str">
            <v>Islanders</v>
          </cell>
          <cell r="H85">
            <v>4</v>
          </cell>
          <cell r="I85">
            <v>1</v>
          </cell>
          <cell r="J85">
            <v>204.3</v>
          </cell>
          <cell r="K85">
            <v>76467.977329354704</v>
          </cell>
          <cell r="L85">
            <v>84.576213624754402</v>
          </cell>
          <cell r="M85">
            <v>3.2380707111736799</v>
          </cell>
        </row>
        <row r="86">
          <cell r="G86" t="str">
            <v>Netherlands</v>
          </cell>
          <cell r="H86">
            <v>3</v>
          </cell>
          <cell r="I86">
            <v>1</v>
          </cell>
          <cell r="J86">
            <v>1</v>
          </cell>
          <cell r="K86">
            <v>2745.80759537429</v>
          </cell>
          <cell r="L86">
            <v>100</v>
          </cell>
          <cell r="M86">
            <v>0</v>
          </cell>
        </row>
        <row r="87">
          <cell r="G87" t="str">
            <v>Netherlands</v>
          </cell>
          <cell r="H87">
            <v>1</v>
          </cell>
          <cell r="I87">
            <v>1</v>
          </cell>
          <cell r="J87">
            <v>298.39999999999998</v>
          </cell>
          <cell r="K87">
            <v>686790.02995893604</v>
          </cell>
          <cell r="L87">
            <v>58.957613588950998</v>
          </cell>
          <cell r="M87">
            <v>2.5995157030488198</v>
          </cell>
        </row>
        <row r="88">
          <cell r="G88" t="str">
            <v>Netherlands</v>
          </cell>
          <cell r="H88">
            <v>2</v>
          </cell>
          <cell r="I88">
            <v>1</v>
          </cell>
          <cell r="J88">
            <v>823.7</v>
          </cell>
          <cell r="K88">
            <v>1720682.9309622601</v>
          </cell>
          <cell r="L88">
            <v>71.943773434039599</v>
          </cell>
          <cell r="M88">
            <v>1.6161034338148501</v>
          </cell>
        </row>
        <row r="89">
          <cell r="G89" t="str">
            <v>Netherlands</v>
          </cell>
          <cell r="H89">
            <v>3</v>
          </cell>
          <cell r="I89">
            <v>1</v>
          </cell>
          <cell r="J89">
            <v>1506.6</v>
          </cell>
          <cell r="K89">
            <v>3126397.7749666502</v>
          </cell>
          <cell r="L89">
            <v>85.5203339889418</v>
          </cell>
          <cell r="M89">
            <v>0.92931119523849903</v>
          </cell>
        </row>
        <row r="90">
          <cell r="G90" t="str">
            <v>Netherlands</v>
          </cell>
          <cell r="H90">
            <v>4</v>
          </cell>
          <cell r="I90">
            <v>1</v>
          </cell>
          <cell r="J90">
            <v>680.3</v>
          </cell>
          <cell r="K90">
            <v>1463802.32846754</v>
          </cell>
          <cell r="L90">
            <v>90.157853626585705</v>
          </cell>
          <cell r="M90">
            <v>1.37998329015667</v>
          </cell>
        </row>
        <row r="91">
          <cell r="G91" t="str">
            <v>Blues</v>
          </cell>
          <cell r="H91">
            <v>1</v>
          </cell>
          <cell r="I91">
            <v>1</v>
          </cell>
          <cell r="J91">
            <v>366.1</v>
          </cell>
          <cell r="K91">
            <v>167240.71706393099</v>
          </cell>
          <cell r="L91">
            <v>64.860551992043099</v>
          </cell>
          <cell r="M91">
            <v>2.3210916354372402</v>
          </cell>
        </row>
        <row r="92">
          <cell r="G92" t="str">
            <v>Blues</v>
          </cell>
          <cell r="H92">
            <v>2</v>
          </cell>
          <cell r="I92">
            <v>1</v>
          </cell>
          <cell r="J92">
            <v>1089.9000000000001</v>
          </cell>
          <cell r="K92">
            <v>502457.888398882</v>
          </cell>
          <cell r="L92">
            <v>78.464498656365606</v>
          </cell>
          <cell r="M92">
            <v>1.5007748910593799</v>
          </cell>
        </row>
        <row r="93">
          <cell r="G93" t="str">
            <v>Blues</v>
          </cell>
          <cell r="H93">
            <v>3</v>
          </cell>
          <cell r="I93">
            <v>1</v>
          </cell>
          <cell r="J93">
            <v>1564.2</v>
          </cell>
          <cell r="K93">
            <v>738956.53913765703</v>
          </cell>
          <cell r="L93">
            <v>84.153526724745007</v>
          </cell>
          <cell r="M93">
            <v>1.06915956643972</v>
          </cell>
        </row>
        <row r="94">
          <cell r="G94" t="str">
            <v>Blues</v>
          </cell>
          <cell r="H94">
            <v>4</v>
          </cell>
          <cell r="I94">
            <v>1</v>
          </cell>
          <cell r="J94">
            <v>673.8</v>
          </cell>
          <cell r="K94">
            <v>332007.59902375803</v>
          </cell>
          <cell r="L94">
            <v>90.155201486553196</v>
          </cell>
          <cell r="M94">
            <v>1.40245671583764</v>
          </cell>
        </row>
        <row r="95">
          <cell r="G95" t="str">
            <v>Northern Ireland (UK)</v>
          </cell>
          <cell r="H95">
            <v>1</v>
          </cell>
          <cell r="I95">
            <v>1</v>
          </cell>
          <cell r="J95">
            <v>254.4</v>
          </cell>
          <cell r="K95">
            <v>86269.353292652901</v>
          </cell>
          <cell r="L95">
            <v>52.994660111036801</v>
          </cell>
          <cell r="M95">
            <v>2.89989400506887</v>
          </cell>
        </row>
        <row r="96">
          <cell r="G96" t="str">
            <v>Northern Ireland (UK)</v>
          </cell>
          <cell r="H96">
            <v>2</v>
          </cell>
          <cell r="I96">
            <v>1</v>
          </cell>
          <cell r="J96">
            <v>716.7</v>
          </cell>
          <cell r="K96">
            <v>222883.86883697801</v>
          </cell>
          <cell r="L96">
            <v>67.217708052203506</v>
          </cell>
          <cell r="M96">
            <v>1.6306013741424401</v>
          </cell>
        </row>
        <row r="97">
          <cell r="G97" t="str">
            <v>Northern Ireland (UK)</v>
          </cell>
          <cell r="H97">
            <v>3</v>
          </cell>
          <cell r="I97">
            <v>1</v>
          </cell>
          <cell r="J97">
            <v>854.2</v>
          </cell>
          <cell r="K97">
            <v>247212.61840490601</v>
          </cell>
          <cell r="L97">
            <v>79.155840573929297</v>
          </cell>
          <cell r="M97">
            <v>1.2930573769874301</v>
          </cell>
        </row>
        <row r="98">
          <cell r="G98" t="str">
            <v>Northern Ireland (UK)</v>
          </cell>
          <cell r="H98">
            <v>4</v>
          </cell>
          <cell r="I98">
            <v>1</v>
          </cell>
          <cell r="J98">
            <v>293.7</v>
          </cell>
          <cell r="K98">
            <v>79592.585307280693</v>
          </cell>
          <cell r="L98">
            <v>88.290806640102005</v>
          </cell>
          <cell r="M98">
            <v>2.7190454086650999</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281.3</v>
          </cell>
          <cell r="K100">
            <v>207348.96182841799</v>
          </cell>
          <cell r="L100">
            <v>65.667087304483303</v>
          </cell>
          <cell r="M100">
            <v>2.72076371771767</v>
          </cell>
        </row>
        <row r="101">
          <cell r="G101" t="str">
            <v>Norway</v>
          </cell>
          <cell r="H101">
            <v>2</v>
          </cell>
          <cell r="I101">
            <v>1</v>
          </cell>
          <cell r="J101">
            <v>905.3</v>
          </cell>
          <cell r="K101">
            <v>607216.71172132099</v>
          </cell>
          <cell r="L101">
            <v>79.728034028658698</v>
          </cell>
          <cell r="M101">
            <v>1.4041698823473201</v>
          </cell>
        </row>
        <row r="102">
          <cell r="G102" t="str">
            <v>Norway</v>
          </cell>
          <cell r="H102">
            <v>3</v>
          </cell>
          <cell r="I102">
            <v>1</v>
          </cell>
          <cell r="J102">
            <v>1547.6</v>
          </cell>
          <cell r="K102">
            <v>970793.336378554</v>
          </cell>
          <cell r="L102">
            <v>88.574101821991107</v>
          </cell>
          <cell r="M102">
            <v>0.92633144832268799</v>
          </cell>
        </row>
        <row r="103">
          <cell r="G103" t="str">
            <v>Norway</v>
          </cell>
          <cell r="H103">
            <v>4</v>
          </cell>
          <cell r="I103">
            <v>1</v>
          </cell>
          <cell r="J103">
            <v>593.79999999999995</v>
          </cell>
          <cell r="K103">
            <v>359552.664014326</v>
          </cell>
          <cell r="L103">
            <v>93.053112350296203</v>
          </cell>
          <cell r="M103">
            <v>1.2104931677725399</v>
          </cell>
        </row>
        <row r="104">
          <cell r="G104" t="str">
            <v>Poland</v>
          </cell>
          <cell r="H104">
            <v>1</v>
          </cell>
          <cell r="I104">
            <v>1</v>
          </cell>
          <cell r="J104">
            <v>489.2</v>
          </cell>
          <cell r="K104">
            <v>2419798.4619801501</v>
          </cell>
          <cell r="L104">
            <v>54.756542789229798</v>
          </cell>
          <cell r="M104">
            <v>2.2406408427070499</v>
          </cell>
        </row>
        <row r="105">
          <cell r="G105" t="str">
            <v>Poland</v>
          </cell>
          <cell r="H105">
            <v>2</v>
          </cell>
          <cell r="I105">
            <v>1</v>
          </cell>
          <cell r="J105">
            <v>1140.5</v>
          </cell>
          <cell r="K105">
            <v>5282970.3003852898</v>
          </cell>
          <cell r="L105">
            <v>65.047524734240795</v>
          </cell>
          <cell r="M105">
            <v>1.6500272677629899</v>
          </cell>
        </row>
        <row r="106">
          <cell r="G106" t="str">
            <v>Poland</v>
          </cell>
          <cell r="H106">
            <v>3</v>
          </cell>
          <cell r="I106">
            <v>1</v>
          </cell>
          <cell r="J106">
            <v>1226.8</v>
          </cell>
          <cell r="K106">
            <v>5322344.3440875402</v>
          </cell>
          <cell r="L106">
            <v>74.628001802014296</v>
          </cell>
          <cell r="M106">
            <v>1.2785811835897201</v>
          </cell>
        </row>
        <row r="107">
          <cell r="G107" t="str">
            <v>Poland</v>
          </cell>
          <cell r="H107">
            <v>4</v>
          </cell>
          <cell r="I107">
            <v>1</v>
          </cell>
          <cell r="J107">
            <v>396.5</v>
          </cell>
          <cell r="K107">
            <v>1672892.99601828</v>
          </cell>
          <cell r="L107">
            <v>84.786150259798802</v>
          </cell>
          <cell r="M107">
            <v>2.2496316943741701</v>
          </cell>
        </row>
        <row r="108">
          <cell r="G108" t="str">
            <v>Russian Federation</v>
          </cell>
          <cell r="H108">
            <v>1</v>
          </cell>
          <cell r="I108">
            <v>1</v>
          </cell>
          <cell r="J108">
            <v>147.30000000000001</v>
          </cell>
          <cell r="K108">
            <v>5063849.6214234503</v>
          </cell>
          <cell r="L108">
            <v>55.081556016865399</v>
          </cell>
          <cell r="M108">
            <v>3.75721222917874</v>
          </cell>
        </row>
        <row r="109">
          <cell r="G109" t="str">
            <v>Russian Federation</v>
          </cell>
          <cell r="H109">
            <v>2</v>
          </cell>
          <cell r="I109">
            <v>1</v>
          </cell>
          <cell r="J109">
            <v>539.1</v>
          </cell>
          <cell r="K109">
            <v>15688866.593258301</v>
          </cell>
          <cell r="L109">
            <v>63.884992003381797</v>
          </cell>
          <cell r="M109">
            <v>2.3239725251632799</v>
          </cell>
        </row>
        <row r="110">
          <cell r="G110" t="str">
            <v>Russian Federation</v>
          </cell>
          <cell r="H110">
            <v>3</v>
          </cell>
          <cell r="I110">
            <v>1</v>
          </cell>
          <cell r="J110">
            <v>767.7</v>
          </cell>
          <cell r="K110">
            <v>20188567.916662902</v>
          </cell>
          <cell r="L110">
            <v>68.375064260285598</v>
          </cell>
          <cell r="M110">
            <v>2.6233683205570801</v>
          </cell>
        </row>
        <row r="111">
          <cell r="G111" t="str">
            <v>Russian Federation</v>
          </cell>
          <cell r="H111">
            <v>4</v>
          </cell>
          <cell r="I111">
            <v>1</v>
          </cell>
          <cell r="J111">
            <v>235.9</v>
          </cell>
          <cell r="K111">
            <v>5366651.19937276</v>
          </cell>
          <cell r="L111">
            <v>68.665162566573898</v>
          </cell>
          <cell r="M111">
            <v>5.5834201637156697</v>
          </cell>
        </row>
        <row r="112">
          <cell r="G112" t="str">
            <v>Lightning</v>
          </cell>
          <cell r="H112">
            <v>1</v>
          </cell>
          <cell r="I112">
            <v>1</v>
          </cell>
          <cell r="J112">
            <v>965.1</v>
          </cell>
          <cell r="K112">
            <v>499278.102925213</v>
          </cell>
          <cell r="L112">
            <v>73.208650918588404</v>
          </cell>
          <cell r="M112">
            <v>1.38373951951715</v>
          </cell>
        </row>
        <row r="113">
          <cell r="G113" t="str">
            <v>Lightning</v>
          </cell>
          <cell r="H113">
            <v>2</v>
          </cell>
          <cell r="I113">
            <v>1</v>
          </cell>
          <cell r="J113">
            <v>1058.4000000000001</v>
          </cell>
          <cell r="K113">
            <v>572654.350557197</v>
          </cell>
          <cell r="L113">
            <v>80.447604021770104</v>
          </cell>
          <cell r="M113">
            <v>1.17484801363826</v>
          </cell>
        </row>
        <row r="114">
          <cell r="G114" t="str">
            <v>Lightning</v>
          </cell>
          <cell r="H114">
            <v>3</v>
          </cell>
          <cell r="I114">
            <v>1</v>
          </cell>
          <cell r="J114">
            <v>1112.5999999999999</v>
          </cell>
          <cell r="K114">
            <v>598080.43338292802</v>
          </cell>
          <cell r="L114">
            <v>87.487861464293402</v>
          </cell>
          <cell r="M114">
            <v>1.1111875137048299</v>
          </cell>
        </row>
        <row r="115">
          <cell r="G115" t="str">
            <v>Lightning</v>
          </cell>
          <cell r="H115">
            <v>4</v>
          </cell>
          <cell r="I115">
            <v>1</v>
          </cell>
          <cell r="J115">
            <v>326.89999999999998</v>
          </cell>
          <cell r="K115">
            <v>179054.598630219</v>
          </cell>
          <cell r="L115">
            <v>87.140798695466501</v>
          </cell>
          <cell r="M115">
            <v>2.3666860735395598</v>
          </cell>
        </row>
        <row r="116">
          <cell r="G116" t="str">
            <v>Slovak Republic</v>
          </cell>
          <cell r="H116">
            <v>1</v>
          </cell>
          <cell r="I116">
            <v>1</v>
          </cell>
          <cell r="J116">
            <v>244.9</v>
          </cell>
          <cell r="K116">
            <v>171728.72753081599</v>
          </cell>
          <cell r="L116">
            <v>46.182578713598303</v>
          </cell>
          <cell r="M116">
            <v>2.9739217110196101</v>
          </cell>
        </row>
        <row r="117">
          <cell r="G117" t="str">
            <v>Slovak Republic</v>
          </cell>
          <cell r="H117">
            <v>2</v>
          </cell>
          <cell r="I117">
            <v>1</v>
          </cell>
          <cell r="J117">
            <v>1078.5999999999999</v>
          </cell>
          <cell r="K117">
            <v>761184.77743810299</v>
          </cell>
          <cell r="L117">
            <v>66.451648328665897</v>
          </cell>
          <cell r="M117">
            <v>1.42281142043193</v>
          </cell>
        </row>
        <row r="118">
          <cell r="G118" t="str">
            <v>Slovak Republic</v>
          </cell>
          <cell r="H118">
            <v>3</v>
          </cell>
          <cell r="I118">
            <v>1</v>
          </cell>
          <cell r="J118">
            <v>1437.2</v>
          </cell>
          <cell r="K118">
            <v>1038424.42343024</v>
          </cell>
          <cell r="L118">
            <v>75.186275544684705</v>
          </cell>
          <cell r="M118">
            <v>1.23587877726434</v>
          </cell>
        </row>
        <row r="119">
          <cell r="G119" t="str">
            <v>Slovak Republic</v>
          </cell>
          <cell r="H119">
            <v>4</v>
          </cell>
          <cell r="I119">
            <v>1</v>
          </cell>
          <cell r="J119">
            <v>249.3</v>
          </cell>
          <cell r="K119">
            <v>185595.96501820799</v>
          </cell>
          <cell r="L119">
            <v>79.918754269721205</v>
          </cell>
          <cell r="M119">
            <v>3.3935802072228598</v>
          </cell>
        </row>
        <row r="120">
          <cell r="G120" t="str">
            <v>Stars</v>
          </cell>
          <cell r="H120">
            <v>1</v>
          </cell>
          <cell r="I120">
            <v>1</v>
          </cell>
          <cell r="J120">
            <v>615.79999999999995</v>
          </cell>
          <cell r="K120">
            <v>169368.82242753499</v>
          </cell>
          <cell r="L120">
            <v>52.796578439912999</v>
          </cell>
          <cell r="M120">
            <v>2.0092255874560201</v>
          </cell>
        </row>
        <row r="121">
          <cell r="G121" t="str">
            <v>Stars</v>
          </cell>
          <cell r="H121">
            <v>2</v>
          </cell>
          <cell r="I121">
            <v>1</v>
          </cell>
          <cell r="J121">
            <v>1111.9000000000001</v>
          </cell>
          <cell r="K121">
            <v>295336.00377150998</v>
          </cell>
          <cell r="L121">
            <v>65.4422015832575</v>
          </cell>
          <cell r="M121">
            <v>1.3698085961323501</v>
          </cell>
        </row>
        <row r="122">
          <cell r="G122" t="str">
            <v>Stars</v>
          </cell>
          <cell r="H122">
            <v>3</v>
          </cell>
          <cell r="I122">
            <v>1</v>
          </cell>
          <cell r="J122">
            <v>974.1</v>
          </cell>
          <cell r="K122">
            <v>262446.02550196199</v>
          </cell>
          <cell r="L122">
            <v>74.948113572543406</v>
          </cell>
          <cell r="M122">
            <v>1.42501955017201</v>
          </cell>
        </row>
        <row r="123">
          <cell r="G123" t="str">
            <v>Stars</v>
          </cell>
          <cell r="H123">
            <v>4</v>
          </cell>
          <cell r="I123">
            <v>1</v>
          </cell>
          <cell r="J123">
            <v>187.2</v>
          </cell>
          <cell r="K123">
            <v>51883.338270979097</v>
          </cell>
          <cell r="L123">
            <v>79.955753299043195</v>
          </cell>
          <cell r="M123">
            <v>3.1216227700622299</v>
          </cell>
        </row>
        <row r="124">
          <cell r="G124" t="str">
            <v>Spain</v>
          </cell>
          <cell r="H124">
            <v>1</v>
          </cell>
          <cell r="I124">
            <v>1</v>
          </cell>
          <cell r="J124">
            <v>731.7</v>
          </cell>
          <cell r="K124">
            <v>3794432.6844186098</v>
          </cell>
          <cell r="L124">
            <v>49.661748982888099</v>
          </cell>
          <cell r="M124">
            <v>1.43154391193796</v>
          </cell>
        </row>
        <row r="125">
          <cell r="G125" t="str">
            <v>Spain</v>
          </cell>
          <cell r="H125">
            <v>2</v>
          </cell>
          <cell r="I125">
            <v>1</v>
          </cell>
          <cell r="J125">
            <v>1206</v>
          </cell>
          <cell r="K125">
            <v>6628265.2188908998</v>
          </cell>
          <cell r="L125">
            <v>63.496813556185998</v>
          </cell>
          <cell r="M125">
            <v>1.37999046395308</v>
          </cell>
        </row>
        <row r="126">
          <cell r="G126" t="str">
            <v>Spain</v>
          </cell>
          <cell r="H126">
            <v>3</v>
          </cell>
          <cell r="I126">
            <v>1</v>
          </cell>
          <cell r="J126">
            <v>982.4</v>
          </cell>
          <cell r="K126">
            <v>5461045.9746143101</v>
          </cell>
          <cell r="L126">
            <v>74.896579317294197</v>
          </cell>
          <cell r="M126">
            <v>1.4588450650628699</v>
          </cell>
        </row>
        <row r="127">
          <cell r="G127" t="str">
            <v>Spain</v>
          </cell>
          <cell r="H127">
            <v>4</v>
          </cell>
          <cell r="I127">
            <v>1</v>
          </cell>
          <cell r="J127">
            <v>193.9</v>
          </cell>
          <cell r="K127">
            <v>1076015.8473078201</v>
          </cell>
          <cell r="L127">
            <v>82.853940860417396</v>
          </cell>
          <cell r="M127">
            <v>3.27928745284856</v>
          </cell>
        </row>
        <row r="128">
          <cell r="G128" t="str">
            <v>Sweden</v>
          </cell>
          <cell r="H128">
            <v>1</v>
          </cell>
          <cell r="I128">
            <v>1</v>
          </cell>
          <cell r="J128">
            <v>267.2</v>
          </cell>
          <cell r="K128">
            <v>377910.79821244499</v>
          </cell>
          <cell r="L128">
            <v>58.239774726097401</v>
          </cell>
          <cell r="M128">
            <v>2.48867058582282</v>
          </cell>
        </row>
        <row r="129">
          <cell r="G129" t="str">
            <v>Sweden</v>
          </cell>
          <cell r="H129">
            <v>2</v>
          </cell>
          <cell r="I129">
            <v>1</v>
          </cell>
          <cell r="J129">
            <v>762.5</v>
          </cell>
          <cell r="K129">
            <v>1060886.4138038501</v>
          </cell>
          <cell r="L129">
            <v>79.274869881992501</v>
          </cell>
          <cell r="M129">
            <v>1.34031539220584</v>
          </cell>
        </row>
        <row r="130">
          <cell r="G130" t="str">
            <v>Sweden</v>
          </cell>
          <cell r="H130">
            <v>3</v>
          </cell>
          <cell r="I130">
            <v>1</v>
          </cell>
          <cell r="J130">
            <v>1321.3</v>
          </cell>
          <cell r="K130">
            <v>1699862.8784100199</v>
          </cell>
          <cell r="L130">
            <v>88.100284913815102</v>
          </cell>
          <cell r="M130">
            <v>1.0471545616110001</v>
          </cell>
        </row>
        <row r="131">
          <cell r="G131" t="str">
            <v>Sweden</v>
          </cell>
          <cell r="H131">
            <v>4</v>
          </cell>
          <cell r="I131">
            <v>1</v>
          </cell>
          <cell r="J131">
            <v>621</v>
          </cell>
          <cell r="K131">
            <v>747443.242780525</v>
          </cell>
          <cell r="L131">
            <v>94.012980343969303</v>
          </cell>
          <cell r="M131">
            <v>1.2660209389195001</v>
          </cell>
        </row>
        <row r="132">
          <cell r="G132" t="str">
            <v>Predators</v>
          </cell>
          <cell r="H132">
            <v>1</v>
          </cell>
          <cell r="I132">
            <v>1</v>
          </cell>
          <cell r="J132">
            <v>763.9</v>
          </cell>
          <cell r="K132">
            <v>7250583.3611887703</v>
          </cell>
          <cell r="L132">
            <v>38.377262165246897</v>
          </cell>
          <cell r="M132">
            <v>1.3114960262895701</v>
          </cell>
        </row>
        <row r="133">
          <cell r="G133" t="str">
            <v>Predators</v>
          </cell>
          <cell r="H133">
            <v>2</v>
          </cell>
          <cell r="I133">
            <v>1</v>
          </cell>
          <cell r="J133">
            <v>909.8</v>
          </cell>
          <cell r="K133">
            <v>7795329.6280513601</v>
          </cell>
          <cell r="L133">
            <v>51.907063722139299</v>
          </cell>
          <cell r="M133">
            <v>1.4605804753365199</v>
          </cell>
        </row>
        <row r="134">
          <cell r="G134" t="str">
            <v>Predators</v>
          </cell>
          <cell r="H134">
            <v>3</v>
          </cell>
          <cell r="I134">
            <v>1</v>
          </cell>
          <cell r="J134">
            <v>334.6</v>
          </cell>
          <cell r="K134">
            <v>2611542.0199075099</v>
          </cell>
          <cell r="L134">
            <v>61.942296358058798</v>
          </cell>
          <cell r="M134">
            <v>3.0109301683416501</v>
          </cell>
        </row>
        <row r="135">
          <cell r="G135" t="str">
            <v>Predators</v>
          </cell>
          <cell r="H135">
            <v>4</v>
          </cell>
          <cell r="I135">
            <v>1</v>
          </cell>
          <cell r="J135">
            <v>22.7</v>
          </cell>
          <cell r="K135">
            <v>175591.545467255</v>
          </cell>
          <cell r="L135">
            <v>84.717684056084394</v>
          </cell>
          <cell r="M135">
            <v>9.3550064059333593</v>
          </cell>
        </row>
        <row r="136">
          <cell r="G136" t="str">
            <v>United States</v>
          </cell>
          <cell r="H136">
            <v>1</v>
          </cell>
          <cell r="I136">
            <v>1</v>
          </cell>
          <cell r="J136">
            <v>439.9</v>
          </cell>
          <cell r="K136">
            <v>19735214.274237599</v>
          </cell>
          <cell r="L136">
            <v>66.024817046531695</v>
          </cell>
          <cell r="M136">
            <v>2.4503684011353202</v>
          </cell>
        </row>
        <row r="137">
          <cell r="G137" t="str">
            <v>United States</v>
          </cell>
          <cell r="H137">
            <v>2</v>
          </cell>
          <cell r="I137">
            <v>1</v>
          </cell>
          <cell r="J137">
            <v>937.8</v>
          </cell>
          <cell r="K137">
            <v>37234496.682943903</v>
          </cell>
          <cell r="L137">
            <v>72.684574173658703</v>
          </cell>
          <cell r="M137">
            <v>1.6443115545701701</v>
          </cell>
        </row>
        <row r="138">
          <cell r="G138" t="str">
            <v>United States</v>
          </cell>
          <cell r="H138">
            <v>3</v>
          </cell>
          <cell r="I138">
            <v>1</v>
          </cell>
          <cell r="J138">
            <v>1205.5999999999999</v>
          </cell>
          <cell r="K138">
            <v>46296511.491471998</v>
          </cell>
          <cell r="L138">
            <v>83.414242236975994</v>
          </cell>
          <cell r="M138">
            <v>1.06831366371633</v>
          </cell>
        </row>
        <row r="139">
          <cell r="G139" t="str">
            <v>United States</v>
          </cell>
          <cell r="H139">
            <v>4</v>
          </cell>
          <cell r="I139">
            <v>1</v>
          </cell>
          <cell r="J139">
            <v>457.7</v>
          </cell>
          <cell r="K139">
            <v>17254060.676067099</v>
          </cell>
          <cell r="L139">
            <v>88.335371809550196</v>
          </cell>
          <cell r="M139">
            <v>1.6428593808721099</v>
          </cell>
        </row>
        <row r="140">
          <cell r="G140" t="str">
            <v>Australia</v>
          </cell>
          <cell r="H140">
            <v>1</v>
          </cell>
          <cell r="I140">
            <v>2</v>
          </cell>
          <cell r="J140">
            <v>30</v>
          </cell>
          <cell r="K140">
            <v>64003.387024668598</v>
          </cell>
          <cell r="L140">
            <v>4.2018118749204998</v>
          </cell>
          <cell r="M140">
            <v>1.04627933600363</v>
          </cell>
        </row>
        <row r="141">
          <cell r="G141" t="str">
            <v>Australia</v>
          </cell>
          <cell r="H141">
            <v>2</v>
          </cell>
          <cell r="I141">
            <v>2</v>
          </cell>
          <cell r="J141">
            <v>62.4</v>
          </cell>
          <cell r="K141">
            <v>129282.362613916</v>
          </cell>
          <cell r="L141">
            <v>3.7699526239033099</v>
          </cell>
          <cell r="M141">
            <v>0.65208180136135396</v>
          </cell>
        </row>
        <row r="142">
          <cell r="G142" t="str">
            <v>Australia</v>
          </cell>
          <cell r="H142">
            <v>3</v>
          </cell>
          <cell r="I142">
            <v>2</v>
          </cell>
          <cell r="J142">
            <v>63.5</v>
          </cell>
          <cell r="K142">
            <v>146885.30618514199</v>
          </cell>
          <cell r="L142">
            <v>3.13846331758793</v>
          </cell>
          <cell r="M142">
            <v>0.57886779510447695</v>
          </cell>
        </row>
        <row r="143">
          <cell r="G143" t="str">
            <v>Australia</v>
          </cell>
          <cell r="H143">
            <v>4</v>
          </cell>
          <cell r="I143">
            <v>2</v>
          </cell>
          <cell r="J143">
            <v>24.1</v>
          </cell>
          <cell r="K143">
            <v>58978.070112185502</v>
          </cell>
          <cell r="L143">
            <v>2.8690487204972799</v>
          </cell>
          <cell r="M143">
            <v>0.92302475353300395</v>
          </cell>
        </row>
        <row r="144">
          <cell r="G144" t="str">
            <v>Austria</v>
          </cell>
          <cell r="H144">
            <v>1</v>
          </cell>
          <cell r="I144">
            <v>2</v>
          </cell>
          <cell r="J144">
            <v>24.7</v>
          </cell>
          <cell r="K144">
            <v>34670.108444216399</v>
          </cell>
          <cell r="L144">
            <v>4.7353983444346897</v>
          </cell>
          <cell r="M144">
            <v>1.0309148809053901</v>
          </cell>
        </row>
        <row r="145">
          <cell r="G145" t="str">
            <v>Austria</v>
          </cell>
          <cell r="H145">
            <v>2</v>
          </cell>
          <cell r="I145">
            <v>2</v>
          </cell>
          <cell r="J145">
            <v>40.299999999999997</v>
          </cell>
          <cell r="K145">
            <v>54182.987119629601</v>
          </cell>
          <cell r="L145">
            <v>3.0469577960067098</v>
          </cell>
          <cell r="M145">
            <v>0.59454309681461404</v>
          </cell>
        </row>
        <row r="146">
          <cell r="G146" t="str">
            <v>Austria</v>
          </cell>
          <cell r="H146">
            <v>3</v>
          </cell>
          <cell r="I146">
            <v>2</v>
          </cell>
          <cell r="J146">
            <v>33.1</v>
          </cell>
          <cell r="K146">
            <v>41917.480229265799</v>
          </cell>
          <cell r="L146">
            <v>2.4700078665830798</v>
          </cell>
          <cell r="M146">
            <v>0.52620336499277898</v>
          </cell>
        </row>
        <row r="147">
          <cell r="G147" t="str">
            <v>Austria</v>
          </cell>
          <cell r="H147">
            <v>4</v>
          </cell>
          <cell r="I147">
            <v>2</v>
          </cell>
          <cell r="J147">
            <v>6.9</v>
          </cell>
          <cell r="K147">
            <v>7701.76811779526</v>
          </cell>
          <cell r="L147">
            <v>2.0587328318290199</v>
          </cell>
          <cell r="M147">
            <v>1.17750781337201</v>
          </cell>
        </row>
        <row r="148">
          <cell r="G148" t="str">
            <v>Canada</v>
          </cell>
          <cell r="H148">
            <v>1</v>
          </cell>
          <cell r="I148">
            <v>2</v>
          </cell>
          <cell r="J148">
            <v>221</v>
          </cell>
          <cell r="K148">
            <v>144144.367946224</v>
          </cell>
          <cell r="L148">
            <v>4.5048961009678603</v>
          </cell>
          <cell r="M148">
            <v>0.66803038074320698</v>
          </cell>
        </row>
        <row r="149">
          <cell r="G149" t="str">
            <v>Canada</v>
          </cell>
          <cell r="H149">
            <v>2</v>
          </cell>
          <cell r="I149">
            <v>2</v>
          </cell>
          <cell r="J149">
            <v>314.60000000000002</v>
          </cell>
          <cell r="K149">
            <v>219132.10721509799</v>
          </cell>
          <cell r="L149">
            <v>3.6973715255375899</v>
          </cell>
          <cell r="M149">
            <v>0.43859781084638</v>
          </cell>
        </row>
        <row r="150">
          <cell r="G150" t="str">
            <v>Canada</v>
          </cell>
          <cell r="H150">
            <v>3</v>
          </cell>
          <cell r="I150">
            <v>2</v>
          </cell>
          <cell r="J150">
            <v>259.7</v>
          </cell>
          <cell r="K150">
            <v>199797.657794339</v>
          </cell>
          <cell r="L150">
            <v>2.8887719624998001</v>
          </cell>
          <cell r="M150">
            <v>0.40179591740153198</v>
          </cell>
        </row>
        <row r="151">
          <cell r="G151" t="str">
            <v>Canada</v>
          </cell>
          <cell r="H151">
            <v>4</v>
          </cell>
          <cell r="I151">
            <v>2</v>
          </cell>
          <cell r="J151">
            <v>57.7</v>
          </cell>
          <cell r="K151">
            <v>67271.908625552096</v>
          </cell>
          <cell r="L151">
            <v>2.4753312927055902</v>
          </cell>
          <cell r="M151">
            <v>0.56336121230359004</v>
          </cell>
        </row>
        <row r="152">
          <cell r="G152" t="str">
            <v>Sharks</v>
          </cell>
          <cell r="H152">
            <v>1</v>
          </cell>
          <cell r="I152">
            <v>2</v>
          </cell>
          <cell r="J152">
            <v>82.9</v>
          </cell>
          <cell r="K152">
            <v>168524.32831446899</v>
          </cell>
          <cell r="L152">
            <v>3.0960389507831998</v>
          </cell>
          <cell r="M152">
            <v>0.606873431178791</v>
          </cell>
        </row>
        <row r="153">
          <cell r="G153" t="str">
            <v>Sharks</v>
          </cell>
          <cell r="H153">
            <v>2</v>
          </cell>
          <cell r="I153">
            <v>2</v>
          </cell>
          <cell r="J153">
            <v>42.4</v>
          </cell>
          <cell r="K153">
            <v>86895.551981862096</v>
          </cell>
          <cell r="L153">
            <v>3.0672398697415799</v>
          </cell>
          <cell r="M153">
            <v>0.91567861553090801</v>
          </cell>
        </row>
        <row r="154">
          <cell r="G154" t="str">
            <v>Sharks</v>
          </cell>
          <cell r="H154">
            <v>3</v>
          </cell>
          <cell r="I154">
            <v>2</v>
          </cell>
          <cell r="J154">
            <v>15.9</v>
          </cell>
          <cell r="K154">
            <v>36308.0194314482</v>
          </cell>
          <cell r="L154">
            <v>3.4029768040973001</v>
          </cell>
          <cell r="M154">
            <v>1.6120273788009001</v>
          </cell>
        </row>
        <row r="155">
          <cell r="G155" t="str">
            <v>Sharks</v>
          </cell>
          <cell r="H155">
            <v>4</v>
          </cell>
          <cell r="I155">
            <v>2</v>
          </cell>
          <cell r="J155">
            <v>1.8</v>
          </cell>
          <cell r="K155">
            <v>7880.3486171758004</v>
          </cell>
          <cell r="L155">
            <v>4.8177797394082198</v>
          </cell>
          <cell r="M155">
            <v>7.2298352987266803</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114.8</v>
          </cell>
          <cell r="K157">
            <v>130055.90230200801</v>
          </cell>
          <cell r="L157">
            <v>5.72261832071284</v>
          </cell>
          <cell r="M157">
            <v>0.75496575605494198</v>
          </cell>
        </row>
        <row r="158">
          <cell r="G158" t="str">
            <v>Czech Republic</v>
          </cell>
          <cell r="H158">
            <v>3</v>
          </cell>
          <cell r="I158">
            <v>2</v>
          </cell>
          <cell r="J158">
            <v>86.8</v>
          </cell>
          <cell r="K158">
            <v>87665.687322279598</v>
          </cell>
          <cell r="L158">
            <v>3.6013304035750799</v>
          </cell>
          <cell r="M158">
            <v>0.71012423881157405</v>
          </cell>
        </row>
        <row r="159">
          <cell r="G159" t="str">
            <v>Czech Republic</v>
          </cell>
          <cell r="H159">
            <v>4</v>
          </cell>
          <cell r="I159">
            <v>2</v>
          </cell>
          <cell r="J159">
            <v>14.6</v>
          </cell>
          <cell r="K159">
            <v>10377.2760592657</v>
          </cell>
          <cell r="L159">
            <v>2.0981705943933999</v>
          </cell>
          <cell r="M159">
            <v>1.2423664608927001</v>
          </cell>
        </row>
        <row r="160">
          <cell r="G160" t="str">
            <v>Denmark</v>
          </cell>
          <cell r="H160">
            <v>1</v>
          </cell>
          <cell r="I160">
            <v>2</v>
          </cell>
          <cell r="J160">
            <v>68.2</v>
          </cell>
          <cell r="K160">
            <v>28936.682519843602</v>
          </cell>
          <cell r="L160">
            <v>6.0610708492003598</v>
          </cell>
          <cell r="M160">
            <v>0.97110289031138797</v>
          </cell>
        </row>
        <row r="161">
          <cell r="G161" t="str">
            <v>Denmark</v>
          </cell>
          <cell r="H161">
            <v>2</v>
          </cell>
          <cell r="I161">
            <v>2</v>
          </cell>
          <cell r="J161">
            <v>85.8</v>
          </cell>
          <cell r="K161">
            <v>43849.774914568399</v>
          </cell>
          <cell r="L161">
            <v>4.4826439109896903</v>
          </cell>
          <cell r="M161">
            <v>0.60957705239548099</v>
          </cell>
        </row>
        <row r="162">
          <cell r="G162" t="str">
            <v>Denmark</v>
          </cell>
          <cell r="H162">
            <v>3</v>
          </cell>
          <cell r="I162">
            <v>2</v>
          </cell>
          <cell r="J162">
            <v>87.5</v>
          </cell>
          <cell r="K162">
            <v>51668.041143719398</v>
          </cell>
          <cell r="L162">
            <v>4.4673976631348298</v>
          </cell>
          <cell r="M162">
            <v>0.55482372264572299</v>
          </cell>
        </row>
        <row r="163">
          <cell r="G163" t="str">
            <v>Denmark</v>
          </cell>
          <cell r="H163">
            <v>4</v>
          </cell>
          <cell r="I163">
            <v>2</v>
          </cell>
          <cell r="J163">
            <v>16.5</v>
          </cell>
          <cell r="K163">
            <v>9989.3558676620105</v>
          </cell>
          <cell r="L163">
            <v>3.3518155895964901</v>
          </cell>
          <cell r="M163">
            <v>1.3454205274239901</v>
          </cell>
        </row>
        <row r="164">
          <cell r="G164" t="str">
            <v>England (UK)</v>
          </cell>
          <cell r="H164">
            <v>1</v>
          </cell>
          <cell r="I164">
            <v>2</v>
          </cell>
          <cell r="J164">
            <v>59.8</v>
          </cell>
          <cell r="K164">
            <v>377188.183020761</v>
          </cell>
          <cell r="L164">
            <v>8.76034238055116</v>
          </cell>
          <cell r="M164">
            <v>1.1585136713673101</v>
          </cell>
        </row>
        <row r="165">
          <cell r="G165" t="str">
            <v>England (UK)</v>
          </cell>
          <cell r="H165">
            <v>2</v>
          </cell>
          <cell r="I165">
            <v>2</v>
          </cell>
          <cell r="J165">
            <v>85.1</v>
          </cell>
          <cell r="K165">
            <v>524367.450417366</v>
          </cell>
          <cell r="L165">
            <v>5.9110384984952802</v>
          </cell>
          <cell r="M165">
            <v>0.70329954885498402</v>
          </cell>
        </row>
        <row r="166">
          <cell r="G166" t="str">
            <v>England (UK)</v>
          </cell>
          <cell r="H166">
            <v>3</v>
          </cell>
          <cell r="I166">
            <v>2</v>
          </cell>
          <cell r="J166">
            <v>56.6</v>
          </cell>
          <cell r="K166">
            <v>324647.45545711898</v>
          </cell>
          <cell r="L166">
            <v>3.2424833557088899</v>
          </cell>
          <cell r="M166">
            <v>0.465837000452342</v>
          </cell>
        </row>
        <row r="167">
          <cell r="G167" t="str">
            <v>England (UK)</v>
          </cell>
          <cell r="H167">
            <v>4</v>
          </cell>
          <cell r="I167">
            <v>2</v>
          </cell>
          <cell r="J167">
            <v>18.5</v>
          </cell>
          <cell r="K167">
            <v>97842.253900433599</v>
          </cell>
          <cell r="L167">
            <v>2.4612649248729399</v>
          </cell>
          <cell r="M167">
            <v>0.71867062043158503</v>
          </cell>
        </row>
        <row r="168">
          <cell r="G168" t="str">
            <v>Estonia</v>
          </cell>
          <cell r="H168">
            <v>1</v>
          </cell>
          <cell r="I168">
            <v>2</v>
          </cell>
          <cell r="J168">
            <v>63.3</v>
          </cell>
          <cell r="K168">
            <v>7902.8657317873904</v>
          </cell>
          <cell r="L168">
            <v>7.7777687884038897</v>
          </cell>
          <cell r="M168">
            <v>1.0800289850687801</v>
          </cell>
        </row>
        <row r="169">
          <cell r="G169" t="str">
            <v>Estonia</v>
          </cell>
          <cell r="H169">
            <v>2</v>
          </cell>
          <cell r="I169">
            <v>2</v>
          </cell>
          <cell r="J169">
            <v>131.6</v>
          </cell>
          <cell r="K169">
            <v>16330.990113653501</v>
          </cell>
          <cell r="L169">
            <v>6.4725989343428303</v>
          </cell>
          <cell r="M169">
            <v>0.61251917505719899</v>
          </cell>
        </row>
        <row r="170">
          <cell r="G170" t="str">
            <v>Estonia</v>
          </cell>
          <cell r="H170">
            <v>3</v>
          </cell>
          <cell r="I170">
            <v>2</v>
          </cell>
          <cell r="J170">
            <v>114.4</v>
          </cell>
          <cell r="K170">
            <v>13787.041778406199</v>
          </cell>
          <cell r="L170">
            <v>4.8449717486769197</v>
          </cell>
          <cell r="M170">
            <v>0.457601415885595</v>
          </cell>
        </row>
        <row r="171">
          <cell r="G171" t="str">
            <v>Estonia</v>
          </cell>
          <cell r="H171">
            <v>4</v>
          </cell>
          <cell r="I171">
            <v>2</v>
          </cell>
          <cell r="J171">
            <v>16.7</v>
          </cell>
          <cell r="K171">
            <v>1978.7305915811601</v>
          </cell>
          <cell r="L171">
            <v>2.49629815860933</v>
          </cell>
          <cell r="M171">
            <v>0.70523696733985797</v>
          </cell>
        </row>
        <row r="172">
          <cell r="G172" t="str">
            <v>Finland</v>
          </cell>
          <cell r="H172">
            <v>1</v>
          </cell>
          <cell r="I172">
            <v>2</v>
          </cell>
          <cell r="J172">
            <v>16.399999999999999</v>
          </cell>
          <cell r="K172">
            <v>13352.959184282699</v>
          </cell>
          <cell r="L172">
            <v>4.184737114352</v>
          </cell>
          <cell r="M172">
            <v>1.1733440172762499</v>
          </cell>
        </row>
        <row r="173">
          <cell r="G173" t="str">
            <v>Finland</v>
          </cell>
          <cell r="H173">
            <v>2</v>
          </cell>
          <cell r="I173">
            <v>2</v>
          </cell>
          <cell r="J173">
            <v>39.9</v>
          </cell>
          <cell r="K173">
            <v>27225.1242997507</v>
          </cell>
          <cell r="L173">
            <v>3.5738124359570902</v>
          </cell>
          <cell r="M173">
            <v>0.64403695225250401</v>
          </cell>
        </row>
        <row r="174">
          <cell r="G174" t="str">
            <v>Finland</v>
          </cell>
          <cell r="H174">
            <v>3</v>
          </cell>
          <cell r="I174">
            <v>2</v>
          </cell>
          <cell r="J174">
            <v>60.2</v>
          </cell>
          <cell r="K174">
            <v>40592.118059664797</v>
          </cell>
          <cell r="L174">
            <v>3.6310102453170101</v>
          </cell>
          <cell r="M174">
            <v>0.51918250137708399</v>
          </cell>
        </row>
        <row r="175">
          <cell r="G175" t="str">
            <v>Finland</v>
          </cell>
          <cell r="H175">
            <v>4</v>
          </cell>
          <cell r="I175">
            <v>2</v>
          </cell>
          <cell r="J175">
            <v>35.5</v>
          </cell>
          <cell r="K175">
            <v>22682.419499492498</v>
          </cell>
          <cell r="L175">
            <v>3.6099473957397099</v>
          </cell>
          <cell r="M175">
            <v>0.58732510517749104</v>
          </cell>
        </row>
        <row r="176">
          <cell r="G176" t="str">
            <v>Flanders (Belgium)</v>
          </cell>
          <cell r="H176">
            <v>1</v>
          </cell>
          <cell r="I176">
            <v>2</v>
          </cell>
          <cell r="J176">
            <v>15.9</v>
          </cell>
          <cell r="K176">
            <v>10716.4373961579</v>
          </cell>
          <cell r="L176">
            <v>2.13918854315162</v>
          </cell>
          <cell r="M176">
            <v>0.58249648800503895</v>
          </cell>
        </row>
        <row r="177">
          <cell r="G177" t="str">
            <v>Flanders (Belgium)</v>
          </cell>
          <cell r="H177">
            <v>2</v>
          </cell>
          <cell r="I177">
            <v>2</v>
          </cell>
          <cell r="J177">
            <v>30.6</v>
          </cell>
          <cell r="K177">
            <v>21042.426465217599</v>
          </cell>
          <cell r="L177">
            <v>2.04757047545848</v>
          </cell>
          <cell r="M177">
            <v>0.42639475804018701</v>
          </cell>
        </row>
        <row r="178">
          <cell r="G178" t="str">
            <v>Flanders (Belgium)</v>
          </cell>
          <cell r="H178">
            <v>3</v>
          </cell>
          <cell r="I178">
            <v>2</v>
          </cell>
          <cell r="J178">
            <v>22.5</v>
          </cell>
          <cell r="K178">
            <v>15602.883835135999</v>
          </cell>
          <cell r="L178">
            <v>1.2146287026021201</v>
          </cell>
          <cell r="M178">
            <v>0.34509812886838098</v>
          </cell>
        </row>
        <row r="179">
          <cell r="G179" t="str">
            <v>Flanders (Belgium)</v>
          </cell>
          <cell r="H179">
            <v>4</v>
          </cell>
          <cell r="I179">
            <v>2</v>
          </cell>
          <cell r="J179">
            <v>6</v>
          </cell>
          <cell r="K179">
            <v>4485.2536996079298</v>
          </cell>
          <cell r="L179">
            <v>1.0683071974707901</v>
          </cell>
          <cell r="M179">
            <v>0.63989501970536</v>
          </cell>
        </row>
        <row r="180">
          <cell r="G180" t="str">
            <v>France</v>
          </cell>
          <cell r="H180">
            <v>1</v>
          </cell>
          <cell r="I180">
            <v>2</v>
          </cell>
          <cell r="J180">
            <v>69.8</v>
          </cell>
          <cell r="K180">
            <v>517016.07074883702</v>
          </cell>
          <cell r="L180">
            <v>6.8725239319514504</v>
          </cell>
          <cell r="M180">
            <v>0.717813192214241</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75.099999999999994</v>
          </cell>
          <cell r="K182">
            <v>508653.22803644103</v>
          </cell>
          <cell r="L182">
            <v>4.8360833072446399</v>
          </cell>
          <cell r="M182">
            <v>0.55287850231029201</v>
          </cell>
        </row>
        <row r="183">
          <cell r="G183" t="str">
            <v>France</v>
          </cell>
          <cell r="H183">
            <v>4</v>
          </cell>
          <cell r="I183">
            <v>2</v>
          </cell>
          <cell r="J183">
            <v>16.8</v>
          </cell>
          <cell r="K183">
            <v>106656.414761623</v>
          </cell>
          <cell r="L183">
            <v>4.4742995172358198</v>
          </cell>
          <cell r="M183">
            <v>1.24107163443741</v>
          </cell>
        </row>
        <row r="184">
          <cell r="G184" t="str">
            <v>Germany</v>
          </cell>
          <cell r="H184">
            <v>1</v>
          </cell>
          <cell r="I184">
            <v>2</v>
          </cell>
          <cell r="J184">
            <v>44.7</v>
          </cell>
          <cell r="K184">
            <v>513519.021673535</v>
          </cell>
          <cell r="L184">
            <v>6.3959933184366298</v>
          </cell>
          <cell r="M184">
            <v>1.1061349078926901</v>
          </cell>
        </row>
        <row r="185">
          <cell r="G185" t="str">
            <v>Germany</v>
          </cell>
          <cell r="H185">
            <v>2</v>
          </cell>
          <cell r="I185">
            <v>2</v>
          </cell>
          <cell r="J185">
            <v>54.2</v>
          </cell>
          <cell r="K185">
            <v>638726.02442063601</v>
          </cell>
          <cell r="L185">
            <v>4.1517890808572897</v>
          </cell>
          <cell r="M185">
            <v>0.70192313996772504</v>
          </cell>
        </row>
        <row r="186">
          <cell r="G186" t="str">
            <v>Germany</v>
          </cell>
          <cell r="H186">
            <v>3</v>
          </cell>
          <cell r="I186">
            <v>2</v>
          </cell>
          <cell r="J186">
            <v>50.7</v>
          </cell>
          <cell r="K186">
            <v>532312.87316958897</v>
          </cell>
          <cell r="L186">
            <v>3.3571387489846898</v>
          </cell>
          <cell r="M186">
            <v>0.57648875314897996</v>
          </cell>
        </row>
        <row r="187">
          <cell r="G187" t="str">
            <v>Germany</v>
          </cell>
          <cell r="H187">
            <v>4</v>
          </cell>
          <cell r="I187">
            <v>2</v>
          </cell>
          <cell r="J187">
            <v>9.4</v>
          </cell>
          <cell r="K187">
            <v>71654.768673187602</v>
          </cell>
          <cell r="L187">
            <v>1.57798512810234</v>
          </cell>
          <cell r="M187">
            <v>0.66693171643303995</v>
          </cell>
        </row>
        <row r="188">
          <cell r="G188" t="str">
            <v>Capitals</v>
          </cell>
          <cell r="H188">
            <v>1</v>
          </cell>
          <cell r="I188">
            <v>2</v>
          </cell>
          <cell r="J188">
            <v>134.69999999999999</v>
          </cell>
          <cell r="K188">
            <v>178805.34615766499</v>
          </cell>
          <cell r="L188">
            <v>11.034610344549501</v>
          </cell>
          <cell r="M188">
            <v>1.4014622429205399</v>
          </cell>
        </row>
        <row r="189">
          <cell r="G189" t="str">
            <v>Capitals</v>
          </cell>
          <cell r="H189">
            <v>2</v>
          </cell>
          <cell r="I189">
            <v>2</v>
          </cell>
          <cell r="J189">
            <v>249.8</v>
          </cell>
          <cell r="K189">
            <v>373270.11771899299</v>
          </cell>
          <cell r="L189">
            <v>15.088291954641299</v>
          </cell>
          <cell r="M189">
            <v>1.22948357032809</v>
          </cell>
        </row>
        <row r="190">
          <cell r="G190" t="str">
            <v>Capitals</v>
          </cell>
          <cell r="H190">
            <v>3</v>
          </cell>
          <cell r="I190">
            <v>2</v>
          </cell>
          <cell r="J190">
            <v>122.2</v>
          </cell>
          <cell r="K190">
            <v>198582.87179591201</v>
          </cell>
          <cell r="L190">
            <v>13.184642746998</v>
          </cell>
          <cell r="M190">
            <v>1.70035365723802</v>
          </cell>
        </row>
        <row r="191">
          <cell r="G191" t="str">
            <v>Capitals</v>
          </cell>
          <cell r="H191">
            <v>4</v>
          </cell>
          <cell r="I191">
            <v>2</v>
          </cell>
          <cell r="J191">
            <v>18.3</v>
          </cell>
          <cell r="K191">
            <v>28453.032967868399</v>
          </cell>
          <cell r="L191">
            <v>8.7997245306219796</v>
          </cell>
          <cell r="M191">
            <v>3.73923274850562</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82.1</v>
          </cell>
          <cell r="K193">
            <v>44113.309920814201</v>
          </cell>
          <cell r="L193">
            <v>9.9504507668359103</v>
          </cell>
          <cell r="M193">
            <v>1.2535074552230301</v>
          </cell>
        </row>
        <row r="194">
          <cell r="G194" t="str">
            <v>Ireland</v>
          </cell>
          <cell r="H194">
            <v>2</v>
          </cell>
          <cell r="I194">
            <v>2</v>
          </cell>
          <cell r="J194">
            <v>177.5</v>
          </cell>
          <cell r="K194">
            <v>88017.073138726701</v>
          </cell>
          <cell r="L194">
            <v>9.7754703183818492</v>
          </cell>
          <cell r="M194">
            <v>0.86848438054978605</v>
          </cell>
        </row>
        <row r="195">
          <cell r="G195" t="str">
            <v>Ireland</v>
          </cell>
          <cell r="H195">
            <v>3</v>
          </cell>
          <cell r="I195">
            <v>2</v>
          </cell>
          <cell r="J195">
            <v>115.8</v>
          </cell>
          <cell r="K195">
            <v>56117.377619333602</v>
          </cell>
          <cell r="L195">
            <v>6.48174057400814</v>
          </cell>
          <cell r="M195">
            <v>0.8243329461651</v>
          </cell>
        </row>
        <row r="196">
          <cell r="G196" t="str">
            <v>Ireland</v>
          </cell>
          <cell r="H196">
            <v>4</v>
          </cell>
          <cell r="I196">
            <v>2</v>
          </cell>
          <cell r="J196">
            <v>18.600000000000001</v>
          </cell>
          <cell r="K196">
            <v>7840.1718579479502</v>
          </cell>
          <cell r="L196">
            <v>3.6528746101242202</v>
          </cell>
          <cell r="M196">
            <v>1.1747619841202701</v>
          </cell>
        </row>
        <row r="197">
          <cell r="G197" t="str">
            <v>Penguins</v>
          </cell>
          <cell r="H197">
            <v>1</v>
          </cell>
          <cell r="I197">
            <v>2</v>
          </cell>
          <cell r="J197">
            <v>50.7</v>
          </cell>
          <cell r="K197">
            <v>37347.093986179403</v>
          </cell>
          <cell r="L197">
            <v>3.6221600033624899</v>
          </cell>
          <cell r="M197">
            <v>0.58761118694117798</v>
          </cell>
        </row>
        <row r="198">
          <cell r="G198" t="str">
            <v>Penguins</v>
          </cell>
          <cell r="H198">
            <v>2</v>
          </cell>
          <cell r="I198">
            <v>2</v>
          </cell>
          <cell r="J198">
            <v>56.3</v>
          </cell>
          <cell r="K198">
            <v>47600.047627104199</v>
          </cell>
          <cell r="L198">
            <v>4.0318146171198697</v>
          </cell>
          <cell r="M198">
            <v>0.574981083805158</v>
          </cell>
        </row>
        <row r="199">
          <cell r="G199" t="str">
            <v>Penguins</v>
          </cell>
          <cell r="H199">
            <v>3</v>
          </cell>
          <cell r="I199">
            <v>2</v>
          </cell>
          <cell r="J199">
            <v>35.799999999999997</v>
          </cell>
          <cell r="K199">
            <v>37290.0515018648</v>
          </cell>
          <cell r="L199">
            <v>3.57635852976107</v>
          </cell>
          <cell r="M199">
            <v>0.59479783630077798</v>
          </cell>
        </row>
        <row r="200">
          <cell r="G200" t="str">
            <v>Penguins</v>
          </cell>
          <cell r="H200">
            <v>4</v>
          </cell>
          <cell r="I200">
            <v>2</v>
          </cell>
          <cell r="J200">
            <v>12.2</v>
          </cell>
          <cell r="K200">
            <v>14352.8446219507</v>
          </cell>
          <cell r="L200">
            <v>4.6700082995602799</v>
          </cell>
          <cell r="M200">
            <v>1.4239419278109799</v>
          </cell>
        </row>
        <row r="201">
          <cell r="G201" t="str">
            <v>Italy</v>
          </cell>
          <cell r="H201">
            <v>1</v>
          </cell>
          <cell r="I201">
            <v>2</v>
          </cell>
          <cell r="J201">
            <v>92.5</v>
          </cell>
          <cell r="K201">
            <v>978719.92015969998</v>
          </cell>
          <cell r="L201">
            <v>10.4104665074049</v>
          </cell>
          <cell r="M201">
            <v>1.2700828973018701</v>
          </cell>
        </row>
        <row r="202">
          <cell r="G202" t="str">
            <v>Italy</v>
          </cell>
          <cell r="H202">
            <v>2</v>
          </cell>
          <cell r="I202">
            <v>2</v>
          </cell>
          <cell r="J202">
            <v>121.1</v>
          </cell>
          <cell r="K202">
            <v>1235221.7952159999</v>
          </cell>
          <cell r="L202">
            <v>8.9136693426082996</v>
          </cell>
          <cell r="M202">
            <v>0.94347291275900602</v>
          </cell>
        </row>
        <row r="203">
          <cell r="G203" t="str">
            <v>Italy</v>
          </cell>
          <cell r="H203">
            <v>3</v>
          </cell>
          <cell r="I203">
            <v>2</v>
          </cell>
          <cell r="J203">
            <v>69.3</v>
          </cell>
          <cell r="K203">
            <v>621137.35103050002</v>
          </cell>
          <cell r="L203">
            <v>7.4979292119105301</v>
          </cell>
          <cell r="M203">
            <v>1.1049127180568501</v>
          </cell>
        </row>
        <row r="204">
          <cell r="G204" t="str">
            <v>Italy</v>
          </cell>
          <cell r="H204">
            <v>4</v>
          </cell>
          <cell r="I204">
            <v>2</v>
          </cell>
          <cell r="J204">
            <v>8.1</v>
          </cell>
          <cell r="K204">
            <v>62483.102402800003</v>
          </cell>
          <cell r="L204">
            <v>5.9428667178684202</v>
          </cell>
          <cell r="M204">
            <v>3.1191553872403399</v>
          </cell>
        </row>
        <row r="205">
          <cell r="G205" t="str">
            <v>Panthers</v>
          </cell>
          <cell r="H205">
            <v>1</v>
          </cell>
          <cell r="I205">
            <v>2</v>
          </cell>
          <cell r="J205">
            <v>81.3</v>
          </cell>
          <cell r="K205">
            <v>88562.118097860599</v>
          </cell>
          <cell r="L205">
            <v>2.39783343511428</v>
          </cell>
          <cell r="M205">
            <v>0.34257558845681002</v>
          </cell>
        </row>
        <row r="206">
          <cell r="G206" t="str">
            <v>Panthers</v>
          </cell>
          <cell r="H206">
            <v>2</v>
          </cell>
          <cell r="I206">
            <v>2</v>
          </cell>
          <cell r="J206">
            <v>26.9</v>
          </cell>
          <cell r="K206">
            <v>34483.943666329396</v>
          </cell>
          <cell r="L206">
            <v>2.9049945228582499</v>
          </cell>
          <cell r="M206">
            <v>0.72054138067949702</v>
          </cell>
        </row>
        <row r="207">
          <cell r="G207" t="str">
            <v>Panthers</v>
          </cell>
          <cell r="H207">
            <v>3</v>
          </cell>
          <cell r="I207">
            <v>2</v>
          </cell>
          <cell r="J207">
            <v>3.7</v>
          </cell>
          <cell r="K207">
            <v>6296.7764386089602</v>
          </cell>
          <cell r="L207">
            <v>2.61953751943767</v>
          </cell>
          <cell r="M207">
            <v>1.6198537192950899</v>
          </cell>
        </row>
        <row r="208">
          <cell r="G208" t="str">
            <v>Japan</v>
          </cell>
          <cell r="H208">
            <v>1</v>
          </cell>
          <cell r="I208">
            <v>2</v>
          </cell>
          <cell r="J208">
            <v>1</v>
          </cell>
          <cell r="K208">
            <v>28629.619934999999</v>
          </cell>
          <cell r="L208">
            <v>0.82960311056099501</v>
          </cell>
          <cell r="M208">
            <v>0.74758654361349497</v>
          </cell>
        </row>
        <row r="209">
          <cell r="G209" t="str">
            <v>Japan</v>
          </cell>
          <cell r="H209">
            <v>2</v>
          </cell>
          <cell r="I209">
            <v>2</v>
          </cell>
          <cell r="J209">
            <v>5.0999999999999996</v>
          </cell>
          <cell r="K209">
            <v>109965.0837511</v>
          </cell>
          <cell r="L209">
            <v>0.70120709742029697</v>
          </cell>
          <cell r="M209">
            <v>0.468261079257766</v>
          </cell>
        </row>
        <row r="210">
          <cell r="G210" t="str">
            <v>Japan</v>
          </cell>
          <cell r="H210">
            <v>3</v>
          </cell>
          <cell r="I210">
            <v>3</v>
          </cell>
          <cell r="J210">
            <v>3</v>
          </cell>
          <cell r="K210">
            <v>7892.1997640359168</v>
          </cell>
          <cell r="L210">
            <v>32.079851587226457</v>
          </cell>
          <cell r="M210">
            <v>23.433938225543518</v>
          </cell>
        </row>
        <row r="211">
          <cell r="G211" t="str">
            <v>Japan</v>
          </cell>
          <cell r="H211">
            <v>4</v>
          </cell>
          <cell r="I211">
            <v>2</v>
          </cell>
          <cell r="J211">
            <v>20.6</v>
          </cell>
          <cell r="K211">
            <v>487154.4313462</v>
          </cell>
          <cell r="L211">
            <v>3.1162405812777201</v>
          </cell>
          <cell r="M211">
            <v>0.70802876471377196</v>
          </cell>
        </row>
        <row r="212">
          <cell r="G212" t="str">
            <v>Korea</v>
          </cell>
          <cell r="H212">
            <v>1</v>
          </cell>
          <cell r="I212">
            <v>2</v>
          </cell>
          <cell r="J212">
            <v>14.9</v>
          </cell>
          <cell r="K212">
            <v>77155.269263209193</v>
          </cell>
          <cell r="L212">
            <v>1.88139550914731</v>
          </cell>
          <cell r="M212">
            <v>0.62586243026615795</v>
          </cell>
        </row>
        <row r="213">
          <cell r="G213" t="str">
            <v>Korea</v>
          </cell>
          <cell r="H213">
            <v>2</v>
          </cell>
          <cell r="I213">
            <v>2</v>
          </cell>
          <cell r="J213">
            <v>53.4</v>
          </cell>
          <cell r="K213">
            <v>261569.61266675399</v>
          </cell>
          <cell r="L213">
            <v>2.321249954057</v>
          </cell>
          <cell r="M213">
            <v>0.40755727163350303</v>
          </cell>
        </row>
        <row r="214">
          <cell r="G214" t="str">
            <v>Korea</v>
          </cell>
          <cell r="H214">
            <v>3</v>
          </cell>
          <cell r="I214">
            <v>2</v>
          </cell>
          <cell r="J214">
            <v>57.4</v>
          </cell>
          <cell r="K214">
            <v>290279.72939614602</v>
          </cell>
          <cell r="L214">
            <v>2.6321847303785502</v>
          </cell>
          <cell r="M214">
            <v>0.47480841199649099</v>
          </cell>
        </row>
        <row r="215">
          <cell r="G215" t="str">
            <v>Korea</v>
          </cell>
          <cell r="H215">
            <v>4</v>
          </cell>
          <cell r="I215">
            <v>2</v>
          </cell>
          <cell r="J215">
            <v>14.3</v>
          </cell>
          <cell r="K215">
            <v>74180.700963344701</v>
          </cell>
          <cell r="L215">
            <v>3.7146285947812299</v>
          </cell>
          <cell r="M215">
            <v>1.43505912343405</v>
          </cell>
        </row>
        <row r="216">
          <cell r="G216" t="str">
            <v>Islanders</v>
          </cell>
          <cell r="H216">
            <v>1</v>
          </cell>
          <cell r="I216">
            <v>2</v>
          </cell>
          <cell r="J216">
            <v>73.5</v>
          </cell>
          <cell r="K216">
            <v>29417.791003071201</v>
          </cell>
          <cell r="L216">
            <v>11.4288086262435</v>
          </cell>
          <cell r="M216">
            <v>1.68292790339192</v>
          </cell>
        </row>
        <row r="217">
          <cell r="G217" t="str">
            <v>Islanders</v>
          </cell>
          <cell r="H217">
            <v>2</v>
          </cell>
          <cell r="I217">
            <v>2</v>
          </cell>
          <cell r="J217">
            <v>157.5</v>
          </cell>
          <cell r="K217">
            <v>54076.509167880402</v>
          </cell>
          <cell r="L217">
            <v>8.4572162531760799</v>
          </cell>
          <cell r="M217">
            <v>0.90300533537674699</v>
          </cell>
        </row>
        <row r="218">
          <cell r="G218" t="str">
            <v>Islanders</v>
          </cell>
          <cell r="H218">
            <v>3</v>
          </cell>
          <cell r="I218">
            <v>2</v>
          </cell>
          <cell r="J218">
            <v>82.4</v>
          </cell>
          <cell r="K218">
            <v>31046.962847533599</v>
          </cell>
          <cell r="L218">
            <v>6.0715137757621704</v>
          </cell>
          <cell r="M218">
            <v>0.84991137671707095</v>
          </cell>
        </row>
        <row r="219">
          <cell r="G219" t="str">
            <v>Islanders</v>
          </cell>
          <cell r="H219">
            <v>4</v>
          </cell>
          <cell r="I219">
            <v>3</v>
          </cell>
          <cell r="J219">
            <v>3</v>
          </cell>
          <cell r="K219">
            <v>681.43747986728351</v>
          </cell>
          <cell r="L219">
            <v>19.389208508508315</v>
          </cell>
          <cell r="M219">
            <v>19.343891890906157</v>
          </cell>
        </row>
        <row r="220">
          <cell r="G220" t="str">
            <v>Netherlands</v>
          </cell>
          <cell r="H220">
            <v>1</v>
          </cell>
          <cell r="I220">
            <v>2</v>
          </cell>
          <cell r="J220">
            <v>20</v>
          </cell>
          <cell r="K220">
            <v>64790.638636363903</v>
          </cell>
          <cell r="L220">
            <v>5.5664539334540404</v>
          </cell>
          <cell r="M220">
            <v>1.35591735643089</v>
          </cell>
        </row>
        <row r="221">
          <cell r="G221" t="str">
            <v>Netherlands</v>
          </cell>
          <cell r="H221">
            <v>2</v>
          </cell>
          <cell r="I221">
            <v>2</v>
          </cell>
          <cell r="J221">
            <v>35.700000000000003</v>
          </cell>
          <cell r="K221">
            <v>97201.666621131604</v>
          </cell>
          <cell r="L221">
            <v>4.06257160818424</v>
          </cell>
          <cell r="M221">
            <v>0.72394808839786695</v>
          </cell>
        </row>
        <row r="222">
          <cell r="G222" t="str">
            <v>Netherlands</v>
          </cell>
          <cell r="H222">
            <v>3</v>
          </cell>
          <cell r="I222">
            <v>2</v>
          </cell>
          <cell r="J222">
            <v>44</v>
          </cell>
          <cell r="K222">
            <v>97123.558609957894</v>
          </cell>
          <cell r="L222">
            <v>2.6561241018188002</v>
          </cell>
          <cell r="M222">
            <v>0.526905948915941</v>
          </cell>
        </row>
        <row r="223">
          <cell r="G223" t="str">
            <v>Netherlands</v>
          </cell>
          <cell r="H223">
            <v>4</v>
          </cell>
          <cell r="I223">
            <v>2</v>
          </cell>
          <cell r="J223">
            <v>20.3</v>
          </cell>
          <cell r="K223">
            <v>48352.733429769403</v>
          </cell>
          <cell r="L223">
            <v>2.9791594532598098</v>
          </cell>
          <cell r="M223">
            <v>0.817614356179863</v>
          </cell>
        </row>
        <row r="224">
          <cell r="G224" t="str">
            <v>Blues</v>
          </cell>
          <cell r="H224">
            <v>1</v>
          </cell>
          <cell r="I224">
            <v>2</v>
          </cell>
          <cell r="J224">
            <v>63.6</v>
          </cell>
          <cell r="K224">
            <v>20410.588637376401</v>
          </cell>
          <cell r="L224">
            <v>7.9162443515593903</v>
          </cell>
          <cell r="M224">
            <v>1.2690232862801101</v>
          </cell>
        </row>
        <row r="225">
          <cell r="G225" t="str">
            <v>Blues</v>
          </cell>
          <cell r="H225">
            <v>2</v>
          </cell>
          <cell r="I225">
            <v>2</v>
          </cell>
          <cell r="J225">
            <v>93.7</v>
          </cell>
          <cell r="K225">
            <v>34026.970234457302</v>
          </cell>
          <cell r="L225">
            <v>5.31662194728478</v>
          </cell>
          <cell r="M225">
            <v>0.78667154475308199</v>
          </cell>
        </row>
        <row r="226">
          <cell r="G226" t="str">
            <v>Blues</v>
          </cell>
          <cell r="H226">
            <v>3</v>
          </cell>
          <cell r="I226">
            <v>2</v>
          </cell>
          <cell r="J226">
            <v>91.7</v>
          </cell>
          <cell r="K226">
            <v>34711.693061163503</v>
          </cell>
          <cell r="L226">
            <v>3.9563155249589199</v>
          </cell>
          <cell r="M226">
            <v>0.58586147849603398</v>
          </cell>
        </row>
        <row r="227">
          <cell r="G227" t="str">
            <v>Blues</v>
          </cell>
          <cell r="H227">
            <v>4</v>
          </cell>
          <cell r="I227">
            <v>2</v>
          </cell>
          <cell r="J227">
            <v>19</v>
          </cell>
          <cell r="K227">
            <v>7851.6462155204899</v>
          </cell>
          <cell r="L227">
            <v>2.13270714851721</v>
          </cell>
          <cell r="M227">
            <v>0.62968612744879704</v>
          </cell>
        </row>
        <row r="228">
          <cell r="G228" t="str">
            <v>Northern Ireland (UK)</v>
          </cell>
          <cell r="H228">
            <v>1</v>
          </cell>
          <cell r="I228">
            <v>3</v>
          </cell>
          <cell r="J228">
            <v>1</v>
          </cell>
          <cell r="K228">
            <v>380.6895718011159</v>
          </cell>
          <cell r="L228">
            <v>43.641135480642106</v>
          </cell>
          <cell r="M228">
            <v>50.67027137287559</v>
          </cell>
        </row>
        <row r="229">
          <cell r="G229" t="str">
            <v>Northern Ireland (UK)</v>
          </cell>
          <cell r="H229">
            <v>2</v>
          </cell>
          <cell r="I229">
            <v>2</v>
          </cell>
          <cell r="J229">
            <v>45.3</v>
          </cell>
          <cell r="K229">
            <v>13360.861077048899</v>
          </cell>
          <cell r="L229">
            <v>4.0359721175149099</v>
          </cell>
          <cell r="M229">
            <v>0.70135040330623899</v>
          </cell>
        </row>
        <row r="230">
          <cell r="G230" t="str">
            <v>Northern Ireland (UK)</v>
          </cell>
          <cell r="H230">
            <v>3</v>
          </cell>
          <cell r="I230">
            <v>2</v>
          </cell>
          <cell r="J230">
            <v>34.200000000000003</v>
          </cell>
          <cell r="K230">
            <v>10523.6658844064</v>
          </cell>
          <cell r="L230">
            <v>3.3723606697339998</v>
          </cell>
          <cell r="M230">
            <v>0.84746364591747902</v>
          </cell>
        </row>
        <row r="231">
          <cell r="G231" t="str">
            <v>Northern Ireland (UK)</v>
          </cell>
          <cell r="H231">
            <v>4</v>
          </cell>
          <cell r="I231">
            <v>2</v>
          </cell>
          <cell r="J231">
            <v>9.9</v>
          </cell>
          <cell r="K231">
            <v>3351.5861427754999</v>
          </cell>
          <cell r="L231">
            <v>3.7108935690664202</v>
          </cell>
          <cell r="M231">
            <v>1.9575695388146399</v>
          </cell>
        </row>
        <row r="232">
          <cell r="G232" t="str">
            <v>Norway</v>
          </cell>
          <cell r="H232">
            <v>4</v>
          </cell>
          <cell r="I232">
            <v>2</v>
          </cell>
          <cell r="J232">
            <v>1</v>
          </cell>
          <cell r="K232">
            <v>338.71632070986101</v>
          </cell>
          <cell r="L232">
            <v>27.2038391067635</v>
          </cell>
          <cell r="M232">
            <v>32.2369308461084</v>
          </cell>
        </row>
        <row r="233">
          <cell r="G233" t="str">
            <v>Norway</v>
          </cell>
          <cell r="H233">
            <v>1</v>
          </cell>
          <cell r="I233">
            <v>3</v>
          </cell>
          <cell r="J233">
            <v>1</v>
          </cell>
          <cell r="K233">
            <v>7790.4045308494287</v>
          </cell>
          <cell r="L233">
            <v>100</v>
          </cell>
          <cell r="M233">
            <v>0</v>
          </cell>
        </row>
        <row r="234">
          <cell r="G234" t="str">
            <v>Norway</v>
          </cell>
          <cell r="H234">
            <v>2</v>
          </cell>
          <cell r="I234">
            <v>2</v>
          </cell>
          <cell r="J234">
            <v>26.9</v>
          </cell>
          <cell r="K234">
            <v>20549.512875665801</v>
          </cell>
          <cell r="L234">
            <v>2.6996816664751</v>
          </cell>
          <cell r="M234">
            <v>0.62096342735959098</v>
          </cell>
        </row>
        <row r="235">
          <cell r="G235" t="str">
            <v>Norway</v>
          </cell>
          <cell r="H235">
            <v>3</v>
          </cell>
          <cell r="I235">
            <v>2</v>
          </cell>
          <cell r="J235">
            <v>36.1</v>
          </cell>
          <cell r="K235">
            <v>24434.3972005367</v>
          </cell>
          <cell r="L235">
            <v>2.22979556929671</v>
          </cell>
          <cell r="M235">
            <v>0.41475541797681598</v>
          </cell>
        </row>
        <row r="236">
          <cell r="G236" t="str">
            <v>Norway</v>
          </cell>
          <cell r="H236">
            <v>4</v>
          </cell>
          <cell r="I236">
            <v>2</v>
          </cell>
          <cell r="J236">
            <v>7.1</v>
          </cell>
          <cell r="K236">
            <v>4471.2414052943795</v>
          </cell>
          <cell r="L236">
            <v>1.15268254101042</v>
          </cell>
          <cell r="M236">
            <v>0.61771369229856798</v>
          </cell>
        </row>
        <row r="237">
          <cell r="G237" t="str">
            <v>Poland</v>
          </cell>
          <cell r="H237">
            <v>1</v>
          </cell>
          <cell r="I237">
            <v>2</v>
          </cell>
          <cell r="J237">
            <v>74.3</v>
          </cell>
          <cell r="K237">
            <v>331494.322947965</v>
          </cell>
          <cell r="L237">
            <v>7.5026973370277403</v>
          </cell>
          <cell r="M237">
            <v>1.1077950323255099</v>
          </cell>
        </row>
        <row r="238">
          <cell r="G238" t="str">
            <v>Poland</v>
          </cell>
          <cell r="H238">
            <v>2</v>
          </cell>
          <cell r="I238">
            <v>3</v>
          </cell>
          <cell r="J238">
            <v>1</v>
          </cell>
          <cell r="K238">
            <v>7790.4045308494287</v>
          </cell>
          <cell r="L238">
            <v>100</v>
          </cell>
          <cell r="M238">
            <v>0</v>
          </cell>
        </row>
        <row r="239">
          <cell r="G239" t="str">
            <v>Poland</v>
          </cell>
          <cell r="H239">
            <v>3</v>
          </cell>
          <cell r="I239">
            <v>2</v>
          </cell>
          <cell r="J239">
            <v>118.1</v>
          </cell>
          <cell r="K239">
            <v>346905.02706130903</v>
          </cell>
          <cell r="L239">
            <v>4.8630010576550404</v>
          </cell>
          <cell r="M239">
            <v>0.72767326216686301</v>
          </cell>
        </row>
        <row r="240">
          <cell r="G240" t="str">
            <v>Poland</v>
          </cell>
          <cell r="H240">
            <v>4</v>
          </cell>
          <cell r="I240">
            <v>2</v>
          </cell>
          <cell r="J240">
            <v>26.7</v>
          </cell>
          <cell r="K240">
            <v>78160.1149733481</v>
          </cell>
          <cell r="L240">
            <v>3.9618327060345599</v>
          </cell>
          <cell r="M240">
            <v>1.3873895202942099</v>
          </cell>
        </row>
        <row r="241">
          <cell r="G241" t="str">
            <v>Russian Federation</v>
          </cell>
          <cell r="H241">
            <v>1</v>
          </cell>
          <cell r="I241">
            <v>2</v>
          </cell>
          <cell r="J241">
            <v>9.6999999999999993</v>
          </cell>
          <cell r="K241">
            <v>267879.38680210098</v>
          </cell>
          <cell r="L241">
            <v>2.9153611566756998</v>
          </cell>
          <cell r="M241">
            <v>1.52647178824259</v>
          </cell>
        </row>
        <row r="242">
          <cell r="G242" t="str">
            <v>Russian Federation</v>
          </cell>
          <cell r="H242">
            <v>2</v>
          </cell>
          <cell r="I242">
            <v>2</v>
          </cell>
          <cell r="J242">
            <v>18.399999999999999</v>
          </cell>
          <cell r="K242">
            <v>673204.29465894296</v>
          </cell>
          <cell r="L242">
            <v>2.7409987059559602</v>
          </cell>
          <cell r="M242">
            <v>1.0078369531265501</v>
          </cell>
        </row>
        <row r="243">
          <cell r="G243" t="str">
            <v>Russian Federation</v>
          </cell>
          <cell r="H243">
            <v>3</v>
          </cell>
          <cell r="I243">
            <v>2</v>
          </cell>
          <cell r="J243">
            <v>30.5</v>
          </cell>
          <cell r="K243">
            <v>1071616.4112343499</v>
          </cell>
          <cell r="L243">
            <v>3.6253179009909</v>
          </cell>
          <cell r="M243">
            <v>0.962480684118727</v>
          </cell>
        </row>
        <row r="244">
          <cell r="G244" t="str">
            <v>Russian Federation</v>
          </cell>
          <cell r="H244">
            <v>4</v>
          </cell>
          <cell r="I244">
            <v>2</v>
          </cell>
          <cell r="J244">
            <v>13.4</v>
          </cell>
          <cell r="K244">
            <v>490761.37342194398</v>
          </cell>
          <cell r="L244">
            <v>6.2521329554886398</v>
          </cell>
          <cell r="M244">
            <v>2.13638569608558</v>
          </cell>
        </row>
        <row r="245">
          <cell r="G245" t="str">
            <v>Lightning</v>
          </cell>
          <cell r="H245">
            <v>1</v>
          </cell>
          <cell r="I245">
            <v>2</v>
          </cell>
          <cell r="J245">
            <v>42.4</v>
          </cell>
          <cell r="K245">
            <v>22111.5274386319</v>
          </cell>
          <cell r="L245">
            <v>3.2422294669637801</v>
          </cell>
          <cell r="M245">
            <v>0.54322411892163602</v>
          </cell>
        </row>
        <row r="246">
          <cell r="G246" t="str">
            <v>Lightning</v>
          </cell>
          <cell r="H246">
            <v>2</v>
          </cell>
          <cell r="I246">
            <v>2</v>
          </cell>
          <cell r="J246">
            <v>37.5</v>
          </cell>
          <cell r="K246">
            <v>20363.710831438701</v>
          </cell>
          <cell r="L246">
            <v>2.8623577914006701</v>
          </cell>
          <cell r="M246">
            <v>0.54770377846428897</v>
          </cell>
        </row>
        <row r="247">
          <cell r="G247" t="str">
            <v>Lightning</v>
          </cell>
          <cell r="H247">
            <v>3</v>
          </cell>
          <cell r="I247">
            <v>2</v>
          </cell>
          <cell r="J247">
            <v>34.200000000000003</v>
          </cell>
          <cell r="K247">
            <v>17708.363035113201</v>
          </cell>
          <cell r="L247">
            <v>2.5912600949948099</v>
          </cell>
          <cell r="M247">
            <v>0.59239648192883199</v>
          </cell>
        </row>
        <row r="248">
          <cell r="G248" t="str">
            <v>Lightning</v>
          </cell>
          <cell r="H248">
            <v>4</v>
          </cell>
          <cell r="I248">
            <v>2</v>
          </cell>
          <cell r="J248">
            <v>9.9</v>
          </cell>
          <cell r="K248">
            <v>4997.6462974150099</v>
          </cell>
          <cell r="L248">
            <v>2.4320164144825198</v>
          </cell>
          <cell r="M248">
            <v>1.04839669622026</v>
          </cell>
        </row>
        <row r="249">
          <cell r="G249" t="str">
            <v>Slovak Republic</v>
          </cell>
          <cell r="H249">
            <v>1</v>
          </cell>
          <cell r="I249">
            <v>2</v>
          </cell>
          <cell r="J249">
            <v>66.099999999999994</v>
          </cell>
          <cell r="K249">
            <v>44141.820866795199</v>
          </cell>
          <cell r="L249">
            <v>11.860694597295799</v>
          </cell>
          <cell r="M249">
            <v>1.5278173877685799</v>
          </cell>
        </row>
        <row r="250">
          <cell r="G250" t="str">
            <v>Slovak Republic</v>
          </cell>
          <cell r="H250">
            <v>2</v>
          </cell>
          <cell r="I250">
            <v>2</v>
          </cell>
          <cell r="J250">
            <v>125.7</v>
          </cell>
          <cell r="K250">
            <v>80559.153149097401</v>
          </cell>
          <cell r="L250">
            <v>7.0338247238122404</v>
          </cell>
          <cell r="M250">
            <v>0.79061662386738296</v>
          </cell>
        </row>
        <row r="251">
          <cell r="G251" t="str">
            <v>Slovak Republic</v>
          </cell>
          <cell r="H251">
            <v>3</v>
          </cell>
          <cell r="I251">
            <v>2</v>
          </cell>
          <cell r="J251">
            <v>118.8</v>
          </cell>
          <cell r="K251">
            <v>84762.164268853696</v>
          </cell>
          <cell r="L251">
            <v>6.1395572224398602</v>
          </cell>
          <cell r="M251">
            <v>0.65512035153644199</v>
          </cell>
        </row>
        <row r="252">
          <cell r="G252" t="str">
            <v>Slovak Republic</v>
          </cell>
          <cell r="H252">
            <v>4</v>
          </cell>
          <cell r="I252">
            <v>2</v>
          </cell>
          <cell r="J252">
            <v>17.399999999999999</v>
          </cell>
          <cell r="K252">
            <v>13345.739678363199</v>
          </cell>
          <cell r="L252">
            <v>5.7385887673296399</v>
          </cell>
          <cell r="M252">
            <v>1.77826057211449</v>
          </cell>
        </row>
        <row r="253">
          <cell r="G253" t="str">
            <v>Stars</v>
          </cell>
          <cell r="H253">
            <v>1</v>
          </cell>
          <cell r="I253">
            <v>2</v>
          </cell>
          <cell r="J253">
            <v>85.2</v>
          </cell>
          <cell r="K253">
            <v>25191.6148656447</v>
          </cell>
          <cell r="L253">
            <v>7.8516859157507604</v>
          </cell>
          <cell r="M253">
            <v>1.0191073059643101</v>
          </cell>
        </row>
        <row r="254">
          <cell r="G254" t="str">
            <v>Stars</v>
          </cell>
          <cell r="H254">
            <v>2</v>
          </cell>
          <cell r="I254">
            <v>2</v>
          </cell>
          <cell r="J254">
            <v>116.6</v>
          </cell>
          <cell r="K254">
            <v>33850.352401804201</v>
          </cell>
          <cell r="L254">
            <v>7.5015462690835504</v>
          </cell>
          <cell r="M254">
            <v>0.77888808067084503</v>
          </cell>
        </row>
        <row r="255">
          <cell r="G255" t="str">
            <v>Stars</v>
          </cell>
          <cell r="H255">
            <v>3</v>
          </cell>
          <cell r="I255">
            <v>3</v>
          </cell>
          <cell r="J255">
            <v>8</v>
          </cell>
          <cell r="K255">
            <v>35173.564026272266</v>
          </cell>
          <cell r="L255">
            <v>67.74840328556094</v>
          </cell>
          <cell r="M255">
            <v>12.518484241595759</v>
          </cell>
        </row>
        <row r="256">
          <cell r="G256" t="str">
            <v>Stars</v>
          </cell>
          <cell r="H256">
            <v>4</v>
          </cell>
          <cell r="I256">
            <v>2</v>
          </cell>
          <cell r="J256">
            <v>19.899999999999999</v>
          </cell>
          <cell r="K256">
            <v>5758.2109826262504</v>
          </cell>
          <cell r="L256">
            <v>8.8614400541284706</v>
          </cell>
          <cell r="M256">
            <v>2.5968303563991002</v>
          </cell>
        </row>
        <row r="257">
          <cell r="G257" t="str">
            <v>Spain</v>
          </cell>
          <cell r="H257">
            <v>1</v>
          </cell>
          <cell r="I257">
            <v>2</v>
          </cell>
          <cell r="J257">
            <v>240.8</v>
          </cell>
          <cell r="K257">
            <v>1257020.1428773999</v>
          </cell>
          <cell r="L257">
            <v>16.4491279372733</v>
          </cell>
          <cell r="M257">
            <v>1.14356155773117</v>
          </cell>
        </row>
        <row r="258">
          <cell r="G258" t="str">
            <v>Spain</v>
          </cell>
          <cell r="H258">
            <v>2</v>
          </cell>
          <cell r="I258">
            <v>2</v>
          </cell>
          <cell r="J258">
            <v>243.8</v>
          </cell>
          <cell r="K258">
            <v>1404665.7856656699</v>
          </cell>
          <cell r="L258">
            <v>13.453120846381101</v>
          </cell>
          <cell r="M258">
            <v>1.0514085047644</v>
          </cell>
        </row>
        <row r="259">
          <cell r="G259" t="str">
            <v>Spain</v>
          </cell>
          <cell r="H259">
            <v>3</v>
          </cell>
          <cell r="I259">
            <v>2</v>
          </cell>
          <cell r="J259">
            <v>133.69999999999999</v>
          </cell>
          <cell r="K259">
            <v>789563.70320939599</v>
          </cell>
          <cell r="L259">
            <v>10.830353961424001</v>
          </cell>
          <cell r="M259">
            <v>1.0316409616476201</v>
          </cell>
        </row>
        <row r="260">
          <cell r="G260" t="str">
            <v>Spain</v>
          </cell>
          <cell r="H260">
            <v>4</v>
          </cell>
          <cell r="I260">
            <v>2</v>
          </cell>
          <cell r="J260">
            <v>16.7</v>
          </cell>
          <cell r="K260">
            <v>93199.044644465001</v>
          </cell>
          <cell r="L260">
            <v>7.1583440092131303</v>
          </cell>
          <cell r="M260">
            <v>2.1026287445568199</v>
          </cell>
        </row>
        <row r="261">
          <cell r="G261" t="str">
            <v>Sweden</v>
          </cell>
          <cell r="H261">
            <v>1</v>
          </cell>
          <cell r="I261">
            <v>2</v>
          </cell>
          <cell r="J261">
            <v>45.3</v>
          </cell>
          <cell r="K261">
            <v>66049.625643255102</v>
          </cell>
          <cell r="L261">
            <v>10.171299805700601</v>
          </cell>
          <cell r="M261">
            <v>1.55434529378408</v>
          </cell>
        </row>
        <row r="262">
          <cell r="G262" t="str">
            <v>Sweden</v>
          </cell>
          <cell r="H262">
            <v>2</v>
          </cell>
          <cell r="I262">
            <v>2</v>
          </cell>
          <cell r="J262">
            <v>38.799999999999997</v>
          </cell>
          <cell r="K262">
            <v>67501.415139603894</v>
          </cell>
          <cell r="L262">
            <v>5.0421975730719799</v>
          </cell>
          <cell r="M262">
            <v>0.89282276514916104</v>
          </cell>
        </row>
        <row r="263">
          <cell r="G263" t="str">
            <v>Sweden</v>
          </cell>
          <cell r="H263">
            <v>3</v>
          </cell>
          <cell r="I263">
            <v>2</v>
          </cell>
          <cell r="J263">
            <v>43.7</v>
          </cell>
          <cell r="K263">
            <v>65457.463178610902</v>
          </cell>
          <cell r="L263">
            <v>3.3910395813791498</v>
          </cell>
          <cell r="M263">
            <v>0.64078668952764195</v>
          </cell>
        </row>
        <row r="264">
          <cell r="G264" t="str">
            <v>Sweden</v>
          </cell>
          <cell r="H264">
            <v>4</v>
          </cell>
          <cell r="I264">
            <v>2</v>
          </cell>
          <cell r="J264">
            <v>9.1999999999999993</v>
          </cell>
          <cell r="K264">
            <v>12120.628964209</v>
          </cell>
          <cell r="L264">
            <v>1.5242199988865099</v>
          </cell>
          <cell r="M264">
            <v>0.70018254178338102</v>
          </cell>
        </row>
        <row r="265">
          <cell r="G265" t="str">
            <v>Predators</v>
          </cell>
          <cell r="H265">
            <v>1</v>
          </cell>
          <cell r="I265">
            <v>2</v>
          </cell>
          <cell r="J265">
            <v>81</v>
          </cell>
          <cell r="K265">
            <v>650736.00738710095</v>
          </cell>
          <cell r="L265">
            <v>3.44354864105724</v>
          </cell>
          <cell r="M265">
            <v>0.46600151147193603</v>
          </cell>
        </row>
        <row r="266">
          <cell r="G266" t="str">
            <v>Predators</v>
          </cell>
          <cell r="H266">
            <v>2</v>
          </cell>
          <cell r="I266">
            <v>2</v>
          </cell>
          <cell r="J266">
            <v>77.7</v>
          </cell>
          <cell r="K266">
            <v>509453.886858468</v>
          </cell>
          <cell r="L266">
            <v>3.3909593502333202</v>
          </cell>
          <cell r="M266">
            <v>0.45454521102280698</v>
          </cell>
        </row>
        <row r="267">
          <cell r="G267" t="str">
            <v>Predators</v>
          </cell>
          <cell r="H267">
            <v>3</v>
          </cell>
          <cell r="I267">
            <v>2</v>
          </cell>
          <cell r="J267">
            <v>20.8</v>
          </cell>
          <cell r="K267">
            <v>114936.465767462</v>
          </cell>
          <cell r="L267">
            <v>2.72933480109889</v>
          </cell>
          <cell r="M267">
            <v>1.10352588045239</v>
          </cell>
        </row>
        <row r="268">
          <cell r="G268" t="str">
            <v>United States</v>
          </cell>
          <cell r="H268">
            <v>1</v>
          </cell>
          <cell r="I268">
            <v>2</v>
          </cell>
          <cell r="J268">
            <v>60</v>
          </cell>
          <cell r="K268">
            <v>2415439.18413301</v>
          </cell>
          <cell r="L268">
            <v>8.0836440220144592</v>
          </cell>
          <cell r="M268">
            <v>1.1370819436459001</v>
          </cell>
        </row>
        <row r="269">
          <cell r="G269" t="str">
            <v>United States</v>
          </cell>
          <cell r="H269">
            <v>2</v>
          </cell>
          <cell r="I269">
            <v>2</v>
          </cell>
          <cell r="J269">
            <v>96.6</v>
          </cell>
          <cell r="K269">
            <v>3786325.2780544702</v>
          </cell>
          <cell r="L269">
            <v>7.3882161089582796</v>
          </cell>
          <cell r="M269">
            <v>0.92388919659119895</v>
          </cell>
        </row>
        <row r="270">
          <cell r="G270" t="str">
            <v>United States</v>
          </cell>
          <cell r="H270">
            <v>3</v>
          </cell>
          <cell r="I270">
            <v>2</v>
          </cell>
          <cell r="J270">
            <v>81.5</v>
          </cell>
          <cell r="K270">
            <v>3093428.3578048199</v>
          </cell>
          <cell r="L270">
            <v>5.5739342396060998</v>
          </cell>
          <cell r="M270">
            <v>0.77278013751430297</v>
          </cell>
        </row>
        <row r="271">
          <cell r="G271" t="str">
            <v>United States</v>
          </cell>
          <cell r="H271">
            <v>4</v>
          </cell>
          <cell r="I271">
            <v>2</v>
          </cell>
          <cell r="J271">
            <v>17.899999999999999</v>
          </cell>
          <cell r="K271">
            <v>511768.68309062399</v>
          </cell>
          <cell r="L271">
            <v>2.6220194338884699</v>
          </cell>
          <cell r="M271">
            <v>0.65705707515359402</v>
          </cell>
        </row>
        <row r="272">
          <cell r="G272" t="str">
            <v>Australia</v>
          </cell>
          <cell r="H272">
            <v>1</v>
          </cell>
          <cell r="I272">
            <v>3</v>
          </cell>
          <cell r="J272">
            <v>3</v>
          </cell>
          <cell r="K272">
            <v>7892.1997640359205</v>
          </cell>
          <cell r="L272">
            <v>32.0798515872265</v>
          </cell>
          <cell r="M272">
            <v>23.4339382255435</v>
          </cell>
        </row>
        <row r="273">
          <cell r="G273" t="str">
            <v>Australia</v>
          </cell>
          <cell r="H273">
            <v>1</v>
          </cell>
          <cell r="I273">
            <v>3</v>
          </cell>
          <cell r="J273">
            <v>283.3</v>
          </cell>
          <cell r="K273">
            <v>587067.130652174</v>
          </cell>
          <cell r="L273">
            <v>38.541181061643698</v>
          </cell>
          <cell r="M273">
            <v>2.1338446768920099</v>
          </cell>
        </row>
        <row r="274">
          <cell r="G274" t="str">
            <v>Australia</v>
          </cell>
          <cell r="H274">
            <v>2</v>
          </cell>
          <cell r="I274">
            <v>3</v>
          </cell>
          <cell r="J274">
            <v>410.2</v>
          </cell>
          <cell r="K274">
            <v>808016.61105981597</v>
          </cell>
          <cell r="L274">
            <v>23.566646903360301</v>
          </cell>
          <cell r="M274">
            <v>1.21397312096743</v>
          </cell>
        </row>
        <row r="275">
          <cell r="G275" t="str">
            <v>Australia</v>
          </cell>
          <cell r="H275">
            <v>3</v>
          </cell>
          <cell r="I275">
            <v>3</v>
          </cell>
          <cell r="J275">
            <v>377.6</v>
          </cell>
          <cell r="K275">
            <v>769872.79997111904</v>
          </cell>
          <cell r="L275">
            <v>16.452688310362699</v>
          </cell>
          <cell r="M275">
            <v>0.93982775168716703</v>
          </cell>
        </row>
        <row r="276">
          <cell r="G276" t="str">
            <v>Australia</v>
          </cell>
          <cell r="H276">
            <v>4</v>
          </cell>
          <cell r="I276">
            <v>3</v>
          </cell>
          <cell r="J276">
            <v>109.9</v>
          </cell>
          <cell r="K276">
            <v>220156.32209944501</v>
          </cell>
          <cell r="L276">
            <v>10.7185049478423</v>
          </cell>
          <cell r="M276">
            <v>1.44978548046156</v>
          </cell>
        </row>
        <row r="277">
          <cell r="G277" t="str">
            <v>Austria</v>
          </cell>
          <cell r="H277">
            <v>1</v>
          </cell>
          <cell r="I277">
            <v>3</v>
          </cell>
          <cell r="J277">
            <v>194.9</v>
          </cell>
          <cell r="K277">
            <v>248370.703712488</v>
          </cell>
          <cell r="L277">
            <v>33.860815262156002</v>
          </cell>
          <cell r="M277">
            <v>2.1140056125126998</v>
          </cell>
        </row>
        <row r="278">
          <cell r="G278" t="str">
            <v>Austria</v>
          </cell>
          <cell r="H278">
            <v>2</v>
          </cell>
          <cell r="I278">
            <v>3</v>
          </cell>
          <cell r="J278">
            <v>356.6</v>
          </cell>
          <cell r="K278">
            <v>427897.45759733702</v>
          </cell>
          <cell r="L278">
            <v>24.059194318586002</v>
          </cell>
          <cell r="M278">
            <v>1.2650182878721601</v>
          </cell>
        </row>
        <row r="279">
          <cell r="G279" t="str">
            <v>Austria</v>
          </cell>
          <cell r="H279">
            <v>3</v>
          </cell>
          <cell r="I279">
            <v>3</v>
          </cell>
          <cell r="J279">
            <v>189.7</v>
          </cell>
          <cell r="K279">
            <v>214037.50102517201</v>
          </cell>
          <cell r="L279">
            <v>12.620311335291699</v>
          </cell>
          <cell r="M279">
            <v>1.1617838933931299</v>
          </cell>
        </row>
        <row r="280">
          <cell r="G280" t="str">
            <v>Austria</v>
          </cell>
          <cell r="H280">
            <v>4</v>
          </cell>
          <cell r="I280">
            <v>3</v>
          </cell>
          <cell r="J280">
            <v>31.8</v>
          </cell>
          <cell r="K280">
            <v>31440.457043709001</v>
          </cell>
          <cell r="L280">
            <v>8.4440223859939092</v>
          </cell>
          <cell r="M280">
            <v>1.61200219718204</v>
          </cell>
        </row>
        <row r="281">
          <cell r="G281" t="str">
            <v>Canada</v>
          </cell>
          <cell r="H281">
            <v>2</v>
          </cell>
          <cell r="I281">
            <v>3</v>
          </cell>
          <cell r="J281">
            <v>3</v>
          </cell>
          <cell r="K281">
            <v>681.43747986728397</v>
          </cell>
          <cell r="L281">
            <v>19.3892085085083</v>
          </cell>
          <cell r="M281">
            <v>19.3438918909062</v>
          </cell>
        </row>
        <row r="282">
          <cell r="G282" t="str">
            <v>Canada</v>
          </cell>
          <cell r="H282">
            <v>1</v>
          </cell>
          <cell r="I282">
            <v>3</v>
          </cell>
          <cell r="J282">
            <v>1403.1</v>
          </cell>
          <cell r="K282">
            <v>951545.95832492004</v>
          </cell>
          <cell r="L282">
            <v>29.7397107821327</v>
          </cell>
          <cell r="M282">
            <v>1.3599985008694899</v>
          </cell>
        </row>
        <row r="283">
          <cell r="G283" t="str">
            <v>Canada</v>
          </cell>
          <cell r="H283">
            <v>2</v>
          </cell>
          <cell r="I283">
            <v>3</v>
          </cell>
          <cell r="J283">
            <v>1598.4</v>
          </cell>
          <cell r="K283">
            <v>1127507.6091952201</v>
          </cell>
          <cell r="L283">
            <v>19.0211105722647</v>
          </cell>
          <cell r="M283">
            <v>0.79585986997375702</v>
          </cell>
        </row>
        <row r="284">
          <cell r="G284" t="str">
            <v>Canada</v>
          </cell>
          <cell r="H284">
            <v>3</v>
          </cell>
          <cell r="I284">
            <v>3</v>
          </cell>
          <cell r="J284">
            <v>1091.5</v>
          </cell>
          <cell r="K284">
            <v>878988.50112401706</v>
          </cell>
          <cell r="L284">
            <v>12.7111572768837</v>
          </cell>
          <cell r="M284">
            <v>0.645480382854833</v>
          </cell>
        </row>
        <row r="285">
          <cell r="G285" t="str">
            <v>Canada</v>
          </cell>
          <cell r="H285">
            <v>4</v>
          </cell>
          <cell r="I285">
            <v>3</v>
          </cell>
          <cell r="J285">
            <v>224</v>
          </cell>
          <cell r="K285">
            <v>233801.03163271499</v>
          </cell>
          <cell r="L285">
            <v>8.6011411704559997</v>
          </cell>
          <cell r="M285">
            <v>1.09350553283453</v>
          </cell>
        </row>
        <row r="286">
          <cell r="G286" t="str">
            <v>Sharks</v>
          </cell>
          <cell r="H286">
            <v>1</v>
          </cell>
          <cell r="I286">
            <v>3</v>
          </cell>
          <cell r="J286">
            <v>629.5</v>
          </cell>
          <cell r="K286">
            <v>1239645.6037236699</v>
          </cell>
          <cell r="L286">
            <v>22.783450734098601</v>
          </cell>
          <cell r="M286">
            <v>1.4326058004634401</v>
          </cell>
        </row>
        <row r="287">
          <cell r="G287" t="str">
            <v>Sharks</v>
          </cell>
          <cell r="H287">
            <v>2</v>
          </cell>
          <cell r="I287">
            <v>3</v>
          </cell>
          <cell r="J287">
            <v>183.1</v>
          </cell>
          <cell r="K287">
            <v>316383.94689346198</v>
          </cell>
          <cell r="L287">
            <v>11.1823025427293</v>
          </cell>
          <cell r="M287">
            <v>1.6530951623376899</v>
          </cell>
        </row>
        <row r="288">
          <cell r="G288" t="str">
            <v>Sharks</v>
          </cell>
          <cell r="H288">
            <v>3</v>
          </cell>
          <cell r="I288">
            <v>3</v>
          </cell>
          <cell r="J288">
            <v>39.4</v>
          </cell>
          <cell r="K288">
            <v>76364.033757540805</v>
          </cell>
          <cell r="L288">
            <v>7.2079973466832898</v>
          </cell>
          <cell r="M288">
            <v>2.3054496223364001</v>
          </cell>
        </row>
        <row r="289">
          <cell r="G289" t="str">
            <v>Sharks</v>
          </cell>
          <cell r="H289">
            <v>4</v>
          </cell>
          <cell r="I289">
            <v>3</v>
          </cell>
          <cell r="J289">
            <v>6</v>
          </cell>
          <cell r="K289">
            <v>13736.7088524786</v>
          </cell>
          <cell r="L289">
            <v>8.7765378757431396</v>
          </cell>
          <cell r="M289">
            <v>5.1724656070562496</v>
          </cell>
        </row>
        <row r="290">
          <cell r="G290" t="str">
            <v>Czech Republic</v>
          </cell>
          <cell r="H290">
            <v>1</v>
          </cell>
          <cell r="I290">
            <v>3</v>
          </cell>
          <cell r="J290">
            <v>159.30000000000001</v>
          </cell>
          <cell r="K290">
            <v>233160.85396447999</v>
          </cell>
          <cell r="L290">
            <v>32.124331860860799</v>
          </cell>
          <cell r="M290">
            <v>3.8234599885884002</v>
          </cell>
        </row>
        <row r="291">
          <cell r="G291" t="str">
            <v>Czech Republic</v>
          </cell>
          <cell r="H291">
            <v>2</v>
          </cell>
          <cell r="I291">
            <v>3</v>
          </cell>
          <cell r="J291">
            <v>419.4</v>
          </cell>
          <cell r="K291">
            <v>502997.43575097498</v>
          </cell>
          <cell r="L291">
            <v>22.103228018060999</v>
          </cell>
          <cell r="M291">
            <v>1.5939357330189201</v>
          </cell>
        </row>
        <row r="292">
          <cell r="G292" t="str">
            <v>Czech Republic</v>
          </cell>
          <cell r="H292">
            <v>3</v>
          </cell>
          <cell r="I292">
            <v>3</v>
          </cell>
          <cell r="J292">
            <v>358.9</v>
          </cell>
          <cell r="K292">
            <v>444494.11511138699</v>
          </cell>
          <cell r="L292">
            <v>18.2687766891103</v>
          </cell>
          <cell r="M292">
            <v>1.62788986063037</v>
          </cell>
        </row>
        <row r="293">
          <cell r="G293" t="str">
            <v>Czech Republic</v>
          </cell>
          <cell r="H293">
            <v>4</v>
          </cell>
          <cell r="I293">
            <v>3</v>
          </cell>
          <cell r="J293">
            <v>54.4</v>
          </cell>
          <cell r="K293">
            <v>52322.4206844808</v>
          </cell>
          <cell r="L293">
            <v>10.608259491593399</v>
          </cell>
          <cell r="M293">
            <v>2.9903972189577801</v>
          </cell>
        </row>
        <row r="294">
          <cell r="G294" t="str">
            <v>Denmark</v>
          </cell>
          <cell r="H294">
            <v>3</v>
          </cell>
          <cell r="I294">
            <v>3</v>
          </cell>
          <cell r="J294">
            <v>1</v>
          </cell>
          <cell r="K294">
            <v>380.68957180111602</v>
          </cell>
          <cell r="L294">
            <v>43.641135480642099</v>
          </cell>
          <cell r="M294">
            <v>50.670271372875597</v>
          </cell>
        </row>
        <row r="295">
          <cell r="G295" t="str">
            <v>Denmark</v>
          </cell>
          <cell r="H295">
            <v>1</v>
          </cell>
          <cell r="I295">
            <v>3</v>
          </cell>
          <cell r="J295">
            <v>392</v>
          </cell>
          <cell r="K295">
            <v>170502.67231405</v>
          </cell>
          <cell r="L295">
            <v>35.707565996877001</v>
          </cell>
          <cell r="M295">
            <v>1.7134037499192201</v>
          </cell>
        </row>
        <row r="296">
          <cell r="G296" t="str">
            <v>Denmark</v>
          </cell>
          <cell r="H296">
            <v>2</v>
          </cell>
          <cell r="I296">
            <v>3</v>
          </cell>
          <cell r="J296">
            <v>410</v>
          </cell>
          <cell r="K296">
            <v>189413.176766258</v>
          </cell>
          <cell r="L296">
            <v>19.361820952373499</v>
          </cell>
          <cell r="M296">
            <v>0.99840650847107304</v>
          </cell>
        </row>
        <row r="297">
          <cell r="G297" t="str">
            <v>Denmark</v>
          </cell>
          <cell r="H297">
            <v>3</v>
          </cell>
          <cell r="I297">
            <v>3</v>
          </cell>
          <cell r="J297">
            <v>242.5</v>
          </cell>
          <cell r="K297">
            <v>119042.253175766</v>
          </cell>
          <cell r="L297">
            <v>10.2914946658892</v>
          </cell>
          <cell r="M297">
            <v>0.75474044968665099</v>
          </cell>
        </row>
        <row r="298">
          <cell r="G298" t="str">
            <v>Denmark</v>
          </cell>
          <cell r="H298">
            <v>4</v>
          </cell>
          <cell r="I298">
            <v>3</v>
          </cell>
          <cell r="J298">
            <v>33.5</v>
          </cell>
          <cell r="K298">
            <v>21270.153390748099</v>
          </cell>
          <cell r="L298">
            <v>7.1151377343883304</v>
          </cell>
          <cell r="M298">
            <v>1.52803489892927</v>
          </cell>
        </row>
        <row r="299">
          <cell r="G299" t="str">
            <v>England (UK)</v>
          </cell>
          <cell r="H299">
            <v>4</v>
          </cell>
          <cell r="I299">
            <v>3</v>
          </cell>
          <cell r="J299">
            <v>1</v>
          </cell>
          <cell r="K299">
            <v>7790.4045308494296</v>
          </cell>
          <cell r="L299">
            <v>100</v>
          </cell>
          <cell r="M299">
            <v>0</v>
          </cell>
        </row>
        <row r="300">
          <cell r="G300" t="str">
            <v>England (UK)</v>
          </cell>
          <cell r="H300">
            <v>1</v>
          </cell>
          <cell r="I300">
            <v>3</v>
          </cell>
          <cell r="J300">
            <v>256.60000000000002</v>
          </cell>
          <cell r="K300">
            <v>1289484.29969615</v>
          </cell>
          <cell r="L300">
            <v>29.972541672076002</v>
          </cell>
          <cell r="M300">
            <v>2.1262233723450401</v>
          </cell>
        </row>
        <row r="301">
          <cell r="G301" t="str">
            <v>England (UK)</v>
          </cell>
          <cell r="H301">
            <v>2</v>
          </cell>
          <cell r="I301">
            <v>3</v>
          </cell>
          <cell r="J301">
            <v>361.2</v>
          </cell>
          <cell r="K301">
            <v>1982093.3968902801</v>
          </cell>
          <cell r="L301">
            <v>22.353934098062201</v>
          </cell>
          <cell r="M301">
            <v>1.43413502371936</v>
          </cell>
        </row>
        <row r="302">
          <cell r="G302" t="str">
            <v>England (UK)</v>
          </cell>
          <cell r="H302">
            <v>3</v>
          </cell>
          <cell r="I302">
            <v>3</v>
          </cell>
          <cell r="J302">
            <v>272.10000000000002</v>
          </cell>
          <cell r="K302">
            <v>1515527.59010347</v>
          </cell>
          <cell r="L302">
            <v>15.1356009651671</v>
          </cell>
          <cell r="M302">
            <v>1.00505533841284</v>
          </cell>
        </row>
        <row r="303">
          <cell r="G303" t="str">
            <v>England (UK)</v>
          </cell>
          <cell r="H303">
            <v>4</v>
          </cell>
          <cell r="I303">
            <v>3</v>
          </cell>
          <cell r="J303">
            <v>76.099999999999994</v>
          </cell>
          <cell r="K303">
            <v>414104.00233152398</v>
          </cell>
          <cell r="L303">
            <v>10.4328724504861</v>
          </cell>
          <cell r="M303">
            <v>1.56857587536959</v>
          </cell>
        </row>
        <row r="304">
          <cell r="G304" t="str">
            <v>Estonia</v>
          </cell>
          <cell r="H304">
            <v>1</v>
          </cell>
          <cell r="I304">
            <v>3</v>
          </cell>
          <cell r="J304">
            <v>252.1</v>
          </cell>
          <cell r="K304">
            <v>27651.230404223301</v>
          </cell>
          <cell r="L304">
            <v>27.202603043109701</v>
          </cell>
          <cell r="M304">
            <v>1.96933641965263</v>
          </cell>
        </row>
        <row r="305">
          <cell r="G305" t="str">
            <v>Estonia</v>
          </cell>
          <cell r="H305">
            <v>2</v>
          </cell>
          <cell r="I305">
            <v>3</v>
          </cell>
          <cell r="J305">
            <v>424.9</v>
          </cell>
          <cell r="K305">
            <v>46486.260135949597</v>
          </cell>
          <cell r="L305">
            <v>18.423950156888701</v>
          </cell>
          <cell r="M305">
            <v>1.04786090851939</v>
          </cell>
        </row>
        <row r="306">
          <cell r="G306" t="str">
            <v>Estonia</v>
          </cell>
          <cell r="H306">
            <v>3</v>
          </cell>
          <cell r="I306">
            <v>3</v>
          </cell>
          <cell r="J306">
            <v>327.8</v>
          </cell>
          <cell r="K306">
            <v>35710.873671776601</v>
          </cell>
          <cell r="L306">
            <v>12.5519478090019</v>
          </cell>
          <cell r="M306">
            <v>0.81241339213472896</v>
          </cell>
        </row>
        <row r="307">
          <cell r="G307" t="str">
            <v>Estonia</v>
          </cell>
          <cell r="H307">
            <v>4</v>
          </cell>
          <cell r="I307">
            <v>3</v>
          </cell>
          <cell r="J307">
            <v>42.2</v>
          </cell>
          <cell r="K307">
            <v>4684.7482065501999</v>
          </cell>
          <cell r="L307">
            <v>5.8908435464326203</v>
          </cell>
          <cell r="M307">
            <v>1.0986707077156601</v>
          </cell>
        </row>
        <row r="308">
          <cell r="G308" t="str">
            <v>Finland</v>
          </cell>
          <cell r="H308">
            <v>1</v>
          </cell>
          <cell r="I308">
            <v>3</v>
          </cell>
          <cell r="J308">
            <v>198.3</v>
          </cell>
          <cell r="K308">
            <v>145152.726397124</v>
          </cell>
          <cell r="L308">
            <v>45.4827239438698</v>
          </cell>
          <cell r="M308">
            <v>2.7680650034249199</v>
          </cell>
        </row>
        <row r="309">
          <cell r="G309" t="str">
            <v>Finland</v>
          </cell>
          <cell r="H309">
            <v>2</v>
          </cell>
          <cell r="I309">
            <v>3</v>
          </cell>
          <cell r="J309">
            <v>297.89999999999998</v>
          </cell>
          <cell r="K309">
            <v>191252.485882151</v>
          </cell>
          <cell r="L309">
            <v>25.106526485321801</v>
          </cell>
          <cell r="M309">
            <v>1.45726776548547</v>
          </cell>
        </row>
        <row r="310">
          <cell r="G310" t="str">
            <v>Finland</v>
          </cell>
          <cell r="H310">
            <v>3</v>
          </cell>
          <cell r="I310">
            <v>3</v>
          </cell>
          <cell r="J310">
            <v>228.5</v>
          </cell>
          <cell r="K310">
            <v>146472.15829163601</v>
          </cell>
          <cell r="L310">
            <v>13.100441188207199</v>
          </cell>
          <cell r="M310">
            <v>0.98656337407031902</v>
          </cell>
        </row>
        <row r="311">
          <cell r="G311" t="str">
            <v>Finland</v>
          </cell>
          <cell r="H311">
            <v>4</v>
          </cell>
          <cell r="I311">
            <v>3</v>
          </cell>
          <cell r="J311">
            <v>81.3</v>
          </cell>
          <cell r="K311">
            <v>51248.432423021797</v>
          </cell>
          <cell r="L311">
            <v>8.1548406857595204</v>
          </cell>
          <cell r="M311">
            <v>1.1030528696447199</v>
          </cell>
        </row>
        <row r="312">
          <cell r="G312" t="str">
            <v>Flanders (Belgium)</v>
          </cell>
          <cell r="H312">
            <v>1</v>
          </cell>
          <cell r="I312">
            <v>3</v>
          </cell>
          <cell r="J312">
            <v>264.39999999999998</v>
          </cell>
          <cell r="K312">
            <v>201775.280842295</v>
          </cell>
          <cell r="L312">
            <v>40.2624352029367</v>
          </cell>
          <cell r="M312">
            <v>2.0899185391954198</v>
          </cell>
        </row>
        <row r="313">
          <cell r="G313" t="str">
            <v>Flanders (Belgium)</v>
          </cell>
          <cell r="H313">
            <v>2</v>
          </cell>
          <cell r="I313">
            <v>3</v>
          </cell>
          <cell r="J313">
            <v>306.7</v>
          </cell>
          <cell r="K313">
            <v>237034.66899324401</v>
          </cell>
          <cell r="L313">
            <v>23.074060649238099</v>
          </cell>
          <cell r="M313">
            <v>1.17051015826048</v>
          </cell>
        </row>
        <row r="314">
          <cell r="G314" t="str">
            <v>Flanders (Belgium)</v>
          </cell>
          <cell r="H314">
            <v>3</v>
          </cell>
          <cell r="I314">
            <v>3</v>
          </cell>
          <cell r="J314">
            <v>231.2</v>
          </cell>
          <cell r="K314">
            <v>177850.856977644</v>
          </cell>
          <cell r="L314">
            <v>13.8382402683328</v>
          </cell>
          <cell r="M314">
            <v>0.96979204323153601</v>
          </cell>
        </row>
        <row r="315">
          <cell r="G315" t="str">
            <v>Flanders (Belgium)</v>
          </cell>
          <cell r="H315">
            <v>4</v>
          </cell>
          <cell r="I315">
            <v>3</v>
          </cell>
          <cell r="J315">
            <v>33.700000000000003</v>
          </cell>
          <cell r="K315">
            <v>25006.932835416901</v>
          </cell>
          <cell r="L315">
            <v>5.9318714044927798</v>
          </cell>
          <cell r="M315">
            <v>1.15463172309976</v>
          </cell>
        </row>
      </sheetData>
      <sheetData sheetId="51">
        <row r="1">
          <cell r="G1" t="str">
            <v>CNTRY_OUT</v>
          </cell>
          <cell r="H1" t="str">
            <v>EDCAT3</v>
          </cell>
          <cell r="I1" t="str">
            <v>NUMLEVb</v>
          </cell>
          <cell r="J1" t="str">
            <v>estatus</v>
          </cell>
          <cell r="K1" t="str">
            <v>Frequency</v>
          </cell>
          <cell r="L1" t="str">
            <v>WgtFreq</v>
          </cell>
          <cell r="M1" t="str">
            <v>Percent_m</v>
          </cell>
          <cell r="N1" t="str">
            <v>SE</v>
          </cell>
        </row>
        <row r="2">
          <cell r="G2" t="str">
            <v>Australia</v>
          </cell>
          <cell r="H2">
            <v>1</v>
          </cell>
          <cell r="J2">
            <v>1</v>
          </cell>
          <cell r="K2">
            <v>2</v>
          </cell>
          <cell r="L2">
            <v>4710.9973861092803</v>
          </cell>
          <cell r="M2">
            <v>43.317725513364998</v>
          </cell>
          <cell r="N2">
            <v>37.953738130957603</v>
          </cell>
        </row>
        <row r="3">
          <cell r="G3" t="str">
            <v>Australia</v>
          </cell>
          <cell r="H3">
            <v>1</v>
          </cell>
          <cell r="I3">
            <v>1</v>
          </cell>
          <cell r="J3">
            <v>1</v>
          </cell>
          <cell r="K3">
            <v>343.3</v>
          </cell>
          <cell r="L3">
            <v>641201.16621588601</v>
          </cell>
          <cell r="M3">
            <v>50.514626591977198</v>
          </cell>
          <cell r="N3">
            <v>2.5119859872874799</v>
          </cell>
        </row>
        <row r="4">
          <cell r="G4" t="str">
            <v>Australia</v>
          </cell>
          <cell r="H4">
            <v>1</v>
          </cell>
          <cell r="I4">
            <v>2</v>
          </cell>
          <cell r="J4">
            <v>1</v>
          </cell>
          <cell r="K4">
            <v>394</v>
          </cell>
          <cell r="L4">
            <v>750417.24082674598</v>
          </cell>
          <cell r="M4">
            <v>68.121650773431796</v>
          </cell>
          <cell r="N4">
            <v>3.0018498173810602</v>
          </cell>
        </row>
        <row r="5">
          <cell r="G5" t="str">
            <v>Australia</v>
          </cell>
          <cell r="H5">
            <v>1</v>
          </cell>
          <cell r="I5">
            <v>3</v>
          </cell>
          <cell r="J5">
            <v>1</v>
          </cell>
          <cell r="K5">
            <v>243.8</v>
          </cell>
          <cell r="L5">
            <v>475425.41110463103</v>
          </cell>
          <cell r="M5">
            <v>76.299614676843305</v>
          </cell>
          <cell r="N5">
            <v>3.5492526472956101</v>
          </cell>
        </row>
        <row r="6">
          <cell r="G6" t="str">
            <v>Australia</v>
          </cell>
          <cell r="H6">
            <v>1</v>
          </cell>
          <cell r="I6">
            <v>4</v>
          </cell>
          <cell r="J6">
            <v>1</v>
          </cell>
          <cell r="K6">
            <v>40.9</v>
          </cell>
          <cell r="L6">
            <v>73703.493261649201</v>
          </cell>
          <cell r="M6">
            <v>83.097142666292896</v>
          </cell>
          <cell r="N6">
            <v>9.4114513552819403</v>
          </cell>
        </row>
        <row r="7">
          <cell r="G7" t="str">
            <v>Australia</v>
          </cell>
          <cell r="H7">
            <v>2</v>
          </cell>
          <cell r="J7">
            <v>1</v>
          </cell>
          <cell r="K7">
            <v>3</v>
          </cell>
          <cell r="L7">
            <v>11510.427185082101</v>
          </cell>
          <cell r="M7">
            <v>100</v>
          </cell>
          <cell r="N7">
            <v>0</v>
          </cell>
        </row>
        <row r="8">
          <cell r="G8" t="str">
            <v>Australia</v>
          </cell>
          <cell r="H8">
            <v>2</v>
          </cell>
          <cell r="I8">
            <v>1</v>
          </cell>
          <cell r="J8">
            <v>1</v>
          </cell>
          <cell r="K8">
            <v>283.60000000000002</v>
          </cell>
          <cell r="L8">
            <v>494961.63620306598</v>
          </cell>
          <cell r="M8">
            <v>64.344132477623305</v>
          </cell>
          <cell r="N8">
            <v>3.0244037300845101</v>
          </cell>
        </row>
        <row r="9">
          <cell r="G9" t="str">
            <v>Australia</v>
          </cell>
          <cell r="H9">
            <v>2</v>
          </cell>
          <cell r="I9">
            <v>2</v>
          </cell>
          <cell r="J9">
            <v>1</v>
          </cell>
          <cell r="K9">
            <v>644.20000000000005</v>
          </cell>
          <cell r="L9">
            <v>1183379.2113373301</v>
          </cell>
          <cell r="M9">
            <v>75.772509658129707</v>
          </cell>
          <cell r="N9">
            <v>2.0183058975835801</v>
          </cell>
        </row>
        <row r="10">
          <cell r="G10" t="str">
            <v>Australia</v>
          </cell>
          <cell r="H10">
            <v>2</v>
          </cell>
          <cell r="I10">
            <v>3</v>
          </cell>
          <cell r="J10">
            <v>1</v>
          </cell>
          <cell r="K10">
            <v>633.1</v>
          </cell>
          <cell r="L10">
            <v>1233245.12008835</v>
          </cell>
          <cell r="M10">
            <v>82.622724780720404</v>
          </cell>
          <cell r="N10">
            <v>1.9244458411123</v>
          </cell>
        </row>
        <row r="11">
          <cell r="G11" t="str">
            <v>Australia</v>
          </cell>
          <cell r="H11">
            <v>2</v>
          </cell>
          <cell r="I11">
            <v>4</v>
          </cell>
          <cell r="J11">
            <v>1</v>
          </cell>
          <cell r="K11">
            <v>179.1</v>
          </cell>
          <cell r="L11">
            <v>345534.65102033003</v>
          </cell>
          <cell r="M11">
            <v>82.438663975008197</v>
          </cell>
          <cell r="N11">
            <v>4.7154351771713303</v>
          </cell>
        </row>
        <row r="12">
          <cell r="G12" t="str">
            <v>Australia</v>
          </cell>
          <cell r="H12">
            <v>3</v>
          </cell>
          <cell r="J12">
            <v>1</v>
          </cell>
          <cell r="K12">
            <v>1</v>
          </cell>
          <cell r="L12">
            <v>488.109692677059</v>
          </cell>
          <cell r="M12">
            <v>22.028029292343199</v>
          </cell>
          <cell r="N12">
            <v>80.645015430315993</v>
          </cell>
        </row>
        <row r="13">
          <cell r="G13" t="str">
            <v>Australia</v>
          </cell>
          <cell r="H13">
            <v>3</v>
          </cell>
          <cell r="I13">
            <v>1</v>
          </cell>
          <cell r="J13">
            <v>1</v>
          </cell>
          <cell r="K13">
            <v>165.1</v>
          </cell>
          <cell r="L13">
            <v>274288.79372932902</v>
          </cell>
          <cell r="M13">
            <v>73.420232307367797</v>
          </cell>
          <cell r="N13">
            <v>4.15881248171174</v>
          </cell>
        </row>
        <row r="14">
          <cell r="G14" t="str">
            <v>Australia</v>
          </cell>
          <cell r="H14">
            <v>3</v>
          </cell>
          <cell r="I14">
            <v>2</v>
          </cell>
          <cell r="J14">
            <v>1</v>
          </cell>
          <cell r="K14">
            <v>518.79999999999995</v>
          </cell>
          <cell r="L14">
            <v>874153.95139965496</v>
          </cell>
          <cell r="M14">
            <v>81.155664877112301</v>
          </cell>
          <cell r="N14">
            <v>2.39358018328647</v>
          </cell>
        </row>
        <row r="15">
          <cell r="G15" t="str">
            <v>Australia</v>
          </cell>
          <cell r="H15">
            <v>3</v>
          </cell>
          <cell r="I15">
            <v>3</v>
          </cell>
          <cell r="J15">
            <v>1</v>
          </cell>
          <cell r="K15">
            <v>921.3</v>
          </cell>
          <cell r="L15">
            <v>1547514.3057973301</v>
          </cell>
          <cell r="M15">
            <v>86.321334375403495</v>
          </cell>
          <cell r="N15">
            <v>1.5130517535527801</v>
          </cell>
        </row>
        <row r="16">
          <cell r="G16" t="str">
            <v>Australia</v>
          </cell>
          <cell r="H16">
            <v>3</v>
          </cell>
          <cell r="I16">
            <v>4</v>
          </cell>
          <cell r="J16">
            <v>1</v>
          </cell>
          <cell r="K16">
            <v>573.79999999999995</v>
          </cell>
          <cell r="L16">
            <v>1005145.0739514499</v>
          </cell>
          <cell r="M16">
            <v>90.300792050221702</v>
          </cell>
          <cell r="N16">
            <v>1.70157367934086</v>
          </cell>
        </row>
        <row r="17">
          <cell r="G17" t="str">
            <v>Austria</v>
          </cell>
          <cell r="H17">
            <v>1</v>
          </cell>
          <cell r="I17">
            <v>1</v>
          </cell>
          <cell r="J17">
            <v>1</v>
          </cell>
          <cell r="K17">
            <v>123.9</v>
          </cell>
          <cell r="L17">
            <v>166541.30080537099</v>
          </cell>
          <cell r="M17">
            <v>53.129947489426797</v>
          </cell>
          <cell r="N17">
            <v>3.5668975952260098</v>
          </cell>
        </row>
        <row r="18">
          <cell r="G18" t="str">
            <v>Austria</v>
          </cell>
          <cell r="H18">
            <v>1</v>
          </cell>
          <cell r="I18">
            <v>2</v>
          </cell>
          <cell r="J18">
            <v>1</v>
          </cell>
          <cell r="K18">
            <v>166.3</v>
          </cell>
          <cell r="L18">
            <v>213577.60782347</v>
          </cell>
          <cell r="M18">
            <v>60.835414969429003</v>
          </cell>
          <cell r="N18">
            <v>3.9332341791310901</v>
          </cell>
        </row>
        <row r="19">
          <cell r="G19" t="str">
            <v>Austria</v>
          </cell>
          <cell r="H19">
            <v>1</v>
          </cell>
          <cell r="I19">
            <v>3</v>
          </cell>
          <cell r="J19">
            <v>1</v>
          </cell>
          <cell r="K19">
            <v>86.4</v>
          </cell>
          <cell r="L19">
            <v>109054.750962299</v>
          </cell>
          <cell r="M19">
            <v>63.666489267935397</v>
          </cell>
          <cell r="N19">
            <v>5.1525646774466303</v>
          </cell>
        </row>
        <row r="20">
          <cell r="G20" t="str">
            <v>Austria</v>
          </cell>
          <cell r="H20">
            <v>1</v>
          </cell>
          <cell r="I20">
            <v>4</v>
          </cell>
          <cell r="J20">
            <v>1</v>
          </cell>
          <cell r="K20">
            <v>11.4</v>
          </cell>
          <cell r="L20">
            <v>14739.8535459385</v>
          </cell>
          <cell r="M20">
            <v>77.188559200478295</v>
          </cell>
          <cell r="N20">
            <v>15.139639130491799</v>
          </cell>
        </row>
        <row r="21">
          <cell r="G21" t="str">
            <v>Austria</v>
          </cell>
          <cell r="H21">
            <v>2</v>
          </cell>
          <cell r="I21">
            <v>1</v>
          </cell>
          <cell r="J21">
            <v>1</v>
          </cell>
          <cell r="K21">
            <v>174.8</v>
          </cell>
          <cell r="L21">
            <v>221262.66950730301</v>
          </cell>
          <cell r="M21">
            <v>67.275735256082598</v>
          </cell>
          <cell r="N21">
            <v>3.571988885713</v>
          </cell>
        </row>
        <row r="22">
          <cell r="G22" t="str">
            <v>Austria</v>
          </cell>
          <cell r="H22">
            <v>2</v>
          </cell>
          <cell r="I22">
            <v>2</v>
          </cell>
          <cell r="J22">
            <v>1</v>
          </cell>
          <cell r="K22">
            <v>656.5</v>
          </cell>
          <cell r="L22">
            <v>788502.29290932498</v>
          </cell>
          <cell r="M22">
            <v>75.202590644117294</v>
          </cell>
          <cell r="N22">
            <v>1.7107339019154399</v>
          </cell>
        </row>
        <row r="23">
          <cell r="G23" t="str">
            <v>Austria</v>
          </cell>
          <cell r="H23">
            <v>2</v>
          </cell>
          <cell r="I23">
            <v>3</v>
          </cell>
          <cell r="J23">
            <v>1</v>
          </cell>
          <cell r="K23">
            <v>824.3</v>
          </cell>
          <cell r="L23">
            <v>938026.15821124602</v>
          </cell>
          <cell r="M23">
            <v>83.504303541322102</v>
          </cell>
          <cell r="N23">
            <v>1.4699360536344599</v>
          </cell>
        </row>
        <row r="24">
          <cell r="G24" t="str">
            <v>Austria</v>
          </cell>
          <cell r="H24">
            <v>2</v>
          </cell>
          <cell r="I24">
            <v>4</v>
          </cell>
          <cell r="J24">
            <v>1</v>
          </cell>
          <cell r="K24">
            <v>268.39999999999998</v>
          </cell>
          <cell r="L24">
            <v>295140.25016324699</v>
          </cell>
          <cell r="M24">
            <v>89.671336012883799</v>
          </cell>
          <cell r="N24">
            <v>2.2723632284192101</v>
          </cell>
        </row>
        <row r="25">
          <cell r="G25" t="str">
            <v>Austria</v>
          </cell>
          <cell r="H25">
            <v>3</v>
          </cell>
          <cell r="I25">
            <v>1</v>
          </cell>
          <cell r="J25">
            <v>1</v>
          </cell>
          <cell r="K25">
            <v>23.8</v>
          </cell>
          <cell r="L25">
            <v>22815.7878503059</v>
          </cell>
          <cell r="M25">
            <v>65.930414638888806</v>
          </cell>
          <cell r="N25">
            <v>9.9033574549468693</v>
          </cell>
        </row>
        <row r="26">
          <cell r="G26" t="str">
            <v>Austria</v>
          </cell>
          <cell r="H26">
            <v>3</v>
          </cell>
          <cell r="I26">
            <v>2</v>
          </cell>
          <cell r="J26">
            <v>1</v>
          </cell>
          <cell r="K26">
            <v>143.1</v>
          </cell>
          <cell r="L26">
            <v>129286.439415505</v>
          </cell>
          <cell r="M26">
            <v>79.800930991094205</v>
          </cell>
          <cell r="N26">
            <v>3.9368833428424601</v>
          </cell>
        </row>
        <row r="27">
          <cell r="G27" t="str">
            <v>Austria</v>
          </cell>
          <cell r="H27">
            <v>3</v>
          </cell>
          <cell r="I27">
            <v>3</v>
          </cell>
          <cell r="J27">
            <v>1</v>
          </cell>
          <cell r="K27">
            <v>407.2</v>
          </cell>
          <cell r="L27">
            <v>359719.67305083497</v>
          </cell>
          <cell r="M27">
            <v>88.080488082283296</v>
          </cell>
          <cell r="N27">
            <v>1.9734334744661699</v>
          </cell>
        </row>
        <row r="28">
          <cell r="G28" t="str">
            <v>Austria</v>
          </cell>
          <cell r="H28">
            <v>3</v>
          </cell>
          <cell r="I28">
            <v>4</v>
          </cell>
          <cell r="J28">
            <v>1</v>
          </cell>
          <cell r="K28">
            <v>307.89999999999998</v>
          </cell>
          <cell r="L28">
            <v>260300.33084975899</v>
          </cell>
          <cell r="M28">
            <v>90.008991571574597</v>
          </cell>
          <cell r="N28">
            <v>2.03093722981489</v>
          </cell>
        </row>
        <row r="29">
          <cell r="G29" t="str">
            <v>Canada</v>
          </cell>
          <cell r="H29">
            <v>1</v>
          </cell>
          <cell r="I29">
            <v>1</v>
          </cell>
          <cell r="J29">
            <v>1</v>
          </cell>
          <cell r="K29">
            <v>1037.8</v>
          </cell>
          <cell r="L29">
            <v>681403.889662434</v>
          </cell>
          <cell r="M29">
            <v>51.7929575221739</v>
          </cell>
          <cell r="N29">
            <v>2.2596245267065398</v>
          </cell>
        </row>
        <row r="30">
          <cell r="G30" t="str">
            <v>Canada</v>
          </cell>
          <cell r="H30">
            <v>1</v>
          </cell>
          <cell r="I30">
            <v>2</v>
          </cell>
          <cell r="J30">
            <v>1</v>
          </cell>
          <cell r="K30">
            <v>502.8</v>
          </cell>
          <cell r="L30">
            <v>390844.01385548903</v>
          </cell>
          <cell r="M30">
            <v>65.691486974022396</v>
          </cell>
          <cell r="N30">
            <v>3.8885387460393401</v>
          </cell>
        </row>
        <row r="31">
          <cell r="G31" t="str">
            <v>Canada</v>
          </cell>
          <cell r="H31">
            <v>1</v>
          </cell>
          <cell r="I31">
            <v>3</v>
          </cell>
          <cell r="J31">
            <v>1</v>
          </cell>
          <cell r="K31">
            <v>147.9</v>
          </cell>
          <cell r="L31">
            <v>133167.1919028</v>
          </cell>
          <cell r="M31">
            <v>73.8768443709412</v>
          </cell>
          <cell r="N31">
            <v>5.8888769139133297</v>
          </cell>
        </row>
        <row r="32">
          <cell r="G32" t="str">
            <v>Canada</v>
          </cell>
          <cell r="H32">
            <v>1</v>
          </cell>
          <cell r="I32">
            <v>4</v>
          </cell>
          <cell r="J32">
            <v>1</v>
          </cell>
          <cell r="K32">
            <v>11.5</v>
          </cell>
          <cell r="L32">
            <v>15868.096275010699</v>
          </cell>
          <cell r="M32">
            <v>89.186264647018803</v>
          </cell>
          <cell r="N32">
            <v>18.837915123630601</v>
          </cell>
        </row>
        <row r="33">
          <cell r="G33" t="str">
            <v>Canada</v>
          </cell>
          <cell r="H33">
            <v>2</v>
          </cell>
          <cell r="J33">
            <v>1</v>
          </cell>
          <cell r="K33">
            <v>3</v>
          </cell>
          <cell r="L33">
            <v>2417.71674997843</v>
          </cell>
          <cell r="M33">
            <v>100</v>
          </cell>
          <cell r="N33">
            <v>0</v>
          </cell>
        </row>
        <row r="34">
          <cell r="G34" t="str">
            <v>Canada</v>
          </cell>
          <cell r="H34">
            <v>2</v>
          </cell>
          <cell r="I34">
            <v>1</v>
          </cell>
          <cell r="J34">
            <v>1</v>
          </cell>
          <cell r="K34">
            <v>1588.1</v>
          </cell>
          <cell r="L34">
            <v>1240718.45676555</v>
          </cell>
          <cell r="M34">
            <v>69.170492687625895</v>
          </cell>
          <cell r="N34">
            <v>1.70740807027509</v>
          </cell>
        </row>
        <row r="35">
          <cell r="G35" t="str">
            <v>Canada</v>
          </cell>
          <cell r="H35">
            <v>2</v>
          </cell>
          <cell r="I35">
            <v>2</v>
          </cell>
          <cell r="J35">
            <v>1</v>
          </cell>
          <cell r="K35">
            <v>2492.9</v>
          </cell>
          <cell r="L35">
            <v>1987602.1763780301</v>
          </cell>
          <cell r="M35">
            <v>78.514430173555695</v>
          </cell>
          <cell r="N35">
            <v>1.4612093313597201</v>
          </cell>
        </row>
        <row r="36">
          <cell r="G36" t="str">
            <v>Canada</v>
          </cell>
          <cell r="H36">
            <v>2</v>
          </cell>
          <cell r="I36">
            <v>3</v>
          </cell>
          <cell r="J36">
            <v>1</v>
          </cell>
          <cell r="K36">
            <v>1770.1</v>
          </cell>
          <cell r="L36">
            <v>1628918.5114579101</v>
          </cell>
          <cell r="M36">
            <v>82.887202443678703</v>
          </cell>
          <cell r="N36">
            <v>1.6075567633202501</v>
          </cell>
        </row>
        <row r="37">
          <cell r="G37" t="str">
            <v>Canada</v>
          </cell>
          <cell r="H37">
            <v>2</v>
          </cell>
          <cell r="I37">
            <v>4</v>
          </cell>
          <cell r="J37">
            <v>1</v>
          </cell>
          <cell r="K37">
            <v>345.9</v>
          </cell>
          <cell r="L37">
            <v>353862.22191661497</v>
          </cell>
          <cell r="M37">
            <v>87.275991312875803</v>
          </cell>
          <cell r="N37">
            <v>3.6382613881257999</v>
          </cell>
        </row>
        <row r="38">
          <cell r="G38" t="str">
            <v>Canada</v>
          </cell>
          <cell r="H38">
            <v>3</v>
          </cell>
          <cell r="I38">
            <v>1</v>
          </cell>
          <cell r="J38">
            <v>1</v>
          </cell>
          <cell r="K38">
            <v>968.5</v>
          </cell>
          <cell r="L38">
            <v>903828.30968916905</v>
          </cell>
          <cell r="M38">
            <v>74.916121781835898</v>
          </cell>
          <cell r="N38">
            <v>2.0808732573979598</v>
          </cell>
        </row>
        <row r="39">
          <cell r="G39" t="str">
            <v>Canada</v>
          </cell>
          <cell r="H39">
            <v>3</v>
          </cell>
          <cell r="I39">
            <v>2</v>
          </cell>
          <cell r="J39">
            <v>1</v>
          </cell>
          <cell r="K39">
            <v>2559.8000000000002</v>
          </cell>
          <cell r="L39">
            <v>2309983.7110804301</v>
          </cell>
          <cell r="M39">
            <v>82.3666417256877</v>
          </cell>
          <cell r="N39">
            <v>1.3163816496604901</v>
          </cell>
        </row>
        <row r="40">
          <cell r="G40" t="str">
            <v>Canada</v>
          </cell>
          <cell r="H40">
            <v>3</v>
          </cell>
          <cell r="I40">
            <v>3</v>
          </cell>
          <cell r="J40">
            <v>1</v>
          </cell>
          <cell r="K40">
            <v>3603.5</v>
          </cell>
          <cell r="L40">
            <v>3442381.7227248698</v>
          </cell>
          <cell r="M40">
            <v>87.209699996155805</v>
          </cell>
          <cell r="N40">
            <v>0.91935558076234103</v>
          </cell>
        </row>
        <row r="41">
          <cell r="G41" t="str">
            <v>Canada</v>
          </cell>
          <cell r="H41">
            <v>3</v>
          </cell>
          <cell r="I41">
            <v>4</v>
          </cell>
          <cell r="J41">
            <v>1</v>
          </cell>
          <cell r="K41">
            <v>1691.2</v>
          </cell>
          <cell r="L41">
            <v>1849653.38706352</v>
          </cell>
          <cell r="M41">
            <v>92.607591063798694</v>
          </cell>
          <cell r="N41">
            <v>1.1548297248988799</v>
          </cell>
        </row>
        <row r="42">
          <cell r="G42" t="str">
            <v>Sharks</v>
          </cell>
          <cell r="H42">
            <v>1</v>
          </cell>
          <cell r="I42">
            <v>1</v>
          </cell>
          <cell r="J42">
            <v>1</v>
          </cell>
          <cell r="K42">
            <v>806.6</v>
          </cell>
          <cell r="L42">
            <v>1940275.0741014199</v>
          </cell>
          <cell r="M42">
            <v>68.370862574280693</v>
          </cell>
          <cell r="N42">
            <v>2.1290746790793702</v>
          </cell>
        </row>
        <row r="43">
          <cell r="G43" t="str">
            <v>Sharks</v>
          </cell>
          <cell r="H43">
            <v>1</v>
          </cell>
          <cell r="I43">
            <v>2</v>
          </cell>
          <cell r="J43">
            <v>1</v>
          </cell>
          <cell r="K43">
            <v>61.5</v>
          </cell>
          <cell r="L43">
            <v>157601.960103021</v>
          </cell>
          <cell r="M43">
            <v>91.0793023078201</v>
          </cell>
          <cell r="N43">
            <v>5.1550726803010001</v>
          </cell>
        </row>
        <row r="44">
          <cell r="G44" t="str">
            <v>Sharks</v>
          </cell>
          <cell r="H44">
            <v>2</v>
          </cell>
          <cell r="I44">
            <v>1</v>
          </cell>
          <cell r="J44">
            <v>1</v>
          </cell>
          <cell r="K44">
            <v>792.4</v>
          </cell>
          <cell r="L44">
            <v>1926050.93006797</v>
          </cell>
          <cell r="M44">
            <v>77.118719455466007</v>
          </cell>
          <cell r="N44">
            <v>1.52164086779969</v>
          </cell>
        </row>
        <row r="45">
          <cell r="G45" t="str">
            <v>Sharks</v>
          </cell>
          <cell r="H45">
            <v>2</v>
          </cell>
          <cell r="I45">
            <v>2</v>
          </cell>
          <cell r="J45">
            <v>1</v>
          </cell>
          <cell r="K45">
            <v>344.8</v>
          </cell>
          <cell r="L45">
            <v>845061.63617437205</v>
          </cell>
          <cell r="M45">
            <v>85.393054667654297</v>
          </cell>
          <cell r="N45">
            <v>2.7793685732173099</v>
          </cell>
        </row>
        <row r="46">
          <cell r="G46" t="str">
            <v>Sharks</v>
          </cell>
          <cell r="H46">
            <v>2</v>
          </cell>
          <cell r="I46">
            <v>3</v>
          </cell>
          <cell r="J46">
            <v>1</v>
          </cell>
          <cell r="K46">
            <v>74.7</v>
          </cell>
          <cell r="L46">
            <v>203621.28520340301</v>
          </cell>
          <cell r="M46">
            <v>86.842504818860803</v>
          </cell>
          <cell r="N46">
            <v>5.5833503957590302</v>
          </cell>
        </row>
        <row r="47">
          <cell r="G47" t="str">
            <v>Sharks</v>
          </cell>
          <cell r="H47">
            <v>2</v>
          </cell>
          <cell r="I47">
            <v>4</v>
          </cell>
          <cell r="J47">
            <v>1</v>
          </cell>
          <cell r="K47">
            <v>6.1</v>
          </cell>
          <cell r="L47">
            <v>21984.210953710899</v>
          </cell>
          <cell r="M47">
            <v>90.102714038582306</v>
          </cell>
          <cell r="N47">
            <v>14.676714811810101</v>
          </cell>
        </row>
        <row r="48">
          <cell r="G48" t="str">
            <v>Sharks</v>
          </cell>
          <cell r="H48">
            <v>3</v>
          </cell>
          <cell r="I48">
            <v>1</v>
          </cell>
          <cell r="J48">
            <v>1</v>
          </cell>
          <cell r="K48">
            <v>287.2</v>
          </cell>
          <cell r="L48">
            <v>655807.12597181299</v>
          </cell>
          <cell r="M48">
            <v>85.476451470793293</v>
          </cell>
          <cell r="N48">
            <v>2.8279891452321499</v>
          </cell>
        </row>
        <row r="49">
          <cell r="G49" t="str">
            <v>Sharks</v>
          </cell>
          <cell r="H49">
            <v>3</v>
          </cell>
          <cell r="I49">
            <v>2</v>
          </cell>
          <cell r="J49">
            <v>1</v>
          </cell>
          <cell r="K49">
            <v>395</v>
          </cell>
          <cell r="L49">
            <v>1020032.65672907</v>
          </cell>
          <cell r="M49">
            <v>89.773230793981796</v>
          </cell>
          <cell r="N49">
            <v>2.47001260203796</v>
          </cell>
        </row>
        <row r="50">
          <cell r="G50" t="str">
            <v>Sharks</v>
          </cell>
          <cell r="H50">
            <v>3</v>
          </cell>
          <cell r="I50">
            <v>3</v>
          </cell>
          <cell r="J50">
            <v>1</v>
          </cell>
          <cell r="K50">
            <v>229.8</v>
          </cell>
          <cell r="L50">
            <v>616246.66606650897</v>
          </cell>
          <cell r="M50">
            <v>92.678735184230106</v>
          </cell>
          <cell r="N50">
            <v>3.69212075686454</v>
          </cell>
        </row>
        <row r="51">
          <cell r="G51" t="str">
            <v>Sharks</v>
          </cell>
          <cell r="H51">
            <v>3</v>
          </cell>
          <cell r="I51">
            <v>4</v>
          </cell>
          <cell r="J51">
            <v>1</v>
          </cell>
          <cell r="K51">
            <v>48</v>
          </cell>
          <cell r="L51">
            <v>159572.16884973401</v>
          </cell>
          <cell r="M51">
            <v>95.432902042158503</v>
          </cell>
          <cell r="N51">
            <v>6.8509354100544204</v>
          </cell>
        </row>
        <row r="52">
          <cell r="G52" t="str">
            <v>Czech Republic</v>
          </cell>
          <cell r="H52">
            <v>1</v>
          </cell>
          <cell r="I52">
            <v>1</v>
          </cell>
          <cell r="J52">
            <v>1</v>
          </cell>
          <cell r="K52">
            <v>59.8</v>
          </cell>
          <cell r="L52">
            <v>97231.666312122295</v>
          </cell>
          <cell r="M52">
            <v>41.130554262578002</v>
          </cell>
          <cell r="N52">
            <v>6.5374624587086796</v>
          </cell>
        </row>
        <row r="53">
          <cell r="G53" t="str">
            <v>Czech Republic</v>
          </cell>
          <cell r="H53">
            <v>1</v>
          </cell>
          <cell r="I53">
            <v>2</v>
          </cell>
          <cell r="J53">
            <v>1</v>
          </cell>
          <cell r="K53">
            <v>55.7</v>
          </cell>
          <cell r="L53">
            <v>118348.013288737</v>
          </cell>
          <cell r="M53">
            <v>43.792485720995501</v>
          </cell>
          <cell r="N53">
            <v>6.0378373060724204</v>
          </cell>
        </row>
        <row r="54">
          <cell r="G54" t="str">
            <v>Czech Republic</v>
          </cell>
          <cell r="H54">
            <v>1</v>
          </cell>
          <cell r="I54">
            <v>3</v>
          </cell>
          <cell r="J54">
            <v>1</v>
          </cell>
          <cell r="K54">
            <v>2</v>
          </cell>
          <cell r="L54">
            <v>491.62863809050862</v>
          </cell>
          <cell r="M54">
            <v>56.358864519357908</v>
          </cell>
          <cell r="N54">
            <v>50.67027137287559</v>
          </cell>
        </row>
        <row r="55">
          <cell r="G55" t="str">
            <v>Czech Republic</v>
          </cell>
          <cell r="H55">
            <v>1</v>
          </cell>
          <cell r="I55">
            <v>4</v>
          </cell>
          <cell r="J55">
            <v>1</v>
          </cell>
          <cell r="K55">
            <v>4.9000000000000004</v>
          </cell>
          <cell r="L55">
            <v>10662.3510339406</v>
          </cell>
          <cell r="M55">
            <v>86.706553357463704</v>
          </cell>
          <cell r="N55">
            <v>26.606212856324099</v>
          </cell>
        </row>
        <row r="56">
          <cell r="G56" t="str">
            <v>Czech Republic</v>
          </cell>
          <cell r="H56">
            <v>2</v>
          </cell>
          <cell r="I56">
            <v>1</v>
          </cell>
          <cell r="J56">
            <v>1</v>
          </cell>
          <cell r="K56">
            <v>221.8</v>
          </cell>
          <cell r="L56">
            <v>333394.42470258102</v>
          </cell>
          <cell r="M56">
            <v>65.570956292514495</v>
          </cell>
          <cell r="N56">
            <v>4.6872146431748503</v>
          </cell>
        </row>
        <row r="57">
          <cell r="G57" t="str">
            <v>Czech Republic</v>
          </cell>
          <cell r="H57">
            <v>2</v>
          </cell>
          <cell r="I57">
            <v>2</v>
          </cell>
          <cell r="J57">
            <v>1</v>
          </cell>
          <cell r="K57">
            <v>830.6</v>
          </cell>
          <cell r="L57">
            <v>1232181.4966160399</v>
          </cell>
          <cell r="M57">
            <v>74.767801883428504</v>
          </cell>
          <cell r="N57">
            <v>2.2244737832419599</v>
          </cell>
        </row>
        <row r="58">
          <cell r="G58" t="str">
            <v>Czech Republic</v>
          </cell>
          <cell r="H58">
            <v>2</v>
          </cell>
          <cell r="I58">
            <v>3</v>
          </cell>
          <cell r="J58">
            <v>1</v>
          </cell>
          <cell r="K58">
            <v>888</v>
          </cell>
          <cell r="L58">
            <v>1340359.60594088</v>
          </cell>
          <cell r="M58">
            <v>79.337053192170302</v>
          </cell>
          <cell r="N58">
            <v>2.16943159003754</v>
          </cell>
        </row>
        <row r="59">
          <cell r="G59" t="str">
            <v>Czech Republic</v>
          </cell>
          <cell r="H59">
            <v>2</v>
          </cell>
          <cell r="I59">
            <v>4</v>
          </cell>
          <cell r="J59">
            <v>1</v>
          </cell>
          <cell r="K59">
            <v>180.6</v>
          </cell>
          <cell r="L59">
            <v>233334.72959996</v>
          </cell>
          <cell r="M59">
            <v>85.011562515681604</v>
          </cell>
          <cell r="N59">
            <v>5.5032160356955</v>
          </cell>
        </row>
        <row r="60">
          <cell r="G60" t="str">
            <v>Czech Republic</v>
          </cell>
          <cell r="H60">
            <v>3</v>
          </cell>
          <cell r="I60">
            <v>1</v>
          </cell>
          <cell r="J60">
            <v>1</v>
          </cell>
          <cell r="K60">
            <v>18.2</v>
          </cell>
          <cell r="L60">
            <v>10067.0288775149</v>
          </cell>
          <cell r="M60">
            <v>66.961079823860899</v>
          </cell>
          <cell r="N60">
            <v>17.854045418829301</v>
          </cell>
        </row>
        <row r="61">
          <cell r="G61" t="str">
            <v>Czech Republic</v>
          </cell>
          <cell r="H61">
            <v>3</v>
          </cell>
          <cell r="I61">
            <v>2</v>
          </cell>
          <cell r="J61">
            <v>1</v>
          </cell>
          <cell r="K61">
            <v>131.80000000000001</v>
          </cell>
          <cell r="L61">
            <v>143213.621679028</v>
          </cell>
          <cell r="M61">
            <v>79.395423514245195</v>
          </cell>
          <cell r="N61">
            <v>5.2691814532773797</v>
          </cell>
        </row>
        <row r="62">
          <cell r="G62" t="str">
            <v>Czech Republic</v>
          </cell>
          <cell r="H62">
            <v>3</v>
          </cell>
          <cell r="I62">
            <v>3</v>
          </cell>
          <cell r="J62">
            <v>1</v>
          </cell>
          <cell r="K62">
            <v>416.3</v>
          </cell>
          <cell r="L62">
            <v>496197.86982936499</v>
          </cell>
          <cell r="M62">
            <v>82.283174526334605</v>
          </cell>
          <cell r="N62">
            <v>3.7335776130695599</v>
          </cell>
        </row>
        <row r="63">
          <cell r="G63" t="str">
            <v>Czech Republic</v>
          </cell>
          <cell r="H63">
            <v>3</v>
          </cell>
          <cell r="I63">
            <v>4</v>
          </cell>
          <cell r="J63">
            <v>1</v>
          </cell>
          <cell r="K63">
            <v>274.7</v>
          </cell>
          <cell r="L63">
            <v>366187.62151230301</v>
          </cell>
          <cell r="M63">
            <v>90.6534227551264</v>
          </cell>
          <cell r="N63">
            <v>3.2860379206036701</v>
          </cell>
        </row>
        <row r="64">
          <cell r="G64" t="str">
            <v>Denmark</v>
          </cell>
          <cell r="H64">
            <v>1</v>
          </cell>
          <cell r="I64">
            <v>2</v>
          </cell>
          <cell r="J64">
            <v>1</v>
          </cell>
          <cell r="K64">
            <v>2</v>
          </cell>
          <cell r="L64">
            <v>491.62863809050901</v>
          </cell>
          <cell r="M64">
            <v>56.358864519357901</v>
          </cell>
          <cell r="N64">
            <v>50.670271372875597</v>
          </cell>
        </row>
        <row r="65">
          <cell r="G65" t="str">
            <v>Denmark</v>
          </cell>
          <cell r="H65">
            <v>1</v>
          </cell>
          <cell r="I65">
            <v>1</v>
          </cell>
          <cell r="J65">
            <v>1</v>
          </cell>
          <cell r="K65">
            <v>204.7</v>
          </cell>
          <cell r="L65">
            <v>97518.421128714603</v>
          </cell>
          <cell r="M65">
            <v>49.414020558271602</v>
          </cell>
          <cell r="N65">
            <v>3.2905269622012301</v>
          </cell>
        </row>
        <row r="66">
          <cell r="G66" t="str">
            <v>Denmark</v>
          </cell>
          <cell r="H66">
            <v>1</v>
          </cell>
          <cell r="I66">
            <v>2</v>
          </cell>
          <cell r="J66">
            <v>1</v>
          </cell>
          <cell r="K66">
            <v>259.60000000000002</v>
          </cell>
          <cell r="L66">
            <v>144011.426393728</v>
          </cell>
          <cell r="M66">
            <v>63.645460216227697</v>
          </cell>
          <cell r="N66">
            <v>3.3182048107739499</v>
          </cell>
        </row>
        <row r="67">
          <cell r="G67" t="str">
            <v>Denmark</v>
          </cell>
          <cell r="H67">
            <v>1</v>
          </cell>
          <cell r="I67">
            <v>3</v>
          </cell>
          <cell r="J67">
            <v>1</v>
          </cell>
          <cell r="K67">
            <v>159</v>
          </cell>
          <cell r="L67">
            <v>95454.022063741097</v>
          </cell>
          <cell r="M67">
            <v>76.573742802722506</v>
          </cell>
          <cell r="N67">
            <v>4.1651746066268602</v>
          </cell>
        </row>
        <row r="68">
          <cell r="G68" t="str">
            <v>Denmark</v>
          </cell>
          <cell r="H68">
            <v>1</v>
          </cell>
          <cell r="I68">
            <v>4</v>
          </cell>
          <cell r="J68">
            <v>1</v>
          </cell>
          <cell r="K68">
            <v>24.7</v>
          </cell>
          <cell r="L68">
            <v>17008.497671670601</v>
          </cell>
          <cell r="M68">
            <v>83.341595858644993</v>
          </cell>
          <cell r="N68">
            <v>10.642398637858101</v>
          </cell>
        </row>
        <row r="69">
          <cell r="G69" t="str">
            <v>Denmark</v>
          </cell>
          <cell r="H69">
            <v>2</v>
          </cell>
          <cell r="I69">
            <v>1</v>
          </cell>
          <cell r="J69">
            <v>1</v>
          </cell>
          <cell r="K69">
            <v>192.3</v>
          </cell>
          <cell r="L69">
            <v>87477.040050144205</v>
          </cell>
          <cell r="M69">
            <v>59.7092541820397</v>
          </cell>
          <cell r="N69">
            <v>3.5317172229890801</v>
          </cell>
        </row>
        <row r="70">
          <cell r="G70" t="str">
            <v>Denmark</v>
          </cell>
          <cell r="H70">
            <v>2</v>
          </cell>
          <cell r="I70">
            <v>2</v>
          </cell>
          <cell r="J70">
            <v>1</v>
          </cell>
          <cell r="K70">
            <v>587</v>
          </cell>
          <cell r="L70">
            <v>299425.718963605</v>
          </cell>
          <cell r="M70">
            <v>74.077713234374798</v>
          </cell>
          <cell r="N70">
            <v>2.0746626783530902</v>
          </cell>
        </row>
        <row r="71">
          <cell r="G71" t="str">
            <v>Denmark</v>
          </cell>
          <cell r="H71">
            <v>2</v>
          </cell>
          <cell r="I71">
            <v>3</v>
          </cell>
          <cell r="J71">
            <v>1</v>
          </cell>
          <cell r="K71">
            <v>676.8</v>
          </cell>
          <cell r="L71">
            <v>380607.38438025501</v>
          </cell>
          <cell r="M71">
            <v>82.694563929908298</v>
          </cell>
          <cell r="N71">
            <v>1.7369742719882999</v>
          </cell>
        </row>
        <row r="72">
          <cell r="G72" t="str">
            <v>Denmark</v>
          </cell>
          <cell r="H72">
            <v>2</v>
          </cell>
          <cell r="I72">
            <v>4</v>
          </cell>
          <cell r="J72">
            <v>1</v>
          </cell>
          <cell r="K72">
            <v>198.9</v>
          </cell>
          <cell r="L72">
            <v>118589.816759352</v>
          </cell>
          <cell r="M72">
            <v>83.553740812990597</v>
          </cell>
          <cell r="N72">
            <v>3.0414088209358701</v>
          </cell>
        </row>
        <row r="73">
          <cell r="G73" t="str">
            <v>Denmark</v>
          </cell>
          <cell r="H73">
            <v>3</v>
          </cell>
          <cell r="I73">
            <v>1</v>
          </cell>
          <cell r="J73">
            <v>1</v>
          </cell>
          <cell r="K73">
            <v>134</v>
          </cell>
          <cell r="L73">
            <v>46333.899696563501</v>
          </cell>
          <cell r="M73">
            <v>69.147402456732394</v>
          </cell>
          <cell r="N73">
            <v>4.5304103546171604</v>
          </cell>
        </row>
        <row r="74">
          <cell r="G74" t="str">
            <v>Denmark</v>
          </cell>
          <cell r="H74">
            <v>3</v>
          </cell>
          <cell r="I74">
            <v>2</v>
          </cell>
          <cell r="J74">
            <v>1</v>
          </cell>
          <cell r="K74">
            <v>447.8</v>
          </cell>
          <cell r="L74">
            <v>182080.160323102</v>
          </cell>
          <cell r="M74">
            <v>80.989742167822897</v>
          </cell>
          <cell r="N74">
            <v>2.0776833372649</v>
          </cell>
        </row>
        <row r="75">
          <cell r="G75" t="str">
            <v>Denmark</v>
          </cell>
          <cell r="H75">
            <v>3</v>
          </cell>
          <cell r="I75">
            <v>3</v>
          </cell>
          <cell r="J75">
            <v>1</v>
          </cell>
          <cell r="K75">
            <v>1048.5999999999999</v>
          </cell>
          <cell r="L75">
            <v>470180.20902930299</v>
          </cell>
          <cell r="M75">
            <v>87.848743932395607</v>
          </cell>
          <cell r="N75">
            <v>1.1625768320008301</v>
          </cell>
        </row>
        <row r="76">
          <cell r="G76" t="str">
            <v>Denmark</v>
          </cell>
          <cell r="H76">
            <v>3</v>
          </cell>
          <cell r="I76">
            <v>4</v>
          </cell>
          <cell r="J76">
            <v>1</v>
          </cell>
          <cell r="K76">
            <v>737.6</v>
          </cell>
          <cell r="L76">
            <v>338050.60277297499</v>
          </cell>
          <cell r="M76">
            <v>93.130002584491706</v>
          </cell>
          <cell r="N76">
            <v>1.31035926197388</v>
          </cell>
        </row>
        <row r="77">
          <cell r="G77" t="str">
            <v>England (UK)</v>
          </cell>
          <cell r="H77">
            <v>1</v>
          </cell>
          <cell r="I77">
            <v>1</v>
          </cell>
          <cell r="J77">
            <v>1</v>
          </cell>
          <cell r="K77">
            <v>235.7</v>
          </cell>
          <cell r="L77">
            <v>1563146.47239814</v>
          </cell>
          <cell r="M77">
            <v>50.9784683603567</v>
          </cell>
          <cell r="N77">
            <v>2.2200993396178101</v>
          </cell>
        </row>
        <row r="78">
          <cell r="G78" t="str">
            <v>England (UK)</v>
          </cell>
          <cell r="H78">
            <v>1</v>
          </cell>
          <cell r="I78">
            <v>2</v>
          </cell>
          <cell r="J78">
            <v>1</v>
          </cell>
          <cell r="K78">
            <v>234.2</v>
          </cell>
          <cell r="L78">
            <v>1597579.7001553799</v>
          </cell>
          <cell r="M78">
            <v>66.804488361575196</v>
          </cell>
          <cell r="N78">
            <v>3.0819895292080899</v>
          </cell>
        </row>
        <row r="79">
          <cell r="G79" t="str">
            <v>England (UK)</v>
          </cell>
          <cell r="H79">
            <v>1</v>
          </cell>
          <cell r="I79">
            <v>3</v>
          </cell>
          <cell r="J79">
            <v>1</v>
          </cell>
          <cell r="K79">
            <v>95.1</v>
          </cell>
          <cell r="L79">
            <v>661515.06846173096</v>
          </cell>
          <cell r="M79">
            <v>73.202851022261399</v>
          </cell>
          <cell r="N79">
            <v>5.1223089160261699</v>
          </cell>
        </row>
        <row r="80">
          <cell r="G80" t="str">
            <v>England (UK)</v>
          </cell>
          <cell r="H80">
            <v>1</v>
          </cell>
          <cell r="I80">
            <v>4</v>
          </cell>
          <cell r="J80">
            <v>1</v>
          </cell>
          <cell r="K80">
            <v>15</v>
          </cell>
          <cell r="L80">
            <v>123607.581322279</v>
          </cell>
          <cell r="M80">
            <v>88.918006074543399</v>
          </cell>
          <cell r="N80">
            <v>8.5876487638116092</v>
          </cell>
        </row>
        <row r="81">
          <cell r="G81" t="str">
            <v>England (UK)</v>
          </cell>
          <cell r="H81">
            <v>2</v>
          </cell>
          <cell r="I81">
            <v>1</v>
          </cell>
          <cell r="J81">
            <v>1</v>
          </cell>
          <cell r="K81">
            <v>202.4</v>
          </cell>
          <cell r="L81">
            <v>1466264.2958124001</v>
          </cell>
          <cell r="M81">
            <v>67.107303639764496</v>
          </cell>
          <cell r="N81">
            <v>3.5365066709717499</v>
          </cell>
        </row>
        <row r="82">
          <cell r="G82" t="str">
            <v>England (UK)</v>
          </cell>
          <cell r="H82">
            <v>2</v>
          </cell>
          <cell r="I82">
            <v>2</v>
          </cell>
          <cell r="J82">
            <v>1</v>
          </cell>
          <cell r="K82">
            <v>383.4</v>
          </cell>
          <cell r="L82">
            <v>2733278.67498746</v>
          </cell>
          <cell r="M82">
            <v>75.319387644475697</v>
          </cell>
          <cell r="N82">
            <v>2.2370498207814098</v>
          </cell>
        </row>
        <row r="83">
          <cell r="G83" t="str">
            <v>England (UK)</v>
          </cell>
          <cell r="H83">
            <v>2</v>
          </cell>
          <cell r="I83">
            <v>3</v>
          </cell>
          <cell r="J83">
            <v>1</v>
          </cell>
          <cell r="K83">
            <v>347.8</v>
          </cell>
          <cell r="L83">
            <v>2651602.3615695899</v>
          </cell>
          <cell r="M83">
            <v>84.536684082192096</v>
          </cell>
          <cell r="N83">
            <v>1.9979854851461401</v>
          </cell>
        </row>
        <row r="84">
          <cell r="G84" t="str">
            <v>England (UK)</v>
          </cell>
          <cell r="H84">
            <v>2</v>
          </cell>
          <cell r="I84">
            <v>4</v>
          </cell>
          <cell r="J84">
            <v>1</v>
          </cell>
          <cell r="K84">
            <v>94.4</v>
          </cell>
          <cell r="L84">
            <v>753253.56233337906</v>
          </cell>
          <cell r="M84">
            <v>86.232845122901793</v>
          </cell>
          <cell r="N84">
            <v>3.9648246023023699</v>
          </cell>
        </row>
        <row r="85">
          <cell r="G85" t="str">
            <v>England (UK)</v>
          </cell>
          <cell r="H85">
            <v>3</v>
          </cell>
          <cell r="I85">
            <v>1</v>
          </cell>
          <cell r="J85">
            <v>1</v>
          </cell>
          <cell r="K85">
            <v>125.3</v>
          </cell>
          <cell r="L85">
            <v>919363.22292090801</v>
          </cell>
          <cell r="M85">
            <v>73.934000823021407</v>
          </cell>
          <cell r="N85">
            <v>3.9326776395038299</v>
          </cell>
        </row>
        <row r="86">
          <cell r="G86" t="str">
            <v>England (UK)</v>
          </cell>
          <cell r="H86">
            <v>3</v>
          </cell>
          <cell r="I86">
            <v>2</v>
          </cell>
          <cell r="J86">
            <v>1</v>
          </cell>
          <cell r="K86">
            <v>392.6</v>
          </cell>
          <cell r="L86">
            <v>2310480.6015770598</v>
          </cell>
          <cell r="M86">
            <v>80.760124759171106</v>
          </cell>
          <cell r="N86">
            <v>2.03521204488688</v>
          </cell>
        </row>
        <row r="87">
          <cell r="G87" t="str">
            <v>England (UK)</v>
          </cell>
          <cell r="H87">
            <v>3</v>
          </cell>
          <cell r="I87">
            <v>3</v>
          </cell>
          <cell r="J87">
            <v>1</v>
          </cell>
          <cell r="K87">
            <v>638.4</v>
          </cell>
          <cell r="L87">
            <v>3763535.4452959299</v>
          </cell>
          <cell r="M87">
            <v>86.452165963064502</v>
          </cell>
          <cell r="N87">
            <v>1.44437133580851</v>
          </cell>
        </row>
        <row r="88">
          <cell r="G88" t="str">
            <v>England (UK)</v>
          </cell>
          <cell r="H88">
            <v>3</v>
          </cell>
          <cell r="I88">
            <v>4</v>
          </cell>
          <cell r="J88">
            <v>1</v>
          </cell>
          <cell r="K88">
            <v>330.7</v>
          </cell>
          <cell r="L88">
            <v>2081487.08742596</v>
          </cell>
          <cell r="M88">
            <v>87.798849157390194</v>
          </cell>
          <cell r="N88">
            <v>1.81221087846332</v>
          </cell>
        </row>
        <row r="89">
          <cell r="G89" t="str">
            <v>Estonia</v>
          </cell>
          <cell r="H89">
            <v>1</v>
          </cell>
          <cell r="I89">
            <v>1</v>
          </cell>
          <cell r="J89">
            <v>1</v>
          </cell>
          <cell r="K89">
            <v>138.80000000000001</v>
          </cell>
          <cell r="L89">
            <v>15801.5417317424</v>
          </cell>
          <cell r="M89">
            <v>47.147379268809402</v>
          </cell>
          <cell r="N89">
            <v>3.2512600059540899</v>
          </cell>
        </row>
        <row r="90">
          <cell r="G90" t="str">
            <v>Estonia</v>
          </cell>
          <cell r="H90">
            <v>1</v>
          </cell>
          <cell r="I90">
            <v>2</v>
          </cell>
          <cell r="J90">
            <v>1</v>
          </cell>
          <cell r="K90">
            <v>187</v>
          </cell>
          <cell r="L90">
            <v>21420.736978790399</v>
          </cell>
          <cell r="M90">
            <v>57.983626147152798</v>
          </cell>
          <cell r="N90">
            <v>2.9585758487538398</v>
          </cell>
        </row>
        <row r="91">
          <cell r="G91" t="str">
            <v>Estonia</v>
          </cell>
          <cell r="H91">
            <v>1</v>
          </cell>
          <cell r="I91">
            <v>3</v>
          </cell>
          <cell r="J91">
            <v>1</v>
          </cell>
          <cell r="K91">
            <v>96.4</v>
          </cell>
          <cell r="L91">
            <v>11499.823181736199</v>
          </cell>
          <cell r="M91">
            <v>70.423415050221905</v>
          </cell>
          <cell r="N91">
            <v>4.3958141572518796</v>
          </cell>
        </row>
        <row r="92">
          <cell r="G92" t="str">
            <v>Estonia</v>
          </cell>
          <cell r="H92">
            <v>1</v>
          </cell>
          <cell r="I92">
            <v>4</v>
          </cell>
          <cell r="J92">
            <v>1</v>
          </cell>
          <cell r="K92">
            <v>7.8</v>
          </cell>
          <cell r="L92">
            <v>1003.1477451271101</v>
          </cell>
          <cell r="M92">
            <v>85.333746162298695</v>
          </cell>
          <cell r="N92">
            <v>13.3042599629495</v>
          </cell>
        </row>
        <row r="93">
          <cell r="G93" t="str">
            <v>Estonia</v>
          </cell>
          <cell r="H93">
            <v>2</v>
          </cell>
          <cell r="I93">
            <v>1</v>
          </cell>
          <cell r="J93">
            <v>1</v>
          </cell>
          <cell r="K93">
            <v>294.39999999999998</v>
          </cell>
          <cell r="L93">
            <v>34788.925169544797</v>
          </cell>
          <cell r="M93">
            <v>64.523797731762699</v>
          </cell>
          <cell r="N93">
            <v>2.85101305993292</v>
          </cell>
        </row>
        <row r="94">
          <cell r="G94" t="str">
            <v>Estonia</v>
          </cell>
          <cell r="H94">
            <v>2</v>
          </cell>
          <cell r="I94">
            <v>2</v>
          </cell>
          <cell r="J94">
            <v>1</v>
          </cell>
          <cell r="K94">
            <v>870.9</v>
          </cell>
          <cell r="L94">
            <v>102100.438634494</v>
          </cell>
          <cell r="M94">
            <v>74.227982720961705</v>
          </cell>
          <cell r="N94">
            <v>1.4179763570078201</v>
          </cell>
        </row>
        <row r="95">
          <cell r="G95" t="str">
            <v>Estonia</v>
          </cell>
          <cell r="H95">
            <v>2</v>
          </cell>
          <cell r="I95">
            <v>3</v>
          </cell>
          <cell r="J95">
            <v>1</v>
          </cell>
          <cell r="K95">
            <v>775</v>
          </cell>
          <cell r="L95">
            <v>92743.893891530897</v>
          </cell>
          <cell r="M95">
            <v>81.431324034251801</v>
          </cell>
          <cell r="N95">
            <v>1.5281603582540599</v>
          </cell>
        </row>
        <row r="96">
          <cell r="G96" t="str">
            <v>Estonia</v>
          </cell>
          <cell r="H96">
            <v>2</v>
          </cell>
          <cell r="I96">
            <v>4</v>
          </cell>
          <cell r="J96">
            <v>1</v>
          </cell>
          <cell r="K96">
            <v>152.69999999999999</v>
          </cell>
          <cell r="L96">
            <v>19291.8336112057</v>
          </cell>
          <cell r="M96">
            <v>89.169941685924002</v>
          </cell>
          <cell r="N96">
            <v>3.4321027709148701</v>
          </cell>
        </row>
        <row r="97">
          <cell r="G97" t="str">
            <v>Estonia</v>
          </cell>
          <cell r="H97">
            <v>3</v>
          </cell>
          <cell r="I97">
            <v>1</v>
          </cell>
          <cell r="J97">
            <v>1</v>
          </cell>
          <cell r="K97">
            <v>126.2</v>
          </cell>
          <cell r="L97">
            <v>14972.533626915299</v>
          </cell>
          <cell r="M97">
            <v>76.554329365708398</v>
          </cell>
          <cell r="N97">
            <v>3.8440722474527398</v>
          </cell>
        </row>
        <row r="98">
          <cell r="G98" t="str">
            <v>Estonia</v>
          </cell>
          <cell r="H98">
            <v>3</v>
          </cell>
          <cell r="I98">
            <v>2</v>
          </cell>
          <cell r="J98">
            <v>1</v>
          </cell>
          <cell r="K98">
            <v>612.9</v>
          </cell>
          <cell r="L98">
            <v>72547.264226361993</v>
          </cell>
          <cell r="M98">
            <v>83.720409497183596</v>
          </cell>
          <cell r="N98">
            <v>1.6130140925616301</v>
          </cell>
        </row>
        <row r="99">
          <cell r="G99" t="str">
            <v>Estonia</v>
          </cell>
          <cell r="H99">
            <v>3</v>
          </cell>
          <cell r="I99">
            <v>3</v>
          </cell>
          <cell r="J99">
            <v>1</v>
          </cell>
          <cell r="K99">
            <v>1024.9000000000001</v>
          </cell>
          <cell r="L99">
            <v>123051.089726565</v>
          </cell>
          <cell r="M99">
            <v>87.999500711752006</v>
          </cell>
          <cell r="N99">
            <v>0.95723817040488302</v>
          </cell>
        </row>
        <row r="100">
          <cell r="G100" t="str">
            <v>Estonia</v>
          </cell>
          <cell r="H100">
            <v>3</v>
          </cell>
          <cell r="I100">
            <v>4</v>
          </cell>
          <cell r="J100">
            <v>1</v>
          </cell>
          <cell r="K100">
            <v>438</v>
          </cell>
          <cell r="L100">
            <v>54168.304335453897</v>
          </cell>
          <cell r="M100">
            <v>95.198776799898496</v>
          </cell>
          <cell r="N100">
            <v>1.15908204341161</v>
          </cell>
        </row>
        <row r="101">
          <cell r="G101" t="str">
            <v>Finland</v>
          </cell>
          <cell r="H101">
            <v>1</v>
          </cell>
          <cell r="I101">
            <v>1</v>
          </cell>
          <cell r="J101">
            <v>1</v>
          </cell>
          <cell r="K101">
            <v>68.7</v>
          </cell>
          <cell r="L101">
            <v>51155.950678904497</v>
          </cell>
          <cell r="M101">
            <v>41.166362895885797</v>
          </cell>
          <cell r="N101">
            <v>4.1884754473151702</v>
          </cell>
        </row>
        <row r="102">
          <cell r="G102" t="str">
            <v>Finland</v>
          </cell>
          <cell r="H102">
            <v>1</v>
          </cell>
          <cell r="I102">
            <v>2</v>
          </cell>
          <cell r="J102">
            <v>1</v>
          </cell>
          <cell r="K102">
            <v>131.4</v>
          </cell>
          <cell r="L102">
            <v>92535.325395645807</v>
          </cell>
          <cell r="M102">
            <v>57.0465717030146</v>
          </cell>
          <cell r="N102">
            <v>3.7660399925322099</v>
          </cell>
        </row>
        <row r="103">
          <cell r="G103" t="str">
            <v>Finland</v>
          </cell>
          <cell r="H103">
            <v>1</v>
          </cell>
          <cell r="I103">
            <v>3</v>
          </cell>
          <cell r="J103">
            <v>1</v>
          </cell>
          <cell r="K103">
            <v>82.1</v>
          </cell>
          <cell r="L103">
            <v>59513.206609586901</v>
          </cell>
          <cell r="M103">
            <v>65.447717600555194</v>
          </cell>
          <cell r="N103">
            <v>4.4696222470063702</v>
          </cell>
        </row>
        <row r="104">
          <cell r="G104" t="str">
            <v>Finland</v>
          </cell>
          <cell r="H104">
            <v>1</v>
          </cell>
          <cell r="I104">
            <v>4</v>
          </cell>
          <cell r="J104">
            <v>1</v>
          </cell>
          <cell r="K104">
            <v>16.8</v>
          </cell>
          <cell r="L104">
            <v>12574.267304765001</v>
          </cell>
          <cell r="M104">
            <v>81.693875127180206</v>
          </cell>
          <cell r="N104">
            <v>11.8118747607998</v>
          </cell>
        </row>
        <row r="105">
          <cell r="G105" t="str">
            <v>Finland</v>
          </cell>
          <cell r="H105">
            <v>2</v>
          </cell>
          <cell r="I105">
            <v>1</v>
          </cell>
          <cell r="J105">
            <v>1</v>
          </cell>
          <cell r="K105">
            <v>159.30000000000001</v>
          </cell>
          <cell r="L105">
            <v>109295.75032011099</v>
          </cell>
          <cell r="M105">
            <v>56.2214814931462</v>
          </cell>
          <cell r="N105">
            <v>3.6841074435641201</v>
          </cell>
        </row>
        <row r="106">
          <cell r="G106" t="str">
            <v>Finland</v>
          </cell>
          <cell r="H106">
            <v>2</v>
          </cell>
          <cell r="I106">
            <v>2</v>
          </cell>
          <cell r="J106">
            <v>1</v>
          </cell>
          <cell r="K106">
            <v>471</v>
          </cell>
          <cell r="L106">
            <v>311740.660140628</v>
          </cell>
          <cell r="M106">
            <v>73.829170752972502</v>
          </cell>
          <cell r="N106">
            <v>2.1187203349057402</v>
          </cell>
        </row>
        <row r="107">
          <cell r="G107" t="str">
            <v>Finland</v>
          </cell>
          <cell r="H107">
            <v>2</v>
          </cell>
          <cell r="I107">
            <v>3</v>
          </cell>
          <cell r="J107">
            <v>1</v>
          </cell>
          <cell r="K107">
            <v>535.29999999999995</v>
          </cell>
          <cell r="L107">
            <v>350175.03218578198</v>
          </cell>
          <cell r="M107">
            <v>79.842414256267702</v>
          </cell>
          <cell r="N107">
            <v>1.7805157491444401</v>
          </cell>
        </row>
        <row r="108">
          <cell r="G108" t="str">
            <v>Finland</v>
          </cell>
          <cell r="H108">
            <v>2</v>
          </cell>
          <cell r="I108">
            <v>4</v>
          </cell>
          <cell r="J108">
            <v>1</v>
          </cell>
          <cell r="K108">
            <v>184.4</v>
          </cell>
          <cell r="L108">
            <v>120947.170554757</v>
          </cell>
          <cell r="M108">
            <v>83.033506743826095</v>
          </cell>
          <cell r="N108">
            <v>2.5562301055513799</v>
          </cell>
        </row>
        <row r="109">
          <cell r="G109" t="str">
            <v>Finland</v>
          </cell>
          <cell r="H109">
            <v>3</v>
          </cell>
          <cell r="I109">
            <v>1</v>
          </cell>
          <cell r="J109">
            <v>1</v>
          </cell>
          <cell r="K109">
            <v>55.6</v>
          </cell>
          <cell r="L109">
            <v>36759.612348837501</v>
          </cell>
          <cell r="M109">
            <v>66.200301362441394</v>
          </cell>
          <cell r="N109">
            <v>6.0946291193305999</v>
          </cell>
        </row>
        <row r="110">
          <cell r="G110" t="str">
            <v>Finland</v>
          </cell>
          <cell r="H110">
            <v>3</v>
          </cell>
          <cell r="I110">
            <v>2</v>
          </cell>
          <cell r="J110">
            <v>1</v>
          </cell>
          <cell r="K110">
            <v>328.4</v>
          </cell>
          <cell r="L110">
            <v>196133.69061890701</v>
          </cell>
          <cell r="M110">
            <v>84.628187870359397</v>
          </cell>
          <cell r="N110">
            <v>2.0223254126579899</v>
          </cell>
        </row>
        <row r="111">
          <cell r="G111" t="str">
            <v>Finland</v>
          </cell>
          <cell r="H111">
            <v>3</v>
          </cell>
          <cell r="I111">
            <v>3</v>
          </cell>
          <cell r="J111">
            <v>1</v>
          </cell>
          <cell r="K111">
            <v>813.1</v>
          </cell>
          <cell r="L111">
            <v>476818.12568564498</v>
          </cell>
          <cell r="M111">
            <v>88.461488413386107</v>
          </cell>
          <cell r="N111">
            <v>1.22199870426468</v>
          </cell>
        </row>
        <row r="112">
          <cell r="G112" t="str">
            <v>Finland</v>
          </cell>
          <cell r="H112">
            <v>3</v>
          </cell>
          <cell r="I112">
            <v>4</v>
          </cell>
          <cell r="J112">
            <v>1</v>
          </cell>
          <cell r="K112">
            <v>641.9</v>
          </cell>
          <cell r="L112">
            <v>371453.56064602197</v>
          </cell>
          <cell r="M112">
            <v>91.204023553435604</v>
          </cell>
          <cell r="N112">
            <v>1.1441197440773301</v>
          </cell>
        </row>
        <row r="113">
          <cell r="G113" t="str">
            <v>Flanders (Belgium)</v>
          </cell>
          <cell r="H113">
            <v>1</v>
          </cell>
          <cell r="I113">
            <v>1</v>
          </cell>
          <cell r="J113">
            <v>1</v>
          </cell>
          <cell r="K113">
            <v>112.9</v>
          </cell>
          <cell r="L113">
            <v>95247.337480140806</v>
          </cell>
          <cell r="M113">
            <v>43.194477505696199</v>
          </cell>
          <cell r="N113">
            <v>3.4692918933825698</v>
          </cell>
        </row>
        <row r="114">
          <cell r="G114" t="str">
            <v>Flanders (Belgium)</v>
          </cell>
          <cell r="H114">
            <v>1</v>
          </cell>
          <cell r="I114">
            <v>2</v>
          </cell>
          <cell r="J114">
            <v>1</v>
          </cell>
          <cell r="K114">
            <v>143.6</v>
          </cell>
          <cell r="L114">
            <v>123010.290975368</v>
          </cell>
          <cell r="M114">
            <v>56.733688964447403</v>
          </cell>
          <cell r="N114">
            <v>3.6479713840686898</v>
          </cell>
        </row>
        <row r="115">
          <cell r="G115" t="str">
            <v>Flanders (Belgium)</v>
          </cell>
          <cell r="H115">
            <v>1</v>
          </cell>
          <cell r="I115">
            <v>3</v>
          </cell>
          <cell r="J115">
            <v>1</v>
          </cell>
          <cell r="K115">
            <v>75.3</v>
          </cell>
          <cell r="L115">
            <v>64177.505876102899</v>
          </cell>
          <cell r="M115">
            <v>64.967671905232194</v>
          </cell>
          <cell r="N115">
            <v>5.0773522647557296</v>
          </cell>
        </row>
        <row r="116">
          <cell r="G116" t="str">
            <v>Flanders (Belgium)</v>
          </cell>
          <cell r="H116">
            <v>1</v>
          </cell>
          <cell r="I116">
            <v>4</v>
          </cell>
          <cell r="J116">
            <v>1</v>
          </cell>
          <cell r="K116">
            <v>9.1999999999999993</v>
          </cell>
          <cell r="L116">
            <v>7485.8329561059099</v>
          </cell>
          <cell r="M116">
            <v>67.324004681465297</v>
          </cell>
          <cell r="N116">
            <v>17.6389445780861</v>
          </cell>
        </row>
        <row r="117">
          <cell r="G117" t="str">
            <v>Flanders (Belgium)</v>
          </cell>
          <cell r="H117">
            <v>2</v>
          </cell>
          <cell r="I117">
            <v>1</v>
          </cell>
          <cell r="J117">
            <v>1</v>
          </cell>
          <cell r="K117">
            <v>168.8</v>
          </cell>
          <cell r="L117">
            <v>139720.301248437</v>
          </cell>
          <cell r="M117">
            <v>67.146325814456304</v>
          </cell>
          <cell r="N117">
            <v>3.2690079846683702</v>
          </cell>
        </row>
        <row r="118">
          <cell r="G118" t="str">
            <v>Flanders (Belgium)</v>
          </cell>
          <cell r="H118">
            <v>2</v>
          </cell>
          <cell r="I118">
            <v>2</v>
          </cell>
          <cell r="J118">
            <v>1</v>
          </cell>
          <cell r="K118">
            <v>483.6</v>
          </cell>
          <cell r="L118">
            <v>402100.72603683203</v>
          </cell>
          <cell r="M118">
            <v>77.474713004203906</v>
          </cell>
          <cell r="N118">
            <v>2.0008987267365601</v>
          </cell>
        </row>
        <row r="119">
          <cell r="G119" t="str">
            <v>Flanders (Belgium)</v>
          </cell>
          <cell r="H119">
            <v>2</v>
          </cell>
          <cell r="I119">
            <v>3</v>
          </cell>
          <cell r="J119">
            <v>1</v>
          </cell>
          <cell r="K119">
            <v>531.9</v>
          </cell>
          <cell r="L119">
            <v>443672.92049576202</v>
          </cell>
          <cell r="M119">
            <v>82.626866296791704</v>
          </cell>
          <cell r="N119">
            <v>1.7402315366480501</v>
          </cell>
        </row>
        <row r="120">
          <cell r="G120" t="str">
            <v>Flanders (Belgium)</v>
          </cell>
          <cell r="H120">
            <v>2</v>
          </cell>
          <cell r="I120">
            <v>4</v>
          </cell>
          <cell r="J120">
            <v>1</v>
          </cell>
          <cell r="K120">
            <v>146.69999999999999</v>
          </cell>
          <cell r="L120">
            <v>122800.61953779899</v>
          </cell>
          <cell r="M120">
            <v>86.997114388451806</v>
          </cell>
          <cell r="N120">
            <v>3.21354197511168</v>
          </cell>
        </row>
        <row r="121">
          <cell r="G121" t="str">
            <v>Flanders (Belgium)</v>
          </cell>
          <cell r="H121">
            <v>3</v>
          </cell>
          <cell r="I121">
            <v>1</v>
          </cell>
          <cell r="J121">
            <v>1</v>
          </cell>
          <cell r="K121">
            <v>28.5</v>
          </cell>
          <cell r="L121">
            <v>24483.687721628699</v>
          </cell>
          <cell r="M121">
            <v>66.714616967141097</v>
          </cell>
          <cell r="N121">
            <v>8.6621800920655492</v>
          </cell>
        </row>
        <row r="122">
          <cell r="G122" t="str">
            <v>Flanders (Belgium)</v>
          </cell>
          <cell r="H122">
            <v>3</v>
          </cell>
          <cell r="I122">
            <v>2</v>
          </cell>
          <cell r="J122">
            <v>1</v>
          </cell>
          <cell r="K122">
            <v>200.6</v>
          </cell>
          <cell r="L122">
            <v>168470.433570472</v>
          </cell>
          <cell r="M122">
            <v>83.794375111696596</v>
          </cell>
          <cell r="N122">
            <v>2.8065028696904299</v>
          </cell>
        </row>
        <row r="123">
          <cell r="G123" t="str">
            <v>Flanders (Belgium)</v>
          </cell>
          <cell r="H123">
            <v>3</v>
          </cell>
          <cell r="I123">
            <v>3</v>
          </cell>
          <cell r="J123">
            <v>1</v>
          </cell>
          <cell r="K123">
            <v>640.9</v>
          </cell>
          <cell r="L123">
            <v>529639.89097311895</v>
          </cell>
          <cell r="M123">
            <v>89.082040782830305</v>
          </cell>
          <cell r="N123">
            <v>1.12659904800067</v>
          </cell>
        </row>
        <row r="124">
          <cell r="G124" t="str">
            <v>Flanders (Belgium)</v>
          </cell>
          <cell r="H124">
            <v>3</v>
          </cell>
          <cell r="I124">
            <v>4</v>
          </cell>
          <cell r="J124">
            <v>1</v>
          </cell>
          <cell r="K124">
            <v>503</v>
          </cell>
          <cell r="L124">
            <v>420883.45297003398</v>
          </cell>
          <cell r="M124">
            <v>93.312156899903002</v>
          </cell>
          <cell r="N124">
            <v>1.2356473510196899</v>
          </cell>
        </row>
        <row r="125">
          <cell r="G125" t="str">
            <v>France</v>
          </cell>
          <cell r="H125">
            <v>1</v>
          </cell>
          <cell r="I125">
            <v>3</v>
          </cell>
          <cell r="J125">
            <v>1</v>
          </cell>
          <cell r="K125">
            <v>1</v>
          </cell>
          <cell r="L125">
            <v>4075.2714507768501</v>
          </cell>
          <cell r="M125">
            <v>11.7401835494639</v>
          </cell>
          <cell r="N125">
            <v>9.7275155642908295</v>
          </cell>
        </row>
        <row r="126">
          <cell r="G126" t="str">
            <v>France</v>
          </cell>
          <cell r="H126">
            <v>1</v>
          </cell>
          <cell r="I126">
            <v>1</v>
          </cell>
          <cell r="J126">
            <v>1</v>
          </cell>
          <cell r="K126">
            <v>422.5</v>
          </cell>
          <cell r="L126">
            <v>2536223.5306724901</v>
          </cell>
          <cell r="M126">
            <v>50.027746958622799</v>
          </cell>
          <cell r="N126">
            <v>1.55276514280383</v>
          </cell>
        </row>
        <row r="127">
          <cell r="G127" t="str">
            <v>France</v>
          </cell>
          <cell r="H127">
            <v>1</v>
          </cell>
          <cell r="I127">
            <v>2</v>
          </cell>
          <cell r="J127">
            <v>1</v>
          </cell>
          <cell r="K127">
            <v>1</v>
          </cell>
          <cell r="L127">
            <v>4075.2714507768533</v>
          </cell>
          <cell r="M127">
            <v>11.740183549463852</v>
          </cell>
          <cell r="N127">
            <v>9.7275155642908331</v>
          </cell>
        </row>
        <row r="128">
          <cell r="G128" t="str">
            <v>France</v>
          </cell>
          <cell r="H128">
            <v>1</v>
          </cell>
          <cell r="I128">
            <v>3</v>
          </cell>
          <cell r="J128">
            <v>1</v>
          </cell>
          <cell r="K128">
            <v>82.8</v>
          </cell>
          <cell r="L128">
            <v>476673.58216443501</v>
          </cell>
          <cell r="M128">
            <v>65.040820661781197</v>
          </cell>
          <cell r="N128">
            <v>5.2117249340771696</v>
          </cell>
        </row>
        <row r="129">
          <cell r="G129" t="str">
            <v>France</v>
          </cell>
          <cell r="H129">
            <v>1</v>
          </cell>
          <cell r="I129">
            <v>4</v>
          </cell>
          <cell r="J129">
            <v>1</v>
          </cell>
          <cell r="K129">
            <v>9.9</v>
          </cell>
          <cell r="L129">
            <v>55379.081244457098</v>
          </cell>
          <cell r="M129">
            <v>68.612823388363395</v>
          </cell>
          <cell r="N129">
            <v>15.540569019902099</v>
          </cell>
        </row>
        <row r="130">
          <cell r="G130" t="str">
            <v>France</v>
          </cell>
          <cell r="H130">
            <v>2</v>
          </cell>
          <cell r="I130">
            <v>3</v>
          </cell>
          <cell r="J130">
            <v>1</v>
          </cell>
          <cell r="K130">
            <v>3</v>
          </cell>
          <cell r="L130">
            <v>12669.087780883499</v>
          </cell>
          <cell r="M130">
            <v>73.632820289684005</v>
          </cell>
          <cell r="N130">
            <v>19.859647051777699</v>
          </cell>
        </row>
        <row r="131">
          <cell r="G131" t="str">
            <v>France</v>
          </cell>
          <cell r="H131">
            <v>2</v>
          </cell>
          <cell r="I131">
            <v>1</v>
          </cell>
          <cell r="J131">
            <v>1</v>
          </cell>
          <cell r="K131">
            <v>428.6</v>
          </cell>
          <cell r="L131">
            <v>2544849.7897344301</v>
          </cell>
          <cell r="M131">
            <v>66.069958723690604</v>
          </cell>
          <cell r="N131">
            <v>1.9207829138452299</v>
          </cell>
        </row>
        <row r="132">
          <cell r="G132" t="str">
            <v>France</v>
          </cell>
          <cell r="H132">
            <v>2</v>
          </cell>
          <cell r="I132">
            <v>2</v>
          </cell>
          <cell r="J132">
            <v>1</v>
          </cell>
          <cell r="K132">
            <v>3</v>
          </cell>
          <cell r="L132">
            <v>12669.087780883541</v>
          </cell>
          <cell r="M132">
            <v>73.632820289683991</v>
          </cell>
          <cell r="N132">
            <v>19.859647051777674</v>
          </cell>
        </row>
        <row r="133">
          <cell r="G133" t="str">
            <v>France</v>
          </cell>
          <cell r="H133">
            <v>2</v>
          </cell>
          <cell r="I133">
            <v>3</v>
          </cell>
          <cell r="J133">
            <v>1</v>
          </cell>
          <cell r="K133">
            <v>518.4</v>
          </cell>
          <cell r="L133">
            <v>3000110.8785928502</v>
          </cell>
          <cell r="M133">
            <v>78.115157087663803</v>
          </cell>
          <cell r="N133">
            <v>1.7371719005227</v>
          </cell>
        </row>
        <row r="134">
          <cell r="G134" t="str">
            <v>France</v>
          </cell>
          <cell r="H134">
            <v>2</v>
          </cell>
          <cell r="I134">
            <v>4</v>
          </cell>
          <cell r="J134">
            <v>1</v>
          </cell>
          <cell r="K134">
            <v>71.099999999999994</v>
          </cell>
          <cell r="L134">
            <v>396597.07960315602</v>
          </cell>
          <cell r="M134">
            <v>81.755145308136903</v>
          </cell>
          <cell r="N134">
            <v>4.9497988440884102</v>
          </cell>
        </row>
        <row r="135">
          <cell r="G135" t="str">
            <v>France</v>
          </cell>
          <cell r="H135">
            <v>3</v>
          </cell>
          <cell r="I135">
            <v>1</v>
          </cell>
          <cell r="J135">
            <v>1</v>
          </cell>
          <cell r="K135">
            <v>76.8</v>
          </cell>
          <cell r="L135">
            <v>396887.56703516899</v>
          </cell>
          <cell r="M135">
            <v>62.443289411967299</v>
          </cell>
          <cell r="N135">
            <v>4.4935417169929499</v>
          </cell>
        </row>
        <row r="136">
          <cell r="G136" t="str">
            <v>France</v>
          </cell>
          <cell r="H136">
            <v>3</v>
          </cell>
          <cell r="I136">
            <v>2</v>
          </cell>
          <cell r="J136">
            <v>1</v>
          </cell>
          <cell r="K136">
            <v>339.5</v>
          </cell>
          <cell r="L136">
            <v>1737023.6233046299</v>
          </cell>
          <cell r="M136">
            <v>80.891816161963405</v>
          </cell>
          <cell r="N136">
            <v>2.09074789581397</v>
          </cell>
        </row>
        <row r="137">
          <cell r="G137" t="str">
            <v>France</v>
          </cell>
          <cell r="H137">
            <v>3</v>
          </cell>
          <cell r="I137">
            <v>3</v>
          </cell>
          <cell r="J137">
            <v>1</v>
          </cell>
          <cell r="K137">
            <v>780.1</v>
          </cell>
          <cell r="L137">
            <v>3944181.8516641702</v>
          </cell>
          <cell r="M137">
            <v>86.320576947266304</v>
          </cell>
          <cell r="N137">
            <v>1.20057439353657</v>
          </cell>
        </row>
        <row r="138">
          <cell r="G138" t="str">
            <v>France</v>
          </cell>
          <cell r="H138">
            <v>3</v>
          </cell>
          <cell r="I138">
            <v>4</v>
          </cell>
          <cell r="J138">
            <v>1</v>
          </cell>
          <cell r="K138">
            <v>385.6</v>
          </cell>
          <cell r="L138">
            <v>1942344.25875713</v>
          </cell>
          <cell r="M138">
            <v>89.562122839818699</v>
          </cell>
          <cell r="N138">
            <v>1.56408097501356</v>
          </cell>
        </row>
        <row r="139">
          <cell r="G139" t="str">
            <v>Germany</v>
          </cell>
          <cell r="H139">
            <v>1</v>
          </cell>
          <cell r="I139">
            <v>1</v>
          </cell>
          <cell r="J139">
            <v>1</v>
          </cell>
          <cell r="K139">
            <v>104.9</v>
          </cell>
          <cell r="L139">
            <v>1313151.0136964601</v>
          </cell>
          <cell r="M139">
            <v>49.7191291142897</v>
          </cell>
          <cell r="N139">
            <v>3.7375640380498298</v>
          </cell>
        </row>
        <row r="140">
          <cell r="G140" t="str">
            <v>Germany</v>
          </cell>
          <cell r="H140">
            <v>1</v>
          </cell>
          <cell r="I140">
            <v>2</v>
          </cell>
          <cell r="J140">
            <v>1</v>
          </cell>
          <cell r="K140">
            <v>67.8</v>
          </cell>
          <cell r="L140">
            <v>831029.18027617701</v>
          </cell>
          <cell r="M140">
            <v>66.595560189225296</v>
          </cell>
          <cell r="N140">
            <v>6.5353424269120701</v>
          </cell>
        </row>
        <row r="141">
          <cell r="G141" t="str">
            <v>Germany</v>
          </cell>
          <cell r="H141">
            <v>1</v>
          </cell>
          <cell r="I141">
            <v>3</v>
          </cell>
          <cell r="J141">
            <v>1</v>
          </cell>
          <cell r="K141">
            <v>23.6</v>
          </cell>
          <cell r="L141">
            <v>266782.854556971</v>
          </cell>
          <cell r="M141">
            <v>66.3792479541018</v>
          </cell>
          <cell r="N141">
            <v>10.1703558736827</v>
          </cell>
        </row>
        <row r="142">
          <cell r="G142" t="str">
            <v>Germany</v>
          </cell>
          <cell r="H142">
            <v>1</v>
          </cell>
          <cell r="I142">
            <v>4</v>
          </cell>
          <cell r="J142">
            <v>1</v>
          </cell>
          <cell r="K142">
            <v>4.7</v>
          </cell>
          <cell r="L142">
            <v>36371.766762261999</v>
          </cell>
          <cell r="M142">
            <v>81.019175623242702</v>
          </cell>
          <cell r="N142">
            <v>24.069949989615001</v>
          </cell>
        </row>
        <row r="143">
          <cell r="G143" t="str">
            <v>Germany</v>
          </cell>
          <cell r="H143">
            <v>2</v>
          </cell>
          <cell r="I143">
            <v>1</v>
          </cell>
          <cell r="J143">
            <v>1</v>
          </cell>
          <cell r="K143">
            <v>279.7</v>
          </cell>
          <cell r="L143">
            <v>3192542.7209333698</v>
          </cell>
          <cell r="M143">
            <v>67.1306808120612</v>
          </cell>
          <cell r="N143">
            <v>2.2836403000571699</v>
          </cell>
        </row>
        <row r="144">
          <cell r="G144" t="str">
            <v>Germany</v>
          </cell>
          <cell r="H144">
            <v>2</v>
          </cell>
          <cell r="I144">
            <v>2</v>
          </cell>
          <cell r="J144">
            <v>1</v>
          </cell>
          <cell r="K144">
            <v>685.5</v>
          </cell>
          <cell r="L144">
            <v>7320269.7949548699</v>
          </cell>
          <cell r="M144">
            <v>77.9971745774521</v>
          </cell>
          <cell r="N144">
            <v>1.7574132517374299</v>
          </cell>
        </row>
        <row r="145">
          <cell r="G145" t="str">
            <v>Germany</v>
          </cell>
          <cell r="H145">
            <v>2</v>
          </cell>
          <cell r="I145">
            <v>3</v>
          </cell>
          <cell r="J145">
            <v>1</v>
          </cell>
          <cell r="K145">
            <v>695</v>
          </cell>
          <cell r="L145">
            <v>7043952.0379095003</v>
          </cell>
          <cell r="M145">
            <v>86.017689096301098</v>
          </cell>
          <cell r="N145">
            <v>1.6315002217579599</v>
          </cell>
        </row>
        <row r="146">
          <cell r="G146" t="str">
            <v>Germany</v>
          </cell>
          <cell r="H146">
            <v>2</v>
          </cell>
          <cell r="I146">
            <v>4</v>
          </cell>
          <cell r="J146">
            <v>1</v>
          </cell>
          <cell r="K146">
            <v>174.8</v>
          </cell>
          <cell r="L146">
            <v>1763568.5162002901</v>
          </cell>
          <cell r="M146">
            <v>88.177395637816701</v>
          </cell>
          <cell r="N146">
            <v>2.2129761983519001</v>
          </cell>
        </row>
        <row r="147">
          <cell r="G147" t="str">
            <v>Germany</v>
          </cell>
          <cell r="H147">
            <v>3</v>
          </cell>
          <cell r="I147">
            <v>1</v>
          </cell>
          <cell r="J147">
            <v>1</v>
          </cell>
          <cell r="K147">
            <v>60.1</v>
          </cell>
          <cell r="L147">
            <v>566602.15609769605</v>
          </cell>
          <cell r="M147">
            <v>70.149797410618106</v>
          </cell>
          <cell r="N147">
            <v>6.8309238245761899</v>
          </cell>
        </row>
        <row r="148">
          <cell r="G148" t="str">
            <v>Germany</v>
          </cell>
          <cell r="H148">
            <v>3</v>
          </cell>
          <cell r="I148">
            <v>2</v>
          </cell>
          <cell r="J148">
            <v>1</v>
          </cell>
          <cell r="K148">
            <v>277.5</v>
          </cell>
          <cell r="L148">
            <v>2592491.0750712799</v>
          </cell>
          <cell r="M148">
            <v>83.097589259960699</v>
          </cell>
          <cell r="N148">
            <v>2.5513348082514402</v>
          </cell>
        </row>
        <row r="149">
          <cell r="G149" t="str">
            <v>Germany</v>
          </cell>
          <cell r="H149">
            <v>3</v>
          </cell>
          <cell r="I149">
            <v>3</v>
          </cell>
          <cell r="J149">
            <v>1</v>
          </cell>
          <cell r="K149">
            <v>658</v>
          </cell>
          <cell r="L149">
            <v>6083560.7195732398</v>
          </cell>
          <cell r="M149">
            <v>89.269322982358901</v>
          </cell>
          <cell r="N149">
            <v>1.3716346945931199</v>
          </cell>
        </row>
        <row r="150">
          <cell r="G150" t="str">
            <v>Germany</v>
          </cell>
          <cell r="H150">
            <v>3</v>
          </cell>
          <cell r="I150">
            <v>4</v>
          </cell>
          <cell r="J150">
            <v>1</v>
          </cell>
          <cell r="K150">
            <v>442.4</v>
          </cell>
          <cell r="L150">
            <v>4073491.2958700801</v>
          </cell>
          <cell r="M150">
            <v>92.787578879136305</v>
          </cell>
          <cell r="N150">
            <v>1.5348841406185001</v>
          </cell>
        </row>
        <row r="151">
          <cell r="G151" t="str">
            <v>Capitals</v>
          </cell>
          <cell r="H151">
            <v>1</v>
          </cell>
          <cell r="I151">
            <v>1</v>
          </cell>
          <cell r="J151">
            <v>1</v>
          </cell>
          <cell r="K151">
            <v>249.9</v>
          </cell>
          <cell r="L151">
            <v>421419.794222294</v>
          </cell>
          <cell r="M151">
            <v>46.3409473673047</v>
          </cell>
          <cell r="N151">
            <v>3.02003507849787</v>
          </cell>
        </row>
        <row r="152">
          <cell r="G152" t="str">
            <v>Capitals</v>
          </cell>
          <cell r="H152">
            <v>1</v>
          </cell>
          <cell r="I152">
            <v>2</v>
          </cell>
          <cell r="J152">
            <v>1</v>
          </cell>
          <cell r="K152">
            <v>175.5</v>
          </cell>
          <cell r="L152">
            <v>311963.96945646702</v>
          </cell>
          <cell r="M152">
            <v>41.686256970379901</v>
          </cell>
          <cell r="N152">
            <v>3.6851049694870199</v>
          </cell>
        </row>
        <row r="153">
          <cell r="G153" t="str">
            <v>Capitals</v>
          </cell>
          <cell r="H153">
            <v>1</v>
          </cell>
          <cell r="I153">
            <v>3</v>
          </cell>
          <cell r="J153">
            <v>1</v>
          </cell>
          <cell r="K153">
            <v>55.2</v>
          </cell>
          <cell r="L153">
            <v>103373.316978859</v>
          </cell>
          <cell r="M153">
            <v>45.239723551847298</v>
          </cell>
          <cell r="N153">
            <v>6.4759431382610497</v>
          </cell>
        </row>
        <row r="154">
          <cell r="G154" t="str">
            <v>Capitals</v>
          </cell>
          <cell r="H154">
            <v>2</v>
          </cell>
          <cell r="I154">
            <v>1</v>
          </cell>
          <cell r="J154">
            <v>1</v>
          </cell>
          <cell r="K154">
            <v>283</v>
          </cell>
          <cell r="L154">
            <v>317288.39191197802</v>
          </cell>
          <cell r="M154">
            <v>50.770474129668301</v>
          </cell>
          <cell r="N154">
            <v>2.57236716535412</v>
          </cell>
        </row>
        <row r="155">
          <cell r="G155" t="str">
            <v>Capitals</v>
          </cell>
          <cell r="H155">
            <v>2</v>
          </cell>
          <cell r="I155">
            <v>2</v>
          </cell>
          <cell r="J155">
            <v>1</v>
          </cell>
          <cell r="K155">
            <v>443.2</v>
          </cell>
          <cell r="L155">
            <v>526185.12679440004</v>
          </cell>
          <cell r="M155">
            <v>49.953464465739401</v>
          </cell>
          <cell r="N155">
            <v>2.4536217496428701</v>
          </cell>
        </row>
        <row r="156">
          <cell r="G156" t="str">
            <v>Capitals</v>
          </cell>
          <cell r="H156">
            <v>2</v>
          </cell>
          <cell r="I156">
            <v>3</v>
          </cell>
          <cell r="J156">
            <v>1</v>
          </cell>
          <cell r="K156">
            <v>242.8</v>
          </cell>
          <cell r="L156">
            <v>331763.35338102002</v>
          </cell>
          <cell r="M156">
            <v>53.458920767586797</v>
          </cell>
          <cell r="N156">
            <v>3.6459063903744702</v>
          </cell>
        </row>
        <row r="157">
          <cell r="G157" t="str">
            <v>Capitals</v>
          </cell>
          <cell r="H157">
            <v>2</v>
          </cell>
          <cell r="I157">
            <v>4</v>
          </cell>
          <cell r="J157">
            <v>1</v>
          </cell>
          <cell r="K157">
            <v>33</v>
          </cell>
          <cell r="L157">
            <v>53512.546987284797</v>
          </cell>
          <cell r="M157">
            <v>60.397254895534502</v>
          </cell>
          <cell r="N157">
            <v>8.8516585393387803</v>
          </cell>
        </row>
        <row r="158">
          <cell r="G158" t="str">
            <v>Capitals</v>
          </cell>
          <cell r="H158">
            <v>3</v>
          </cell>
          <cell r="I158">
            <v>1</v>
          </cell>
          <cell r="J158">
            <v>1</v>
          </cell>
          <cell r="K158">
            <v>100.5</v>
          </cell>
          <cell r="L158">
            <v>118041.992730286</v>
          </cell>
          <cell r="M158">
            <v>64.900912422397695</v>
          </cell>
          <cell r="N158">
            <v>5.4863371383887296</v>
          </cell>
        </row>
        <row r="159">
          <cell r="G159" t="str">
            <v>Capitals</v>
          </cell>
          <cell r="H159">
            <v>3</v>
          </cell>
          <cell r="I159">
            <v>2</v>
          </cell>
          <cell r="J159">
            <v>1</v>
          </cell>
          <cell r="K159">
            <v>275.8</v>
          </cell>
          <cell r="L159">
            <v>350868.68242049101</v>
          </cell>
          <cell r="M159">
            <v>61.0960401859478</v>
          </cell>
          <cell r="N159">
            <v>3.3487787527447201</v>
          </cell>
        </row>
        <row r="160">
          <cell r="G160" t="str">
            <v>Capitals</v>
          </cell>
          <cell r="H160">
            <v>3</v>
          </cell>
          <cell r="I160">
            <v>3</v>
          </cell>
          <cell r="J160">
            <v>1</v>
          </cell>
          <cell r="K160">
            <v>307.89999999999998</v>
          </cell>
          <cell r="L160">
            <v>434136.43670073198</v>
          </cell>
          <cell r="M160">
            <v>69.006142075788404</v>
          </cell>
          <cell r="N160">
            <v>3.43564363340144</v>
          </cell>
        </row>
        <row r="161">
          <cell r="G161" t="str">
            <v>Capitals</v>
          </cell>
          <cell r="H161">
            <v>3</v>
          </cell>
          <cell r="I161">
            <v>4</v>
          </cell>
          <cell r="J161">
            <v>1</v>
          </cell>
          <cell r="K161">
            <v>122.8</v>
          </cell>
          <cell r="L161">
            <v>205059.49595883899</v>
          </cell>
          <cell r="M161">
            <v>82.123565589576202</v>
          </cell>
          <cell r="N161">
            <v>4.5397211071140902</v>
          </cell>
        </row>
        <row r="162">
          <cell r="G162" t="str">
            <v>Ireland</v>
          </cell>
          <cell r="H162">
            <v>1</v>
          </cell>
          <cell r="I162">
            <v>1</v>
          </cell>
          <cell r="J162">
            <v>1</v>
          </cell>
          <cell r="K162">
            <v>239.9</v>
          </cell>
          <cell r="L162">
            <v>138624.22547567499</v>
          </cell>
          <cell r="M162">
            <v>41.469204253811803</v>
          </cell>
          <cell r="N162">
            <v>3.0501744114951999</v>
          </cell>
        </row>
        <row r="163">
          <cell r="G163" t="str">
            <v>Ireland</v>
          </cell>
          <cell r="H163">
            <v>1</v>
          </cell>
          <cell r="I163">
            <v>2</v>
          </cell>
          <cell r="J163">
            <v>1</v>
          </cell>
          <cell r="K163">
            <v>221.6</v>
          </cell>
          <cell r="L163">
            <v>134287.020599549</v>
          </cell>
          <cell r="M163">
            <v>54.229535521971698</v>
          </cell>
          <cell r="N163">
            <v>3.4128283270808701</v>
          </cell>
        </row>
        <row r="164">
          <cell r="G164" t="str">
            <v>Ireland</v>
          </cell>
          <cell r="H164">
            <v>1</v>
          </cell>
          <cell r="I164">
            <v>3</v>
          </cell>
          <cell r="J164">
            <v>1</v>
          </cell>
          <cell r="K164">
            <v>68</v>
          </cell>
          <cell r="L164">
            <v>44831.092455305698</v>
          </cell>
          <cell r="M164">
            <v>57.990063280886503</v>
          </cell>
          <cell r="N164">
            <v>6.6274256887251299</v>
          </cell>
        </row>
        <row r="165">
          <cell r="G165" t="str">
            <v>Ireland</v>
          </cell>
          <cell r="H165">
            <v>2</v>
          </cell>
          <cell r="I165">
            <v>1</v>
          </cell>
          <cell r="J165">
            <v>1</v>
          </cell>
          <cell r="K165">
            <v>245.3</v>
          </cell>
          <cell r="L165">
            <v>124143.54090332901</v>
          </cell>
          <cell r="M165">
            <v>57.154816775502702</v>
          </cell>
          <cell r="N165">
            <v>3.49033724183364</v>
          </cell>
        </row>
        <row r="166">
          <cell r="G166" t="str">
            <v>Ireland</v>
          </cell>
          <cell r="H166">
            <v>2</v>
          </cell>
          <cell r="I166">
            <v>2</v>
          </cell>
          <cell r="J166">
            <v>1</v>
          </cell>
          <cell r="K166">
            <v>527.70000000000005</v>
          </cell>
          <cell r="L166">
            <v>263198.82195166801</v>
          </cell>
          <cell r="M166">
            <v>65.827346846902898</v>
          </cell>
          <cell r="N166">
            <v>2.3829692767947899</v>
          </cell>
        </row>
        <row r="167">
          <cell r="G167" t="str">
            <v>Ireland</v>
          </cell>
          <cell r="H167">
            <v>2</v>
          </cell>
          <cell r="I167">
            <v>3</v>
          </cell>
          <cell r="J167">
            <v>1</v>
          </cell>
          <cell r="K167">
            <v>371.8</v>
          </cell>
          <cell r="L167">
            <v>184658.90358114001</v>
          </cell>
          <cell r="M167">
            <v>71.391021230456303</v>
          </cell>
          <cell r="N167">
            <v>2.9836705496483802</v>
          </cell>
        </row>
        <row r="168">
          <cell r="G168" t="str">
            <v>Ireland</v>
          </cell>
          <cell r="H168">
            <v>2</v>
          </cell>
          <cell r="I168">
            <v>4</v>
          </cell>
          <cell r="J168">
            <v>1</v>
          </cell>
          <cell r="K168">
            <v>60.2</v>
          </cell>
          <cell r="L168">
            <v>31285.707003531199</v>
          </cell>
          <cell r="M168">
            <v>75.319636516144399</v>
          </cell>
          <cell r="N168">
            <v>6.9560104465135</v>
          </cell>
        </row>
        <row r="169">
          <cell r="G169" t="str">
            <v>Ireland</v>
          </cell>
          <cell r="H169">
            <v>3</v>
          </cell>
          <cell r="I169">
            <v>1</v>
          </cell>
          <cell r="J169">
            <v>1</v>
          </cell>
          <cell r="K169">
            <v>124.5</v>
          </cell>
          <cell r="L169">
            <v>51202.938909647302</v>
          </cell>
          <cell r="M169">
            <v>74.135794327010998</v>
          </cell>
          <cell r="N169">
            <v>4.70125773208167</v>
          </cell>
        </row>
        <row r="170">
          <cell r="G170" t="str">
            <v>Ireland</v>
          </cell>
          <cell r="H170">
            <v>3</v>
          </cell>
          <cell r="I170">
            <v>2</v>
          </cell>
          <cell r="J170">
            <v>1</v>
          </cell>
          <cell r="K170">
            <v>489.1</v>
          </cell>
          <cell r="L170">
            <v>207502.14320446301</v>
          </cell>
          <cell r="M170">
            <v>78.610720506844899</v>
          </cell>
          <cell r="N170">
            <v>1.8868026523839001</v>
          </cell>
        </row>
        <row r="171">
          <cell r="G171" t="str">
            <v>Ireland</v>
          </cell>
          <cell r="H171">
            <v>3</v>
          </cell>
          <cell r="I171">
            <v>3</v>
          </cell>
          <cell r="J171">
            <v>1</v>
          </cell>
          <cell r="K171">
            <v>703.6</v>
          </cell>
          <cell r="L171">
            <v>303082.47262836999</v>
          </cell>
          <cell r="M171">
            <v>83.053096724597907</v>
          </cell>
          <cell r="N171">
            <v>1.6522732647548299</v>
          </cell>
        </row>
        <row r="172">
          <cell r="G172" t="str">
            <v>Ireland</v>
          </cell>
          <cell r="H172">
            <v>3</v>
          </cell>
          <cell r="I172">
            <v>4</v>
          </cell>
          <cell r="J172">
            <v>1</v>
          </cell>
          <cell r="K172">
            <v>304.8</v>
          </cell>
          <cell r="L172">
            <v>127940.999853093</v>
          </cell>
          <cell r="M172">
            <v>86.404540090900397</v>
          </cell>
          <cell r="N172">
            <v>2.2569808004710201</v>
          </cell>
        </row>
        <row r="173">
          <cell r="G173" t="str">
            <v>Penguins</v>
          </cell>
          <cell r="H173">
            <v>1</v>
          </cell>
          <cell r="I173">
            <v>1</v>
          </cell>
          <cell r="J173">
            <v>1</v>
          </cell>
          <cell r="K173">
            <v>207.2</v>
          </cell>
          <cell r="L173">
            <v>139260.20986157499</v>
          </cell>
          <cell r="M173">
            <v>45.798610950326697</v>
          </cell>
          <cell r="N173">
            <v>2.4532170762558501</v>
          </cell>
        </row>
        <row r="174">
          <cell r="G174" t="str">
            <v>Penguins</v>
          </cell>
          <cell r="H174">
            <v>1</v>
          </cell>
          <cell r="I174">
            <v>2</v>
          </cell>
          <cell r="J174">
            <v>1</v>
          </cell>
          <cell r="K174">
            <v>82.5</v>
          </cell>
          <cell r="L174">
            <v>59979.270004626102</v>
          </cell>
          <cell r="M174">
            <v>58.022933831612001</v>
          </cell>
          <cell r="N174">
            <v>6.1408428142295</v>
          </cell>
        </row>
        <row r="175">
          <cell r="G175" t="str">
            <v>Penguins</v>
          </cell>
          <cell r="H175">
            <v>1</v>
          </cell>
          <cell r="I175">
            <v>3</v>
          </cell>
          <cell r="J175">
            <v>1</v>
          </cell>
          <cell r="K175">
            <v>36.4</v>
          </cell>
          <cell r="L175">
            <v>24824.2526388234</v>
          </cell>
          <cell r="M175">
            <v>54.737586236772003</v>
          </cell>
          <cell r="N175">
            <v>9.1636976697822803</v>
          </cell>
        </row>
        <row r="176">
          <cell r="G176" t="str">
            <v>Penguins</v>
          </cell>
          <cell r="H176">
            <v>1</v>
          </cell>
          <cell r="I176">
            <v>4</v>
          </cell>
          <cell r="J176">
            <v>1</v>
          </cell>
          <cell r="K176">
            <v>2.9</v>
          </cell>
          <cell r="L176">
            <v>1956.07099549346</v>
          </cell>
          <cell r="M176">
            <v>28.006174534679499</v>
          </cell>
          <cell r="N176">
            <v>22.457252682449099</v>
          </cell>
        </row>
        <row r="177">
          <cell r="G177" t="str">
            <v>Penguins</v>
          </cell>
          <cell r="H177">
            <v>2</v>
          </cell>
          <cell r="I177">
            <v>1</v>
          </cell>
          <cell r="J177">
            <v>1</v>
          </cell>
          <cell r="K177">
            <v>388.1</v>
          </cell>
          <cell r="L177">
            <v>350277.83111655602</v>
          </cell>
          <cell r="M177">
            <v>67.913187879315203</v>
          </cell>
          <cell r="N177">
            <v>2.3642318620770002</v>
          </cell>
        </row>
        <row r="178">
          <cell r="G178" t="str">
            <v>Penguins</v>
          </cell>
          <cell r="H178">
            <v>2</v>
          </cell>
          <cell r="I178">
            <v>2</v>
          </cell>
          <cell r="J178">
            <v>1</v>
          </cell>
          <cell r="K178">
            <v>345.1</v>
          </cell>
          <cell r="L178">
            <v>323883.35027093301</v>
          </cell>
          <cell r="M178">
            <v>75.256821560931598</v>
          </cell>
          <cell r="N178">
            <v>2.28324854192413</v>
          </cell>
        </row>
        <row r="179">
          <cell r="G179" t="str">
            <v>Penguins</v>
          </cell>
          <cell r="H179">
            <v>2</v>
          </cell>
          <cell r="I179">
            <v>3</v>
          </cell>
          <cell r="J179">
            <v>1</v>
          </cell>
          <cell r="K179">
            <v>205</v>
          </cell>
          <cell r="L179">
            <v>200984.622717533</v>
          </cell>
          <cell r="M179">
            <v>79.509890583730396</v>
          </cell>
          <cell r="N179">
            <v>2.83576882601781</v>
          </cell>
        </row>
        <row r="180">
          <cell r="G180" t="str">
            <v>Penguins</v>
          </cell>
          <cell r="H180">
            <v>2</v>
          </cell>
          <cell r="I180">
            <v>4</v>
          </cell>
          <cell r="J180">
            <v>1</v>
          </cell>
          <cell r="K180">
            <v>54.8</v>
          </cell>
          <cell r="L180">
            <v>56418.626103652699</v>
          </cell>
          <cell r="M180">
            <v>75.756012923332307</v>
          </cell>
          <cell r="N180">
            <v>6.4795083248679397</v>
          </cell>
        </row>
        <row r="181">
          <cell r="G181" t="str">
            <v>Penguins</v>
          </cell>
          <cell r="H181">
            <v>3</v>
          </cell>
          <cell r="I181">
            <v>1</v>
          </cell>
          <cell r="J181">
            <v>1</v>
          </cell>
          <cell r="K181">
            <v>263.5</v>
          </cell>
          <cell r="L181">
            <v>235974.84403429599</v>
          </cell>
          <cell r="M181">
            <v>77.020313293187499</v>
          </cell>
          <cell r="N181">
            <v>2.64347383717856</v>
          </cell>
        </row>
        <row r="182">
          <cell r="G182" t="str">
            <v>Penguins</v>
          </cell>
          <cell r="H182">
            <v>3</v>
          </cell>
          <cell r="I182">
            <v>2</v>
          </cell>
          <cell r="J182">
            <v>1</v>
          </cell>
          <cell r="K182">
            <v>478.5</v>
          </cell>
          <cell r="L182">
            <v>449306.35447201598</v>
          </cell>
          <cell r="M182">
            <v>83.056440811262306</v>
          </cell>
          <cell r="N182">
            <v>1.81735842885219</v>
          </cell>
        </row>
        <row r="183">
          <cell r="G183" t="str">
            <v>Penguins</v>
          </cell>
          <cell r="H183">
            <v>3</v>
          </cell>
          <cell r="I183">
            <v>3</v>
          </cell>
          <cell r="J183">
            <v>1</v>
          </cell>
          <cell r="K183">
            <v>567.6</v>
          </cell>
          <cell r="L183">
            <v>571261.32708384702</v>
          </cell>
          <cell r="M183">
            <v>88.084657801122006</v>
          </cell>
          <cell r="N183">
            <v>1.2729327164587101</v>
          </cell>
        </row>
        <row r="184">
          <cell r="G184" t="str">
            <v>Penguins</v>
          </cell>
          <cell r="H184">
            <v>3</v>
          </cell>
          <cell r="I184">
            <v>4</v>
          </cell>
          <cell r="J184">
            <v>1</v>
          </cell>
          <cell r="K184">
            <v>288.39999999999998</v>
          </cell>
          <cell r="L184">
            <v>305965.70279752603</v>
          </cell>
          <cell r="M184">
            <v>91.914146635411797</v>
          </cell>
          <cell r="N184">
            <v>1.7714606746052599</v>
          </cell>
        </row>
        <row r="185">
          <cell r="G185" t="str">
            <v>Italy</v>
          </cell>
          <cell r="H185">
            <v>1</v>
          </cell>
          <cell r="I185">
            <v>1</v>
          </cell>
          <cell r="J185">
            <v>1</v>
          </cell>
          <cell r="K185">
            <v>318.60000000000002</v>
          </cell>
          <cell r="L185">
            <v>3601908.3502584002</v>
          </cell>
          <cell r="M185">
            <v>45.294874648847802</v>
          </cell>
          <cell r="N185">
            <v>2.2087303386458998</v>
          </cell>
        </row>
        <row r="186">
          <cell r="G186" t="str">
            <v>Italy</v>
          </cell>
          <cell r="H186">
            <v>1</v>
          </cell>
          <cell r="I186">
            <v>2</v>
          </cell>
          <cell r="J186">
            <v>1</v>
          </cell>
          <cell r="K186">
            <v>337.9</v>
          </cell>
          <cell r="L186">
            <v>3910793.6730852001</v>
          </cell>
          <cell r="M186">
            <v>58.159212288972597</v>
          </cell>
          <cell r="N186">
            <v>2.1725982738213601</v>
          </cell>
        </row>
        <row r="187">
          <cell r="G187" t="str">
            <v>Italy</v>
          </cell>
          <cell r="H187">
            <v>1</v>
          </cell>
          <cell r="I187">
            <v>3</v>
          </cell>
          <cell r="J187">
            <v>1</v>
          </cell>
          <cell r="K187">
            <v>114.4</v>
          </cell>
          <cell r="L187">
            <v>1415983.1521945</v>
          </cell>
          <cell r="M187">
            <v>70.2212379578134</v>
          </cell>
          <cell r="N187">
            <v>4.7509688490106496</v>
          </cell>
        </row>
        <row r="188">
          <cell r="G188" t="str">
            <v>Italy</v>
          </cell>
          <cell r="H188">
            <v>1</v>
          </cell>
          <cell r="I188">
            <v>4</v>
          </cell>
          <cell r="J188">
            <v>1</v>
          </cell>
          <cell r="K188">
            <v>8.1</v>
          </cell>
          <cell r="L188">
            <v>103928.2084009</v>
          </cell>
          <cell r="M188">
            <v>81.035106838314405</v>
          </cell>
          <cell r="N188">
            <v>17.271217072604198</v>
          </cell>
        </row>
        <row r="189">
          <cell r="G189" t="str">
            <v>Italy</v>
          </cell>
          <cell r="H189">
            <v>2</v>
          </cell>
          <cell r="I189">
            <v>1</v>
          </cell>
          <cell r="J189">
            <v>1</v>
          </cell>
          <cell r="K189">
            <v>210.8</v>
          </cell>
          <cell r="L189">
            <v>1252706.8722452</v>
          </cell>
          <cell r="M189">
            <v>65.018969722299104</v>
          </cell>
          <cell r="N189">
            <v>3.9340172147687098</v>
          </cell>
        </row>
        <row r="190">
          <cell r="G190" t="str">
            <v>Italy</v>
          </cell>
          <cell r="H190">
            <v>2</v>
          </cell>
          <cell r="I190">
            <v>2</v>
          </cell>
          <cell r="J190">
            <v>1</v>
          </cell>
          <cell r="K190">
            <v>515.5</v>
          </cell>
          <cell r="L190">
            <v>2977779.0026918999</v>
          </cell>
          <cell r="M190">
            <v>65.057217547903903</v>
          </cell>
          <cell r="N190">
            <v>2.70114378436483</v>
          </cell>
        </row>
        <row r="191">
          <cell r="G191" t="str">
            <v>Italy</v>
          </cell>
          <cell r="H191">
            <v>2</v>
          </cell>
          <cell r="I191">
            <v>3</v>
          </cell>
          <cell r="J191">
            <v>1</v>
          </cell>
          <cell r="K191">
            <v>477.3</v>
          </cell>
          <cell r="L191">
            <v>3017310.9847542001</v>
          </cell>
          <cell r="M191">
            <v>75.924601152381797</v>
          </cell>
          <cell r="N191">
            <v>2.6996629962260998</v>
          </cell>
        </row>
        <row r="192">
          <cell r="G192" t="str">
            <v>Italy</v>
          </cell>
          <cell r="H192">
            <v>2</v>
          </cell>
          <cell r="I192">
            <v>4</v>
          </cell>
          <cell r="J192">
            <v>1</v>
          </cell>
          <cell r="K192">
            <v>104.4</v>
          </cell>
          <cell r="L192">
            <v>671993.88224369998</v>
          </cell>
          <cell r="M192">
            <v>89.874178128208797</v>
          </cell>
          <cell r="N192">
            <v>3.85118480887389</v>
          </cell>
        </row>
        <row r="193">
          <cell r="G193" t="str">
            <v>Italy</v>
          </cell>
          <cell r="H193">
            <v>3</v>
          </cell>
          <cell r="I193">
            <v>1</v>
          </cell>
          <cell r="J193">
            <v>1</v>
          </cell>
          <cell r="K193">
            <v>76.599999999999994</v>
          </cell>
          <cell r="L193">
            <v>397283.66797577997</v>
          </cell>
          <cell r="M193">
            <v>75.561462499345595</v>
          </cell>
          <cell r="N193">
            <v>6.4595601415490398</v>
          </cell>
        </row>
        <row r="194">
          <cell r="G194" t="str">
            <v>Italy</v>
          </cell>
          <cell r="H194">
            <v>3</v>
          </cell>
          <cell r="I194">
            <v>2</v>
          </cell>
          <cell r="J194">
            <v>1</v>
          </cell>
          <cell r="K194">
            <v>187.9</v>
          </cell>
          <cell r="L194">
            <v>1050390.3604502201</v>
          </cell>
          <cell r="M194">
            <v>73.744370917075003</v>
          </cell>
          <cell r="N194">
            <v>4.1968878401481202</v>
          </cell>
        </row>
        <row r="195">
          <cell r="G195" t="str">
            <v>Italy</v>
          </cell>
          <cell r="H195">
            <v>3</v>
          </cell>
          <cell r="I195">
            <v>3</v>
          </cell>
          <cell r="J195">
            <v>1</v>
          </cell>
          <cell r="K195">
            <v>259.2</v>
          </cell>
          <cell r="L195">
            <v>1634882.3339311001</v>
          </cell>
          <cell r="M195">
            <v>83.819401484989996</v>
          </cell>
          <cell r="N195">
            <v>2.9746066213722502</v>
          </cell>
        </row>
        <row r="196">
          <cell r="G196" t="str">
            <v>Italy</v>
          </cell>
          <cell r="H196">
            <v>3</v>
          </cell>
          <cell r="I196">
            <v>4</v>
          </cell>
          <cell r="J196">
            <v>1</v>
          </cell>
          <cell r="K196">
            <v>88.3</v>
          </cell>
          <cell r="L196">
            <v>566226.91061250004</v>
          </cell>
          <cell r="M196">
            <v>88.802087890599907</v>
          </cell>
          <cell r="N196">
            <v>5.4720691700746498</v>
          </cell>
        </row>
        <row r="197">
          <cell r="G197" t="str">
            <v>Panthers</v>
          </cell>
          <cell r="H197">
            <v>1</v>
          </cell>
          <cell r="I197">
            <v>1</v>
          </cell>
          <cell r="J197">
            <v>1</v>
          </cell>
          <cell r="K197">
            <v>1027.8</v>
          </cell>
          <cell r="L197">
            <v>879310.93166879006</v>
          </cell>
          <cell r="M197">
            <v>51.399790535089402</v>
          </cell>
          <cell r="N197">
            <v>1.3900759474850499</v>
          </cell>
        </row>
        <row r="198">
          <cell r="G198" t="str">
            <v>Panthers</v>
          </cell>
          <cell r="H198">
            <v>1</v>
          </cell>
          <cell r="I198">
            <v>2</v>
          </cell>
          <cell r="J198">
            <v>1</v>
          </cell>
          <cell r="K198">
            <v>169.8</v>
          </cell>
          <cell r="L198">
            <v>163315.89029481701</v>
          </cell>
          <cell r="M198">
            <v>58.815550354669597</v>
          </cell>
          <cell r="N198">
            <v>4.1063766730135898</v>
          </cell>
        </row>
        <row r="199">
          <cell r="G199" t="str">
            <v>Panthers</v>
          </cell>
          <cell r="H199">
            <v>1</v>
          </cell>
          <cell r="I199">
            <v>3</v>
          </cell>
          <cell r="J199">
            <v>1</v>
          </cell>
          <cell r="K199">
            <v>20.9</v>
          </cell>
          <cell r="L199">
            <v>20592.000572338598</v>
          </cell>
          <cell r="M199">
            <v>66.813097066660603</v>
          </cell>
          <cell r="N199">
            <v>14.638748286817</v>
          </cell>
        </row>
        <row r="200">
          <cell r="G200" t="str">
            <v>Panthers</v>
          </cell>
          <cell r="H200">
            <v>2</v>
          </cell>
          <cell r="I200">
            <v>1</v>
          </cell>
          <cell r="J200">
            <v>1</v>
          </cell>
          <cell r="K200">
            <v>706.4</v>
          </cell>
          <cell r="L200">
            <v>769676.95065025496</v>
          </cell>
          <cell r="M200">
            <v>57.627656382340597</v>
          </cell>
          <cell r="N200">
            <v>1.54803057301992</v>
          </cell>
        </row>
        <row r="201">
          <cell r="G201" t="str">
            <v>Panthers</v>
          </cell>
          <cell r="H201">
            <v>2</v>
          </cell>
          <cell r="I201">
            <v>2</v>
          </cell>
          <cell r="J201">
            <v>1</v>
          </cell>
          <cell r="K201">
            <v>401</v>
          </cell>
          <cell r="L201">
            <v>445250.87412010098</v>
          </cell>
          <cell r="M201">
            <v>61.797275302505703</v>
          </cell>
          <cell r="N201">
            <v>2.4496935907316701</v>
          </cell>
        </row>
        <row r="202">
          <cell r="G202" t="str">
            <v>Panthers</v>
          </cell>
          <cell r="H202">
            <v>2</v>
          </cell>
          <cell r="I202">
            <v>3</v>
          </cell>
          <cell r="J202">
            <v>1</v>
          </cell>
          <cell r="K202">
            <v>101.2</v>
          </cell>
          <cell r="L202">
            <v>114591.269779011</v>
          </cell>
          <cell r="M202">
            <v>66.767814582254204</v>
          </cell>
          <cell r="N202">
            <v>5.3158650752057302</v>
          </cell>
        </row>
        <row r="203">
          <cell r="G203" t="str">
            <v>Panthers</v>
          </cell>
          <cell r="H203">
            <v>2</v>
          </cell>
          <cell r="I203">
            <v>4</v>
          </cell>
          <cell r="J203">
            <v>1</v>
          </cell>
          <cell r="K203">
            <v>7.4</v>
          </cell>
          <cell r="L203">
            <v>9234.73132326007</v>
          </cell>
          <cell r="M203">
            <v>66.879944406331902</v>
          </cell>
          <cell r="N203">
            <v>23.694802100676199</v>
          </cell>
        </row>
        <row r="204">
          <cell r="G204" t="str">
            <v>Panthers</v>
          </cell>
          <cell r="H204">
            <v>3</v>
          </cell>
          <cell r="I204">
            <v>1</v>
          </cell>
          <cell r="J204">
            <v>1</v>
          </cell>
          <cell r="K204">
            <v>198.2</v>
          </cell>
          <cell r="L204">
            <v>203838.46361168701</v>
          </cell>
          <cell r="M204">
            <v>68.655739845228098</v>
          </cell>
          <cell r="N204">
            <v>3.6530050804995899</v>
          </cell>
        </row>
        <row r="205">
          <cell r="G205" t="str">
            <v>Panthers</v>
          </cell>
          <cell r="H205">
            <v>3</v>
          </cell>
          <cell r="I205">
            <v>2</v>
          </cell>
          <cell r="J205">
            <v>1</v>
          </cell>
          <cell r="K205">
            <v>239.4</v>
          </cell>
          <cell r="L205">
            <v>253007.76282552999</v>
          </cell>
          <cell r="M205">
            <v>69.334476021075403</v>
          </cell>
          <cell r="N205">
            <v>3.4985697646127401</v>
          </cell>
        </row>
        <row r="206">
          <cell r="G206" t="str">
            <v>Panthers</v>
          </cell>
          <cell r="H206">
            <v>3</v>
          </cell>
          <cell r="I206">
            <v>3</v>
          </cell>
          <cell r="J206">
            <v>1</v>
          </cell>
          <cell r="K206">
            <v>139.1</v>
          </cell>
          <cell r="L206">
            <v>146465.555916018</v>
          </cell>
          <cell r="M206">
            <v>79.194520068768895</v>
          </cell>
          <cell r="N206">
            <v>4.2541790628830896</v>
          </cell>
        </row>
        <row r="207">
          <cell r="G207" t="str">
            <v>Panthers</v>
          </cell>
          <cell r="H207">
            <v>3</v>
          </cell>
          <cell r="I207">
            <v>4</v>
          </cell>
          <cell r="J207">
            <v>1</v>
          </cell>
          <cell r="K207">
            <v>23.3</v>
          </cell>
          <cell r="L207">
            <v>27506.353508538999</v>
          </cell>
          <cell r="M207">
            <v>74.382507608839106</v>
          </cell>
          <cell r="N207">
            <v>11.2582938193407</v>
          </cell>
        </row>
        <row r="208">
          <cell r="G208" t="str">
            <v>Japan</v>
          </cell>
          <cell r="H208">
            <v>1</v>
          </cell>
          <cell r="I208">
            <v>1</v>
          </cell>
          <cell r="J208">
            <v>1</v>
          </cell>
          <cell r="K208">
            <v>93.2</v>
          </cell>
          <cell r="L208">
            <v>1454924.16842</v>
          </cell>
          <cell r="M208">
            <v>63.286632591567297</v>
          </cell>
          <cell r="N208">
            <v>4.86927725864214</v>
          </cell>
        </row>
        <row r="209">
          <cell r="G209" t="str">
            <v>Japan</v>
          </cell>
          <cell r="H209">
            <v>1</v>
          </cell>
          <cell r="I209">
            <v>2</v>
          </cell>
          <cell r="J209">
            <v>1</v>
          </cell>
          <cell r="K209">
            <v>136.19999999999999</v>
          </cell>
          <cell r="L209">
            <v>2239214.0747505999</v>
          </cell>
          <cell r="M209">
            <v>69.368358681320601</v>
          </cell>
          <cell r="N209">
            <v>4.1052025957695104</v>
          </cell>
        </row>
        <row r="210">
          <cell r="G210" t="str">
            <v>Japan</v>
          </cell>
          <cell r="H210">
            <v>1</v>
          </cell>
          <cell r="I210">
            <v>3</v>
          </cell>
          <cell r="J210">
            <v>1</v>
          </cell>
          <cell r="K210">
            <v>83.3</v>
          </cell>
          <cell r="L210">
            <v>1451678.7239451001</v>
          </cell>
          <cell r="M210">
            <v>75.708410234141994</v>
          </cell>
          <cell r="N210">
            <v>5.2292641041250203</v>
          </cell>
        </row>
        <row r="211">
          <cell r="G211" t="str">
            <v>Japan</v>
          </cell>
          <cell r="H211">
            <v>1</v>
          </cell>
          <cell r="I211">
            <v>4</v>
          </cell>
          <cell r="J211">
            <v>1</v>
          </cell>
          <cell r="K211">
            <v>10.3</v>
          </cell>
          <cell r="L211">
            <v>174626.65746630001</v>
          </cell>
          <cell r="M211">
            <v>87.541995887073298</v>
          </cell>
          <cell r="N211">
            <v>12.417837006189799</v>
          </cell>
        </row>
        <row r="212">
          <cell r="G212" t="str">
            <v>Japan</v>
          </cell>
          <cell r="H212">
            <v>2</v>
          </cell>
          <cell r="I212">
            <v>1</v>
          </cell>
          <cell r="J212">
            <v>1</v>
          </cell>
          <cell r="K212">
            <v>106.7</v>
          </cell>
          <cell r="L212">
            <v>1777024.5843201999</v>
          </cell>
          <cell r="M212">
            <v>71.002017891773704</v>
          </cell>
          <cell r="N212">
            <v>4.4626513756545796</v>
          </cell>
        </row>
        <row r="213">
          <cell r="G213" t="str">
            <v>Japan</v>
          </cell>
          <cell r="H213">
            <v>2</v>
          </cell>
          <cell r="I213">
            <v>2</v>
          </cell>
          <cell r="J213">
            <v>1</v>
          </cell>
          <cell r="K213">
            <v>424.3</v>
          </cell>
          <cell r="L213">
            <v>6939115.8057599999</v>
          </cell>
          <cell r="M213">
            <v>70.884960188533896</v>
          </cell>
          <cell r="N213">
            <v>2.5679363270729798</v>
          </cell>
        </row>
        <row r="214">
          <cell r="G214" t="str">
            <v>Japan</v>
          </cell>
          <cell r="H214">
            <v>2</v>
          </cell>
          <cell r="I214">
            <v>3</v>
          </cell>
          <cell r="J214">
            <v>1</v>
          </cell>
          <cell r="K214">
            <v>619.20000000000005</v>
          </cell>
          <cell r="L214">
            <v>10357110.7256891</v>
          </cell>
          <cell r="M214">
            <v>77.023140047921004</v>
          </cell>
          <cell r="N214">
            <v>2.1079594070294099</v>
          </cell>
        </row>
        <row r="215">
          <cell r="G215" t="str">
            <v>Japan</v>
          </cell>
          <cell r="H215">
            <v>2</v>
          </cell>
          <cell r="I215">
            <v>4</v>
          </cell>
          <cell r="J215">
            <v>1</v>
          </cell>
          <cell r="K215">
            <v>152.80000000000001</v>
          </cell>
          <cell r="L215">
            <v>2659615.6368387002</v>
          </cell>
          <cell r="M215">
            <v>83.232407646065695</v>
          </cell>
          <cell r="N215">
            <v>3.4794715741117099</v>
          </cell>
        </row>
        <row r="216">
          <cell r="G216" t="str">
            <v>Japan</v>
          </cell>
          <cell r="H216">
            <v>3</v>
          </cell>
          <cell r="I216">
            <v>1</v>
          </cell>
          <cell r="J216">
            <v>1</v>
          </cell>
          <cell r="K216">
            <v>38.799999999999997</v>
          </cell>
          <cell r="L216">
            <v>536782.84239490004</v>
          </cell>
          <cell r="M216">
            <v>82.202986715179307</v>
          </cell>
          <cell r="N216">
            <v>7.1184107585123702</v>
          </cell>
        </row>
        <row r="217">
          <cell r="G217" t="str">
            <v>Japan</v>
          </cell>
          <cell r="H217">
            <v>3</v>
          </cell>
          <cell r="I217">
            <v>2</v>
          </cell>
          <cell r="J217">
            <v>1</v>
          </cell>
          <cell r="K217">
            <v>321.8</v>
          </cell>
          <cell r="L217">
            <v>4021758.0760679999</v>
          </cell>
          <cell r="M217">
            <v>73.321551525802306</v>
          </cell>
          <cell r="N217">
            <v>2.8020839634555399</v>
          </cell>
        </row>
        <row r="218">
          <cell r="G218" t="str">
            <v>Japan</v>
          </cell>
          <cell r="H218">
            <v>3</v>
          </cell>
          <cell r="I218">
            <v>3</v>
          </cell>
          <cell r="J218">
            <v>1</v>
          </cell>
          <cell r="K218">
            <v>864.5</v>
          </cell>
          <cell r="L218">
            <v>11527091.890268</v>
          </cell>
          <cell r="M218">
            <v>78.173100603827905</v>
          </cell>
          <cell r="N218">
            <v>1.2907506506511199</v>
          </cell>
        </row>
        <row r="219">
          <cell r="G219" t="str">
            <v>Japan</v>
          </cell>
          <cell r="H219">
            <v>3</v>
          </cell>
          <cell r="I219">
            <v>4</v>
          </cell>
          <cell r="J219">
            <v>1</v>
          </cell>
          <cell r="K219">
            <v>612.9</v>
          </cell>
          <cell r="L219">
            <v>8511867.6442600992</v>
          </cell>
          <cell r="M219">
            <v>84.815888600389101</v>
          </cell>
          <cell r="N219">
            <v>1.64102240138565</v>
          </cell>
        </row>
        <row r="220">
          <cell r="G220" t="str">
            <v>Korea</v>
          </cell>
          <cell r="H220">
            <v>1</v>
          </cell>
          <cell r="I220">
            <v>1</v>
          </cell>
          <cell r="J220">
            <v>1</v>
          </cell>
          <cell r="K220">
            <v>373.5</v>
          </cell>
          <cell r="L220">
            <v>1811183.6618200999</v>
          </cell>
          <cell r="M220">
            <v>60.241960792933099</v>
          </cell>
          <cell r="N220">
            <v>2.3713390774453802</v>
          </cell>
        </row>
        <row r="221">
          <cell r="G221" t="str">
            <v>Korea</v>
          </cell>
          <cell r="H221">
            <v>1</v>
          </cell>
          <cell r="I221">
            <v>2</v>
          </cell>
          <cell r="J221">
            <v>1</v>
          </cell>
          <cell r="K221">
            <v>269.60000000000002</v>
          </cell>
          <cell r="L221">
            <v>1333328.6760531999</v>
          </cell>
          <cell r="M221">
            <v>68.015697721213002</v>
          </cell>
          <cell r="N221">
            <v>3.1600535441489899</v>
          </cell>
        </row>
        <row r="222">
          <cell r="G222" t="str">
            <v>Korea</v>
          </cell>
          <cell r="H222">
            <v>1</v>
          </cell>
          <cell r="I222">
            <v>3</v>
          </cell>
          <cell r="J222">
            <v>1</v>
          </cell>
          <cell r="K222">
            <v>52.9</v>
          </cell>
          <cell r="L222">
            <v>280110.60389740102</v>
          </cell>
          <cell r="M222">
            <v>73.137832573042303</v>
          </cell>
          <cell r="N222">
            <v>7.5217190358797303</v>
          </cell>
        </row>
        <row r="223">
          <cell r="G223" t="str">
            <v>Korea</v>
          </cell>
          <cell r="H223">
            <v>2</v>
          </cell>
          <cell r="I223">
            <v>1</v>
          </cell>
          <cell r="J223">
            <v>1</v>
          </cell>
          <cell r="K223">
            <v>325.7</v>
          </cell>
          <cell r="L223">
            <v>1713023.73282752</v>
          </cell>
          <cell r="M223">
            <v>73.651750501143695</v>
          </cell>
          <cell r="N223">
            <v>2.7341346582241699</v>
          </cell>
        </row>
        <row r="224">
          <cell r="G224" t="str">
            <v>Korea</v>
          </cell>
          <cell r="H224">
            <v>2</v>
          </cell>
          <cell r="I224">
            <v>2</v>
          </cell>
          <cell r="J224">
            <v>1</v>
          </cell>
          <cell r="K224">
            <v>767.4</v>
          </cell>
          <cell r="L224">
            <v>4328481.0257384302</v>
          </cell>
          <cell r="M224">
            <v>76.188833730608906</v>
          </cell>
          <cell r="N224">
            <v>1.6221776962601999</v>
          </cell>
        </row>
        <row r="225">
          <cell r="G225" t="str">
            <v>Korea</v>
          </cell>
          <cell r="H225">
            <v>2</v>
          </cell>
          <cell r="I225">
            <v>3</v>
          </cell>
          <cell r="J225">
            <v>1</v>
          </cell>
          <cell r="K225">
            <v>408.6</v>
          </cell>
          <cell r="L225">
            <v>2450293.8801807901</v>
          </cell>
          <cell r="M225">
            <v>77.265547199070497</v>
          </cell>
          <cell r="N225">
            <v>2.59725121145933</v>
          </cell>
        </row>
        <row r="226">
          <cell r="G226" t="str">
            <v>Korea</v>
          </cell>
          <cell r="H226">
            <v>2</v>
          </cell>
          <cell r="I226">
            <v>4</v>
          </cell>
          <cell r="J226">
            <v>1</v>
          </cell>
          <cell r="K226">
            <v>38.299999999999997</v>
          </cell>
          <cell r="L226">
            <v>224886.660679238</v>
          </cell>
          <cell r="M226">
            <v>68.443551001587096</v>
          </cell>
          <cell r="N226">
            <v>8.9711810962314704</v>
          </cell>
        </row>
        <row r="227">
          <cell r="G227" t="str">
            <v>Korea</v>
          </cell>
          <cell r="H227">
            <v>3</v>
          </cell>
          <cell r="I227">
            <v>1</v>
          </cell>
          <cell r="J227">
            <v>1</v>
          </cell>
          <cell r="K227">
            <v>93.2</v>
          </cell>
          <cell r="L227">
            <v>454239.40243177</v>
          </cell>
          <cell r="M227">
            <v>81.539656644629403</v>
          </cell>
          <cell r="N227">
            <v>5.7752517247749404</v>
          </cell>
        </row>
        <row r="228">
          <cell r="G228" t="str">
            <v>Korea</v>
          </cell>
          <cell r="H228">
            <v>3</v>
          </cell>
          <cell r="I228">
            <v>2</v>
          </cell>
          <cell r="J228">
            <v>1</v>
          </cell>
          <cell r="K228">
            <v>606.79999999999995</v>
          </cell>
          <cell r="L228">
            <v>2971941.6459884802</v>
          </cell>
          <cell r="M228">
            <v>77.305470953890506</v>
          </cell>
          <cell r="N228">
            <v>1.7246143581332301</v>
          </cell>
        </row>
        <row r="229">
          <cell r="G229" t="str">
            <v>Korea</v>
          </cell>
          <cell r="H229">
            <v>3</v>
          </cell>
          <cell r="I229">
            <v>3</v>
          </cell>
          <cell r="J229">
            <v>1</v>
          </cell>
          <cell r="K229">
            <v>885.9</v>
          </cell>
          <cell r="L229">
            <v>4502249.1733588604</v>
          </cell>
          <cell r="M229">
            <v>79.611905929563605</v>
          </cell>
          <cell r="N229">
            <v>1.41588883428056</v>
          </cell>
        </row>
        <row r="230">
          <cell r="G230" t="str">
            <v>Korea</v>
          </cell>
          <cell r="H230">
            <v>3</v>
          </cell>
          <cell r="I230">
            <v>4</v>
          </cell>
          <cell r="J230">
            <v>1</v>
          </cell>
          <cell r="K230">
            <v>235.1</v>
          </cell>
          <cell r="L230">
            <v>1217309.01898999</v>
          </cell>
          <cell r="M230">
            <v>83.393788739629997</v>
          </cell>
          <cell r="N230">
            <v>3.0785945706412199</v>
          </cell>
        </row>
        <row r="231">
          <cell r="G231" t="str">
            <v>Islanders</v>
          </cell>
          <cell r="H231">
            <v>1</v>
          </cell>
          <cell r="I231">
            <v>1</v>
          </cell>
          <cell r="J231">
            <v>1</v>
          </cell>
          <cell r="K231">
            <v>30.6</v>
          </cell>
          <cell r="L231">
            <v>12827.019382905501</v>
          </cell>
          <cell r="M231">
            <v>35.420670297323397</v>
          </cell>
          <cell r="N231">
            <v>5.9476742115094199</v>
          </cell>
        </row>
        <row r="232">
          <cell r="G232" t="str">
            <v>Islanders</v>
          </cell>
          <cell r="H232">
            <v>1</v>
          </cell>
          <cell r="I232">
            <v>2</v>
          </cell>
          <cell r="J232">
            <v>1</v>
          </cell>
          <cell r="K232">
            <v>44.5</v>
          </cell>
          <cell r="L232">
            <v>20112.056891376698</v>
          </cell>
          <cell r="M232">
            <v>53.220509573975001</v>
          </cell>
          <cell r="N232">
            <v>7.4202110539479298</v>
          </cell>
        </row>
        <row r="233">
          <cell r="G233" t="str">
            <v>Islanders</v>
          </cell>
          <cell r="H233">
            <v>1</v>
          </cell>
          <cell r="I233">
            <v>3</v>
          </cell>
          <cell r="J233">
            <v>1</v>
          </cell>
          <cell r="K233">
            <v>19.3</v>
          </cell>
          <cell r="L233">
            <v>9357.0455104500106</v>
          </cell>
          <cell r="M233">
            <v>56.111979834459497</v>
          </cell>
          <cell r="N233">
            <v>12.0679345542375</v>
          </cell>
        </row>
        <row r="234">
          <cell r="G234" t="str">
            <v>Islanders</v>
          </cell>
          <cell r="H234">
            <v>2</v>
          </cell>
          <cell r="I234">
            <v>1</v>
          </cell>
          <cell r="J234">
            <v>1</v>
          </cell>
          <cell r="K234">
            <v>329.6</v>
          </cell>
          <cell r="L234">
            <v>135342.20925615999</v>
          </cell>
          <cell r="M234">
            <v>56.493024146980602</v>
          </cell>
          <cell r="N234">
            <v>2.9608265061405001</v>
          </cell>
        </row>
        <row r="235">
          <cell r="G235" t="str">
            <v>Islanders</v>
          </cell>
          <cell r="H235">
            <v>2</v>
          </cell>
          <cell r="I235">
            <v>2</v>
          </cell>
          <cell r="J235">
            <v>1</v>
          </cell>
          <cell r="K235">
            <v>755</v>
          </cell>
          <cell r="L235">
            <v>288164.39561907999</v>
          </cell>
          <cell r="M235">
            <v>66.773917316289598</v>
          </cell>
          <cell r="N235">
            <v>2.1614325909741599</v>
          </cell>
        </row>
        <row r="236">
          <cell r="G236" t="str">
            <v>Islanders</v>
          </cell>
          <cell r="H236">
            <v>2</v>
          </cell>
          <cell r="I236">
            <v>3</v>
          </cell>
          <cell r="J236">
            <v>1</v>
          </cell>
          <cell r="K236">
            <v>479.6</v>
          </cell>
          <cell r="L236">
            <v>190607.591403953</v>
          </cell>
          <cell r="M236">
            <v>75.379043170781998</v>
          </cell>
          <cell r="N236">
            <v>2.4184402916819399</v>
          </cell>
        </row>
        <row r="237">
          <cell r="G237" t="str">
            <v>Islanders</v>
          </cell>
          <cell r="H237">
            <v>2</v>
          </cell>
          <cell r="I237">
            <v>4</v>
          </cell>
          <cell r="J237">
            <v>1</v>
          </cell>
          <cell r="K237">
            <v>81.8</v>
          </cell>
          <cell r="L237">
            <v>37011.958755613901</v>
          </cell>
          <cell r="M237">
            <v>84.448951471803895</v>
          </cell>
          <cell r="N237">
            <v>5.2157338931904098</v>
          </cell>
        </row>
        <row r="238">
          <cell r="G238" t="str">
            <v>Islanders</v>
          </cell>
          <cell r="H238">
            <v>3</v>
          </cell>
          <cell r="I238">
            <v>1</v>
          </cell>
          <cell r="J238">
            <v>1</v>
          </cell>
          <cell r="K238">
            <v>62.5</v>
          </cell>
          <cell r="L238">
            <v>19351.699410953901</v>
          </cell>
          <cell r="M238">
            <v>81.568046959248306</v>
          </cell>
          <cell r="N238">
            <v>5.7448453152630199</v>
          </cell>
        </row>
        <row r="239">
          <cell r="G239" t="str">
            <v>Islanders</v>
          </cell>
          <cell r="H239">
            <v>3</v>
          </cell>
          <cell r="I239">
            <v>2</v>
          </cell>
          <cell r="J239">
            <v>1</v>
          </cell>
          <cell r="K239">
            <v>301.2</v>
          </cell>
          <cell r="L239">
            <v>96581.968811165294</v>
          </cell>
          <cell r="M239">
            <v>83.3289505575639</v>
          </cell>
          <cell r="N239">
            <v>3.0888190544262901</v>
          </cell>
        </row>
        <row r="240">
          <cell r="G240" t="str">
            <v>Islanders</v>
          </cell>
          <cell r="H240">
            <v>3</v>
          </cell>
          <cell r="I240">
            <v>3</v>
          </cell>
          <cell r="J240">
            <v>1</v>
          </cell>
          <cell r="K240">
            <v>546.70000000000005</v>
          </cell>
          <cell r="L240">
            <v>175359.21972028099</v>
          </cell>
          <cell r="M240">
            <v>87.788868537836393</v>
          </cell>
          <cell r="N240">
            <v>1.7883658523983701</v>
          </cell>
        </row>
        <row r="241">
          <cell r="G241" t="str">
            <v>Islanders</v>
          </cell>
          <cell r="H241">
            <v>3</v>
          </cell>
          <cell r="I241">
            <v>4</v>
          </cell>
          <cell r="J241">
            <v>1</v>
          </cell>
          <cell r="K241">
            <v>263.60000000000002</v>
          </cell>
          <cell r="L241">
            <v>93417.815306738994</v>
          </cell>
          <cell r="M241">
            <v>93.899380827712307</v>
          </cell>
          <cell r="N241">
            <v>2.0389915680383499</v>
          </cell>
        </row>
        <row r="242">
          <cell r="G242" t="str">
            <v>Netherlands</v>
          </cell>
          <cell r="H242">
            <v>1</v>
          </cell>
          <cell r="I242">
            <v>1</v>
          </cell>
          <cell r="J242">
            <v>1</v>
          </cell>
          <cell r="K242">
            <v>195.5</v>
          </cell>
          <cell r="L242">
            <v>442666.44633544702</v>
          </cell>
          <cell r="M242">
            <v>52.3471777703041</v>
          </cell>
          <cell r="N242">
            <v>3.1166369678313801</v>
          </cell>
        </row>
        <row r="243">
          <cell r="G243" t="str">
            <v>Netherlands</v>
          </cell>
          <cell r="H243">
            <v>1</v>
          </cell>
          <cell r="I243">
            <v>2</v>
          </cell>
          <cell r="J243">
            <v>1</v>
          </cell>
          <cell r="K243">
            <v>308.39999999999998</v>
          </cell>
          <cell r="L243">
            <v>626283.25382044597</v>
          </cell>
          <cell r="M243">
            <v>65.995678190940296</v>
          </cell>
          <cell r="N243">
            <v>2.9522537708887802</v>
          </cell>
        </row>
        <row r="244">
          <cell r="G244" t="str">
            <v>Netherlands</v>
          </cell>
          <cell r="H244">
            <v>1</v>
          </cell>
          <cell r="I244">
            <v>3</v>
          </cell>
          <cell r="J244">
            <v>1</v>
          </cell>
          <cell r="K244">
            <v>234.9</v>
          </cell>
          <cell r="L244">
            <v>471330.23375085101</v>
          </cell>
          <cell r="M244">
            <v>75.976167236508203</v>
          </cell>
          <cell r="N244">
            <v>3.3299026819439201</v>
          </cell>
        </row>
        <row r="245">
          <cell r="G245" t="str">
            <v>Netherlands</v>
          </cell>
          <cell r="H245">
            <v>1</v>
          </cell>
          <cell r="I245">
            <v>4</v>
          </cell>
          <cell r="J245">
            <v>1</v>
          </cell>
          <cell r="K245">
            <v>37.200000000000003</v>
          </cell>
          <cell r="L245">
            <v>79162.383078353902</v>
          </cell>
          <cell r="M245">
            <v>89.848111865671996</v>
          </cell>
          <cell r="N245">
            <v>6.5068013188508802</v>
          </cell>
        </row>
        <row r="246">
          <cell r="G246" t="str">
            <v>Netherlands</v>
          </cell>
          <cell r="H246">
            <v>2</v>
          </cell>
          <cell r="I246">
            <v>1</v>
          </cell>
          <cell r="J246">
            <v>1</v>
          </cell>
          <cell r="K246">
            <v>97.8</v>
          </cell>
          <cell r="L246">
            <v>223633.40466225799</v>
          </cell>
          <cell r="M246">
            <v>66.020055156826601</v>
          </cell>
          <cell r="N246">
            <v>4.4874710171731298</v>
          </cell>
        </row>
        <row r="247">
          <cell r="G247" t="str">
            <v>Netherlands</v>
          </cell>
          <cell r="H247">
            <v>2</v>
          </cell>
          <cell r="I247">
            <v>2</v>
          </cell>
          <cell r="J247">
            <v>1</v>
          </cell>
          <cell r="K247">
            <v>395.5</v>
          </cell>
          <cell r="L247">
            <v>836143.67506567203</v>
          </cell>
          <cell r="M247">
            <v>80.214980846746997</v>
          </cell>
          <cell r="N247">
            <v>2.1282305719704002</v>
          </cell>
        </row>
        <row r="248">
          <cell r="G248" t="str">
            <v>Netherlands</v>
          </cell>
          <cell r="H248">
            <v>2</v>
          </cell>
          <cell r="I248">
            <v>3</v>
          </cell>
          <cell r="J248">
            <v>1</v>
          </cell>
          <cell r="K248">
            <v>566.1</v>
          </cell>
          <cell r="L248">
            <v>1183518.8364598199</v>
          </cell>
          <cell r="M248">
            <v>84.232617665288501</v>
          </cell>
          <cell r="N248">
            <v>1.6750729951681</v>
          </cell>
        </row>
        <row r="249">
          <cell r="G249" t="str">
            <v>Netherlands</v>
          </cell>
          <cell r="H249">
            <v>2</v>
          </cell>
          <cell r="I249">
            <v>4</v>
          </cell>
          <cell r="J249">
            <v>1</v>
          </cell>
          <cell r="K249">
            <v>190.6</v>
          </cell>
          <cell r="L249">
            <v>397734.01159590099</v>
          </cell>
          <cell r="M249">
            <v>87.741394643139301</v>
          </cell>
          <cell r="N249">
            <v>3.39106406885745</v>
          </cell>
        </row>
        <row r="250">
          <cell r="G250" t="str">
            <v>Netherlands</v>
          </cell>
          <cell r="H250">
            <v>3</v>
          </cell>
          <cell r="I250">
            <v>1</v>
          </cell>
          <cell r="J250">
            <v>1</v>
          </cell>
          <cell r="K250">
            <v>24</v>
          </cell>
          <cell r="L250">
            <v>60179.751713120902</v>
          </cell>
          <cell r="M250">
            <v>68.660357220819293</v>
          </cell>
          <cell r="N250">
            <v>9.3111797218588706</v>
          </cell>
        </row>
        <row r="251">
          <cell r="G251" t="str">
            <v>Netherlands</v>
          </cell>
          <cell r="H251">
            <v>3</v>
          </cell>
          <cell r="I251">
            <v>2</v>
          </cell>
          <cell r="J251">
            <v>1</v>
          </cell>
          <cell r="K251">
            <v>190.2</v>
          </cell>
          <cell r="L251">
            <v>417184.47318001703</v>
          </cell>
          <cell r="M251">
            <v>81.348307442351697</v>
          </cell>
          <cell r="N251">
            <v>3.2723445335096799</v>
          </cell>
        </row>
        <row r="252">
          <cell r="G252" t="str">
            <v>Netherlands</v>
          </cell>
          <cell r="H252">
            <v>3</v>
          </cell>
          <cell r="I252">
            <v>3</v>
          </cell>
          <cell r="J252">
            <v>1</v>
          </cell>
          <cell r="K252">
            <v>628.9</v>
          </cell>
          <cell r="L252">
            <v>1314748.97842667</v>
          </cell>
          <cell r="M252">
            <v>90.212428348333702</v>
          </cell>
          <cell r="N252">
            <v>1.51553975335466</v>
          </cell>
        </row>
        <row r="253">
          <cell r="G253" t="str">
            <v>Netherlands</v>
          </cell>
          <cell r="H253">
            <v>3</v>
          </cell>
          <cell r="I253">
            <v>4</v>
          </cell>
          <cell r="J253">
            <v>1</v>
          </cell>
          <cell r="K253">
            <v>439.9</v>
          </cell>
          <cell r="L253">
            <v>945087.61626683106</v>
          </cell>
          <cell r="M253">
            <v>91.349648789208601</v>
          </cell>
          <cell r="N253">
            <v>1.74493327809638</v>
          </cell>
        </row>
        <row r="254">
          <cell r="G254" t="str">
            <v>Blues</v>
          </cell>
          <cell r="H254">
            <v>1</v>
          </cell>
          <cell r="I254">
            <v>1</v>
          </cell>
          <cell r="J254">
            <v>1</v>
          </cell>
          <cell r="K254">
            <v>264.8</v>
          </cell>
          <cell r="L254">
            <v>109150.426406447</v>
          </cell>
          <cell r="M254">
            <v>57.404926318746902</v>
          </cell>
          <cell r="N254">
            <v>2.68551926189348</v>
          </cell>
        </row>
        <row r="255">
          <cell r="G255" t="str">
            <v>Blues</v>
          </cell>
          <cell r="H255">
            <v>1</v>
          </cell>
          <cell r="I255">
            <v>2</v>
          </cell>
          <cell r="J255">
            <v>1</v>
          </cell>
          <cell r="K255">
            <v>293</v>
          </cell>
          <cell r="L255">
            <v>131816.537500395</v>
          </cell>
          <cell r="M255">
            <v>75.787503319723001</v>
          </cell>
          <cell r="N255">
            <v>2.8321181310822299</v>
          </cell>
        </row>
        <row r="256">
          <cell r="G256" t="str">
            <v>Blues</v>
          </cell>
          <cell r="H256">
            <v>1</v>
          </cell>
          <cell r="I256">
            <v>3</v>
          </cell>
          <cell r="J256">
            <v>1</v>
          </cell>
          <cell r="K256">
            <v>148.9</v>
          </cell>
          <cell r="L256">
            <v>67487.889600298295</v>
          </cell>
          <cell r="M256">
            <v>82.444031771442397</v>
          </cell>
          <cell r="N256">
            <v>3.5430837492695102</v>
          </cell>
        </row>
        <row r="257">
          <cell r="G257" t="str">
            <v>Blues</v>
          </cell>
          <cell r="H257">
            <v>1</v>
          </cell>
          <cell r="I257">
            <v>4</v>
          </cell>
          <cell r="J257">
            <v>1</v>
          </cell>
          <cell r="K257">
            <v>16.3</v>
          </cell>
          <cell r="L257">
            <v>8448.8864074537596</v>
          </cell>
          <cell r="M257">
            <v>85.056060660803396</v>
          </cell>
          <cell r="N257">
            <v>9.2561629805522596</v>
          </cell>
        </row>
        <row r="258">
          <cell r="G258" t="str">
            <v>Blues</v>
          </cell>
          <cell r="H258">
            <v>2</v>
          </cell>
          <cell r="I258">
            <v>1</v>
          </cell>
          <cell r="J258">
            <v>1</v>
          </cell>
          <cell r="K258">
            <v>168.4</v>
          </cell>
          <cell r="L258">
            <v>78379.582284652599</v>
          </cell>
          <cell r="M258">
            <v>67.159683361836599</v>
          </cell>
          <cell r="N258">
            <v>3.6865044263934501</v>
          </cell>
        </row>
        <row r="259">
          <cell r="G259" t="str">
            <v>Blues</v>
          </cell>
          <cell r="H259">
            <v>2</v>
          </cell>
          <cell r="I259">
            <v>2</v>
          </cell>
          <cell r="J259">
            <v>1</v>
          </cell>
          <cell r="K259">
            <v>379.1</v>
          </cell>
          <cell r="L259">
            <v>169167.434714331</v>
          </cell>
          <cell r="M259">
            <v>79.014684863465007</v>
          </cell>
          <cell r="N259">
            <v>2.5148374924624601</v>
          </cell>
        </row>
        <row r="260">
          <cell r="G260" t="str">
            <v>Blues</v>
          </cell>
          <cell r="H260">
            <v>2</v>
          </cell>
          <cell r="I260">
            <v>3</v>
          </cell>
          <cell r="J260">
            <v>1</v>
          </cell>
          <cell r="K260">
            <v>387.6</v>
          </cell>
          <cell r="L260">
            <v>184011.47697401399</v>
          </cell>
          <cell r="M260">
            <v>86.235572026850605</v>
          </cell>
          <cell r="N260">
            <v>2.1008247752506701</v>
          </cell>
        </row>
        <row r="261">
          <cell r="G261" t="str">
            <v>Blues</v>
          </cell>
          <cell r="H261">
            <v>2</v>
          </cell>
          <cell r="I261">
            <v>4</v>
          </cell>
          <cell r="J261">
            <v>1</v>
          </cell>
          <cell r="K261">
            <v>128.9</v>
          </cell>
          <cell r="L261">
            <v>65117.442550726897</v>
          </cell>
          <cell r="M261">
            <v>89.963558331083306</v>
          </cell>
          <cell r="N261">
            <v>3.51682109467894</v>
          </cell>
        </row>
        <row r="262">
          <cell r="G262" t="str">
            <v>Blues</v>
          </cell>
          <cell r="H262">
            <v>3</v>
          </cell>
          <cell r="I262">
            <v>1</v>
          </cell>
          <cell r="J262">
            <v>1</v>
          </cell>
          <cell r="K262">
            <v>161.69999999999999</v>
          </cell>
          <cell r="L262">
            <v>74190.687200792003</v>
          </cell>
          <cell r="M262">
            <v>78.321987320019403</v>
          </cell>
          <cell r="N262">
            <v>3.4118284437392998</v>
          </cell>
        </row>
        <row r="263">
          <cell r="G263" t="str">
            <v>Blues</v>
          </cell>
          <cell r="H263">
            <v>3</v>
          </cell>
          <cell r="I263">
            <v>2</v>
          </cell>
          <cell r="J263">
            <v>1</v>
          </cell>
          <cell r="K263">
            <v>495</v>
          </cell>
          <cell r="L263">
            <v>232760.61007233799</v>
          </cell>
          <cell r="M263">
            <v>82.699028183905597</v>
          </cell>
          <cell r="N263">
            <v>1.9183278816552101</v>
          </cell>
        </row>
        <row r="264">
          <cell r="G264" t="str">
            <v>Blues</v>
          </cell>
          <cell r="H264">
            <v>3</v>
          </cell>
          <cell r="I264">
            <v>3</v>
          </cell>
          <cell r="J264">
            <v>1</v>
          </cell>
          <cell r="K264">
            <v>784.7</v>
          </cell>
          <cell r="L264">
            <v>378221.279642665</v>
          </cell>
          <cell r="M264">
            <v>87.1153724197668</v>
          </cell>
          <cell r="N264">
            <v>1.36539898667006</v>
          </cell>
        </row>
        <row r="265">
          <cell r="G265" t="str">
            <v>Blues</v>
          </cell>
          <cell r="H265">
            <v>3</v>
          </cell>
          <cell r="I265">
            <v>4</v>
          </cell>
          <cell r="J265">
            <v>1</v>
          </cell>
          <cell r="K265">
            <v>465.6</v>
          </cell>
          <cell r="L265">
            <v>241910.490270115</v>
          </cell>
          <cell r="M265">
            <v>92.390656626983201</v>
          </cell>
          <cell r="N265">
            <v>1.5030381957822101</v>
          </cell>
        </row>
        <row r="266">
          <cell r="G266" t="str">
            <v>Northern Ireland (UK)</v>
          </cell>
          <cell r="H266">
            <v>1</v>
          </cell>
          <cell r="I266">
            <v>1</v>
          </cell>
          <cell r="J266">
            <v>1</v>
          </cell>
          <cell r="K266">
            <v>195.2</v>
          </cell>
          <cell r="L266">
            <v>66067.351488996399</v>
          </cell>
          <cell r="M266">
            <v>45.227169148088898</v>
          </cell>
          <cell r="N266">
            <v>2.7263777298183101</v>
          </cell>
        </row>
        <row r="267">
          <cell r="G267" t="str">
            <v>Northern Ireland (UK)</v>
          </cell>
          <cell r="H267">
            <v>1</v>
          </cell>
          <cell r="I267">
            <v>2</v>
          </cell>
          <cell r="J267">
            <v>1</v>
          </cell>
          <cell r="K267">
            <v>207.9</v>
          </cell>
          <cell r="L267">
            <v>71567.110101566301</v>
          </cell>
          <cell r="M267">
            <v>62.062357252700799</v>
          </cell>
          <cell r="N267">
            <v>3.3779828207135099</v>
          </cell>
        </row>
        <row r="268">
          <cell r="G268" t="str">
            <v>Northern Ireland (UK)</v>
          </cell>
          <cell r="H268">
            <v>1</v>
          </cell>
          <cell r="I268">
            <v>3</v>
          </cell>
          <cell r="J268">
            <v>1</v>
          </cell>
          <cell r="K268">
            <v>73.900000000000006</v>
          </cell>
          <cell r="L268">
            <v>24410.674191186001</v>
          </cell>
          <cell r="M268">
            <v>68.973858562698197</v>
          </cell>
          <cell r="N268">
            <v>5.7470597668951102</v>
          </cell>
        </row>
        <row r="269">
          <cell r="G269" t="str">
            <v>Northern Ireland (UK)</v>
          </cell>
          <cell r="H269">
            <v>1</v>
          </cell>
          <cell r="I269">
            <v>4</v>
          </cell>
          <cell r="J269">
            <v>1</v>
          </cell>
          <cell r="K269">
            <v>5</v>
          </cell>
          <cell r="L269">
            <v>1566.63433629677</v>
          </cell>
          <cell r="M269">
            <v>70.741224828612005</v>
          </cell>
          <cell r="N269">
            <v>35.360158862547699</v>
          </cell>
        </row>
        <row r="270">
          <cell r="G270" t="str">
            <v>Northern Ireland (UK)</v>
          </cell>
          <cell r="H270">
            <v>2</v>
          </cell>
          <cell r="I270">
            <v>1</v>
          </cell>
          <cell r="J270">
            <v>1</v>
          </cell>
          <cell r="K270">
            <v>124.8</v>
          </cell>
          <cell r="L270">
            <v>40086.947773037602</v>
          </cell>
          <cell r="M270">
            <v>65.875565447839804</v>
          </cell>
          <cell r="N270">
            <v>4.8883830711576497</v>
          </cell>
        </row>
        <row r="271">
          <cell r="G271" t="str">
            <v>Northern Ireland (UK)</v>
          </cell>
          <cell r="H271">
            <v>2</v>
          </cell>
          <cell r="I271">
            <v>2</v>
          </cell>
          <cell r="J271">
            <v>1</v>
          </cell>
          <cell r="K271">
            <v>284.7</v>
          </cell>
          <cell r="L271">
            <v>88985.837962440404</v>
          </cell>
          <cell r="M271">
            <v>69.362345908806503</v>
          </cell>
          <cell r="N271">
            <v>3.4186217459363299</v>
          </cell>
        </row>
        <row r="272">
          <cell r="G272" t="str">
            <v>Northern Ireland (UK)</v>
          </cell>
          <cell r="H272">
            <v>2</v>
          </cell>
          <cell r="I272">
            <v>3</v>
          </cell>
          <cell r="J272">
            <v>1</v>
          </cell>
          <cell r="K272">
            <v>227.6</v>
          </cell>
          <cell r="L272">
            <v>76580.174775414998</v>
          </cell>
          <cell r="M272">
            <v>83.001329022513602</v>
          </cell>
          <cell r="N272">
            <v>3.0764138896374398</v>
          </cell>
        </row>
        <row r="273">
          <cell r="G273" t="str">
            <v>Northern Ireland (UK)</v>
          </cell>
          <cell r="H273">
            <v>2</v>
          </cell>
          <cell r="I273">
            <v>4</v>
          </cell>
          <cell r="J273">
            <v>1</v>
          </cell>
          <cell r="K273">
            <v>43.9</v>
          </cell>
          <cell r="L273">
            <v>14985.217704631599</v>
          </cell>
          <cell r="M273">
            <v>85.080432976985307</v>
          </cell>
          <cell r="N273">
            <v>5.8701677500888998</v>
          </cell>
        </row>
        <row r="274">
          <cell r="G274" t="str">
            <v>Northern Ireland (UK)</v>
          </cell>
          <cell r="H274">
            <v>3</v>
          </cell>
          <cell r="I274">
            <v>1</v>
          </cell>
          <cell r="J274">
            <v>1</v>
          </cell>
          <cell r="K274">
            <v>58.2</v>
          </cell>
          <cell r="L274">
            <v>15302.1367345693</v>
          </cell>
          <cell r="M274">
            <v>66.522748702784995</v>
          </cell>
          <cell r="N274">
            <v>6.9462475129937502</v>
          </cell>
        </row>
        <row r="275">
          <cell r="G275" t="str">
            <v>Northern Ireland (UK)</v>
          </cell>
          <cell r="H275">
            <v>3</v>
          </cell>
          <cell r="I275">
            <v>2</v>
          </cell>
          <cell r="J275">
            <v>1</v>
          </cell>
          <cell r="K275">
            <v>252.7</v>
          </cell>
          <cell r="L275">
            <v>65656.702413401901</v>
          </cell>
          <cell r="M275">
            <v>81.494765399826903</v>
          </cell>
          <cell r="N275">
            <v>2.7338694384238802</v>
          </cell>
        </row>
        <row r="276">
          <cell r="G276" t="str">
            <v>Northern Ireland (UK)</v>
          </cell>
          <cell r="H276">
            <v>3</v>
          </cell>
          <cell r="I276">
            <v>3</v>
          </cell>
          <cell r="J276">
            <v>1</v>
          </cell>
          <cell r="K276">
            <v>449</v>
          </cell>
          <cell r="L276">
            <v>118788.405430286</v>
          </cell>
          <cell r="M276">
            <v>86.405679642182704</v>
          </cell>
          <cell r="N276">
            <v>1.89300011711768</v>
          </cell>
        </row>
        <row r="277">
          <cell r="G277" t="str">
            <v>Northern Ireland (UK)</v>
          </cell>
          <cell r="H277">
            <v>3</v>
          </cell>
          <cell r="I277">
            <v>4</v>
          </cell>
          <cell r="J277">
            <v>1</v>
          </cell>
          <cell r="K277">
            <v>196.1</v>
          </cell>
          <cell r="L277">
            <v>51961.232929989201</v>
          </cell>
          <cell r="M277">
            <v>90.542569237484699</v>
          </cell>
          <cell r="N277">
            <v>3.8054567952891598</v>
          </cell>
        </row>
        <row r="278">
          <cell r="G278" t="str">
            <v>Norway</v>
          </cell>
          <cell r="H278">
            <v>1</v>
          </cell>
          <cell r="I278">
            <v>1</v>
          </cell>
          <cell r="J278">
            <v>1</v>
          </cell>
          <cell r="K278">
            <v>109</v>
          </cell>
          <cell r="L278">
            <v>90611.136657954499</v>
          </cell>
          <cell r="M278">
            <v>55.293957557740903</v>
          </cell>
          <cell r="N278">
            <v>4.0375764672315597</v>
          </cell>
        </row>
        <row r="279">
          <cell r="G279" t="str">
            <v>Norway</v>
          </cell>
          <cell r="H279">
            <v>1</v>
          </cell>
          <cell r="I279">
            <v>2</v>
          </cell>
          <cell r="J279">
            <v>1</v>
          </cell>
          <cell r="K279">
            <v>198.7</v>
          </cell>
          <cell r="L279">
            <v>149761.784766734</v>
          </cell>
          <cell r="M279">
            <v>72.181822128258204</v>
          </cell>
          <cell r="N279">
            <v>3.4205645093444401</v>
          </cell>
        </row>
        <row r="280">
          <cell r="G280" t="str">
            <v>Norway</v>
          </cell>
          <cell r="H280">
            <v>1</v>
          </cell>
          <cell r="I280">
            <v>3</v>
          </cell>
          <cell r="J280">
            <v>1</v>
          </cell>
          <cell r="K280">
            <v>163</v>
          </cell>
          <cell r="L280">
            <v>119819.372150232</v>
          </cell>
          <cell r="M280">
            <v>81.361180658858899</v>
          </cell>
          <cell r="N280">
            <v>3.2841025545355902</v>
          </cell>
        </row>
        <row r="281">
          <cell r="G281" t="str">
            <v>Norway</v>
          </cell>
          <cell r="H281">
            <v>1</v>
          </cell>
          <cell r="I281">
            <v>4</v>
          </cell>
          <cell r="J281">
            <v>1</v>
          </cell>
          <cell r="K281">
            <v>28.3</v>
          </cell>
          <cell r="L281">
            <v>19957.318853520701</v>
          </cell>
          <cell r="M281">
            <v>83.060151818102597</v>
          </cell>
          <cell r="N281">
            <v>8.6597106531951393</v>
          </cell>
        </row>
        <row r="282">
          <cell r="G282" t="str">
            <v>Norway</v>
          </cell>
          <cell r="H282">
            <v>2</v>
          </cell>
          <cell r="I282">
            <v>1</v>
          </cell>
          <cell r="J282">
            <v>1</v>
          </cell>
          <cell r="K282">
            <v>139.30000000000001</v>
          </cell>
          <cell r="L282">
            <v>102273.160063139</v>
          </cell>
          <cell r="M282">
            <v>71.228759810993495</v>
          </cell>
          <cell r="N282">
            <v>4.1149849972357702</v>
          </cell>
        </row>
        <row r="283">
          <cell r="G283" t="str">
            <v>Norway</v>
          </cell>
          <cell r="H283">
            <v>2</v>
          </cell>
          <cell r="I283">
            <v>2</v>
          </cell>
          <cell r="J283">
            <v>1</v>
          </cell>
          <cell r="K283">
            <v>392.1</v>
          </cell>
          <cell r="L283">
            <v>268170.08482542401</v>
          </cell>
          <cell r="M283">
            <v>80.792191404330794</v>
          </cell>
          <cell r="N283">
            <v>2.1978207120035198</v>
          </cell>
        </row>
        <row r="284">
          <cell r="G284" t="str">
            <v>Norway</v>
          </cell>
          <cell r="H284">
            <v>2</v>
          </cell>
          <cell r="I284">
            <v>3</v>
          </cell>
          <cell r="J284">
            <v>1</v>
          </cell>
          <cell r="K284">
            <v>481.8</v>
          </cell>
          <cell r="L284">
            <v>319663.705258495</v>
          </cell>
          <cell r="M284">
            <v>86.809753933771205</v>
          </cell>
          <cell r="N284">
            <v>1.88544503584487</v>
          </cell>
        </row>
        <row r="285">
          <cell r="G285" t="str">
            <v>Norway</v>
          </cell>
          <cell r="H285">
            <v>2</v>
          </cell>
          <cell r="I285">
            <v>4</v>
          </cell>
          <cell r="J285">
            <v>1</v>
          </cell>
          <cell r="K285">
            <v>161.80000000000001</v>
          </cell>
          <cell r="L285">
            <v>106038.883786338</v>
          </cell>
          <cell r="M285">
            <v>91.668298018199707</v>
          </cell>
          <cell r="N285">
            <v>2.87003827130683</v>
          </cell>
        </row>
        <row r="286">
          <cell r="G286" t="str">
            <v>Norway</v>
          </cell>
          <cell r="H286">
            <v>3</v>
          </cell>
          <cell r="I286">
            <v>1</v>
          </cell>
          <cell r="J286">
            <v>1</v>
          </cell>
          <cell r="K286">
            <v>66.099999999999994</v>
          </cell>
          <cell r="L286">
            <v>40337.911778029702</v>
          </cell>
          <cell r="M286">
            <v>70.288634935446495</v>
          </cell>
          <cell r="N286">
            <v>4.4192532576207304</v>
          </cell>
        </row>
        <row r="287">
          <cell r="G287" t="str">
            <v>Norway</v>
          </cell>
          <cell r="H287">
            <v>3</v>
          </cell>
          <cell r="I287">
            <v>2</v>
          </cell>
          <cell r="J287">
            <v>1</v>
          </cell>
          <cell r="K287">
            <v>251.8</v>
          </cell>
          <cell r="L287">
            <v>149079.23951003299</v>
          </cell>
          <cell r="M287">
            <v>87.018382210419006</v>
          </cell>
          <cell r="N287">
            <v>2.26089634834854</v>
          </cell>
        </row>
        <row r="288">
          <cell r="G288" t="str">
            <v>Norway</v>
          </cell>
          <cell r="H288">
            <v>3</v>
          </cell>
          <cell r="I288">
            <v>3</v>
          </cell>
          <cell r="J288">
            <v>1</v>
          </cell>
          <cell r="K288">
            <v>747.9</v>
          </cell>
          <cell r="L288">
            <v>436239.50310228101</v>
          </cell>
          <cell r="M288">
            <v>92.517707064616005</v>
          </cell>
          <cell r="N288">
            <v>1.1048047139822199</v>
          </cell>
        </row>
        <row r="289">
          <cell r="G289" t="str">
            <v>Norway</v>
          </cell>
          <cell r="H289">
            <v>3</v>
          </cell>
          <cell r="I289">
            <v>4</v>
          </cell>
          <cell r="J289">
            <v>1</v>
          </cell>
          <cell r="K289">
            <v>588.20000000000005</v>
          </cell>
          <cell r="L289">
            <v>342959.57319043798</v>
          </cell>
          <cell r="M289">
            <v>95.8931051718384</v>
          </cell>
          <cell r="N289">
            <v>0.88007963375852805</v>
          </cell>
        </row>
        <row r="290">
          <cell r="G290" t="str">
            <v>Poland</v>
          </cell>
          <cell r="H290">
            <v>1</v>
          </cell>
          <cell r="I290">
            <v>1</v>
          </cell>
          <cell r="J290">
            <v>1</v>
          </cell>
          <cell r="K290">
            <v>87.8</v>
          </cell>
          <cell r="L290">
            <v>428604.049050698</v>
          </cell>
          <cell r="M290">
            <v>36.328826337215403</v>
          </cell>
          <cell r="N290">
            <v>3.6691617959814602</v>
          </cell>
        </row>
        <row r="291">
          <cell r="G291" t="str">
            <v>Poland</v>
          </cell>
          <cell r="H291">
            <v>1</v>
          </cell>
          <cell r="I291">
            <v>2</v>
          </cell>
          <cell r="J291">
            <v>1</v>
          </cell>
          <cell r="K291">
            <v>66.900000000000006</v>
          </cell>
          <cell r="L291">
            <v>331885.57737981703</v>
          </cell>
          <cell r="M291">
            <v>45.657638193372797</v>
          </cell>
          <cell r="N291">
            <v>5.3550306593074</v>
          </cell>
        </row>
        <row r="292">
          <cell r="G292" t="str">
            <v>Poland</v>
          </cell>
          <cell r="H292">
            <v>1</v>
          </cell>
          <cell r="I292">
            <v>3</v>
          </cell>
          <cell r="J292">
            <v>1</v>
          </cell>
          <cell r="K292">
            <v>25.6</v>
          </cell>
          <cell r="L292">
            <v>129482.249981277</v>
          </cell>
          <cell r="M292">
            <v>49.599513550220202</v>
          </cell>
          <cell r="N292">
            <v>9.6143429697045004</v>
          </cell>
        </row>
        <row r="293">
          <cell r="G293" t="str">
            <v>Poland</v>
          </cell>
          <cell r="H293">
            <v>2</v>
          </cell>
          <cell r="I293">
            <v>1</v>
          </cell>
          <cell r="J293">
            <v>1</v>
          </cell>
          <cell r="K293">
            <v>416.1</v>
          </cell>
          <cell r="L293">
            <v>2005745.1629275701</v>
          </cell>
          <cell r="M293">
            <v>53.985157895177899</v>
          </cell>
          <cell r="N293">
            <v>1.95132512009241</v>
          </cell>
        </row>
        <row r="294">
          <cell r="G294" t="str">
            <v>Poland</v>
          </cell>
          <cell r="H294">
            <v>2</v>
          </cell>
          <cell r="I294">
            <v>2</v>
          </cell>
          <cell r="J294">
            <v>1</v>
          </cell>
          <cell r="K294">
            <v>758.7</v>
          </cell>
          <cell r="L294">
            <v>3608042.8037058502</v>
          </cell>
          <cell r="M294">
            <v>64.043065365023494</v>
          </cell>
          <cell r="N294">
            <v>1.78154417553067</v>
          </cell>
        </row>
        <row r="295">
          <cell r="G295" t="str">
            <v>Poland</v>
          </cell>
          <cell r="H295">
            <v>2</v>
          </cell>
          <cell r="I295">
            <v>3</v>
          </cell>
          <cell r="J295">
            <v>1</v>
          </cell>
          <cell r="K295">
            <v>515.79999999999995</v>
          </cell>
          <cell r="L295">
            <v>2326604.2451359201</v>
          </cell>
          <cell r="M295">
            <v>69.563462388707094</v>
          </cell>
          <cell r="N295">
            <v>2.3663545836145699</v>
          </cell>
        </row>
        <row r="296">
          <cell r="G296" t="str">
            <v>Poland</v>
          </cell>
          <cell r="H296">
            <v>2</v>
          </cell>
          <cell r="I296">
            <v>4</v>
          </cell>
          <cell r="J296">
            <v>1</v>
          </cell>
          <cell r="K296">
            <v>90.4</v>
          </cell>
          <cell r="L296">
            <v>376562.94142425002</v>
          </cell>
          <cell r="M296">
            <v>73.292450416025602</v>
          </cell>
          <cell r="N296">
            <v>6.2743822346155698</v>
          </cell>
        </row>
        <row r="297">
          <cell r="G297" t="str">
            <v>Poland</v>
          </cell>
          <cell r="H297">
            <v>3</v>
          </cell>
          <cell r="I297">
            <v>1</v>
          </cell>
          <cell r="J297">
            <v>1</v>
          </cell>
          <cell r="K297">
            <v>93.6</v>
          </cell>
          <cell r="L297">
            <v>378773.67964873201</v>
          </cell>
          <cell r="M297">
            <v>83.436309550332993</v>
          </cell>
          <cell r="N297">
            <v>4.9310340188131798</v>
          </cell>
        </row>
        <row r="298">
          <cell r="G298" t="str">
            <v>Poland</v>
          </cell>
          <cell r="H298">
            <v>3</v>
          </cell>
          <cell r="I298">
            <v>2</v>
          </cell>
          <cell r="J298">
            <v>1</v>
          </cell>
          <cell r="K298">
            <v>359.1</v>
          </cell>
          <cell r="L298">
            <v>1478767.3578468701</v>
          </cell>
          <cell r="M298">
            <v>84.715708133627899</v>
          </cell>
          <cell r="N298">
            <v>2.4290273753737499</v>
          </cell>
        </row>
        <row r="299">
          <cell r="G299" t="str">
            <v>Poland</v>
          </cell>
          <cell r="H299">
            <v>3</v>
          </cell>
          <cell r="I299">
            <v>3</v>
          </cell>
          <cell r="J299">
            <v>1</v>
          </cell>
          <cell r="K299">
            <v>578.29999999999995</v>
          </cell>
          <cell r="L299">
            <v>2455697.3780720499</v>
          </cell>
          <cell r="M299">
            <v>87.710438211242007</v>
          </cell>
          <cell r="N299">
            <v>1.6346424638372401</v>
          </cell>
        </row>
        <row r="300">
          <cell r="G300" t="str">
            <v>Poland</v>
          </cell>
          <cell r="H300">
            <v>3</v>
          </cell>
          <cell r="I300">
            <v>4</v>
          </cell>
          <cell r="J300">
            <v>1</v>
          </cell>
          <cell r="K300">
            <v>260</v>
          </cell>
          <cell r="L300">
            <v>1174033.9220112001</v>
          </cell>
          <cell r="M300">
            <v>93.560647420861798</v>
          </cell>
          <cell r="N300">
            <v>1.82436474214888</v>
          </cell>
        </row>
        <row r="301">
          <cell r="G301" t="str">
            <v>Russian Federation</v>
          </cell>
          <cell r="H301">
            <v>1</v>
          </cell>
          <cell r="I301">
            <v>1</v>
          </cell>
          <cell r="J301">
            <v>1</v>
          </cell>
          <cell r="K301">
            <v>15.7</v>
          </cell>
          <cell r="L301">
            <v>488542.773928051</v>
          </cell>
          <cell r="M301">
            <v>34.725297278831498</v>
          </cell>
          <cell r="N301">
            <v>8.8743346782241801</v>
          </cell>
        </row>
        <row r="302">
          <cell r="G302" t="str">
            <v>Russian Federation</v>
          </cell>
          <cell r="H302">
            <v>1</v>
          </cell>
          <cell r="I302">
            <v>2</v>
          </cell>
          <cell r="J302">
            <v>1</v>
          </cell>
          <cell r="K302">
            <v>13.5</v>
          </cell>
          <cell r="L302">
            <v>416714.48583804298</v>
          </cell>
          <cell r="M302">
            <v>31.970771719119099</v>
          </cell>
          <cell r="N302">
            <v>9.9562135374006093</v>
          </cell>
        </row>
        <row r="303">
          <cell r="G303" t="str">
            <v>Russian Federation</v>
          </cell>
          <cell r="H303">
            <v>1</v>
          </cell>
          <cell r="I303">
            <v>3</v>
          </cell>
          <cell r="J303">
            <v>1</v>
          </cell>
          <cell r="K303">
            <v>6.6</v>
          </cell>
          <cell r="L303">
            <v>292483.99078582099</v>
          </cell>
          <cell r="M303">
            <v>38.227516057444198</v>
          </cell>
          <cell r="N303">
            <v>12.785899704542199</v>
          </cell>
        </row>
        <row r="304">
          <cell r="G304" t="str">
            <v>Russian Federation</v>
          </cell>
          <cell r="H304">
            <v>1</v>
          </cell>
          <cell r="I304">
            <v>4</v>
          </cell>
          <cell r="J304">
            <v>1</v>
          </cell>
          <cell r="K304">
            <v>2.2000000000000002</v>
          </cell>
          <cell r="L304">
            <v>92727.005461731504</v>
          </cell>
          <cell r="M304">
            <v>87.7161845165366</v>
          </cell>
          <cell r="N304">
            <v>31.545085864995698</v>
          </cell>
        </row>
        <row r="305">
          <cell r="G305" t="str">
            <v>Russian Federation</v>
          </cell>
          <cell r="H305">
            <v>2</v>
          </cell>
          <cell r="I305">
            <v>1</v>
          </cell>
          <cell r="J305">
            <v>1</v>
          </cell>
          <cell r="K305">
            <v>47</v>
          </cell>
          <cell r="L305">
            <v>2080506.0051641499</v>
          </cell>
          <cell r="M305">
            <v>59.191048359220801</v>
          </cell>
          <cell r="N305">
            <v>5.3473375798585598</v>
          </cell>
        </row>
        <row r="306">
          <cell r="G306" t="str">
            <v>Russian Federation</v>
          </cell>
          <cell r="H306">
            <v>2</v>
          </cell>
          <cell r="I306">
            <v>2</v>
          </cell>
          <cell r="J306">
            <v>1</v>
          </cell>
          <cell r="K306">
            <v>136.19999999999999</v>
          </cell>
          <cell r="L306">
            <v>5701175.8482737197</v>
          </cell>
          <cell r="M306">
            <v>68.046306379626003</v>
          </cell>
          <cell r="N306">
            <v>3.6014176621380298</v>
          </cell>
        </row>
        <row r="307">
          <cell r="G307" t="str">
            <v>Russian Federation</v>
          </cell>
          <cell r="H307">
            <v>2</v>
          </cell>
          <cell r="I307">
            <v>3</v>
          </cell>
          <cell r="J307">
            <v>1</v>
          </cell>
          <cell r="K307">
            <v>122</v>
          </cell>
          <cell r="L307">
            <v>4579747.8428507801</v>
          </cell>
          <cell r="M307">
            <v>63.451810604554503</v>
          </cell>
          <cell r="N307">
            <v>8.1682964781843292</v>
          </cell>
        </row>
        <row r="308">
          <cell r="G308" t="str">
            <v>Russian Federation</v>
          </cell>
          <cell r="H308">
            <v>2</v>
          </cell>
          <cell r="I308">
            <v>4</v>
          </cell>
          <cell r="J308">
            <v>1</v>
          </cell>
          <cell r="K308">
            <v>19.8</v>
          </cell>
          <cell r="L308">
            <v>558651.51585635799</v>
          </cell>
          <cell r="M308">
            <v>46.672190688373703</v>
          </cell>
          <cell r="N308">
            <v>12.114517557874599</v>
          </cell>
        </row>
        <row r="309">
          <cell r="G309" t="str">
            <v>Russian Federation</v>
          </cell>
          <cell r="H309">
            <v>3</v>
          </cell>
          <cell r="I309">
            <v>1</v>
          </cell>
          <cell r="J309">
            <v>1</v>
          </cell>
          <cell r="K309">
            <v>111.2</v>
          </cell>
          <cell r="L309">
            <v>3017667.2448020899</v>
          </cell>
          <cell r="M309">
            <v>57.084282297223197</v>
          </cell>
          <cell r="N309">
            <v>4.8327516896889202</v>
          </cell>
        </row>
        <row r="310">
          <cell r="G310" t="str">
            <v>Russian Federation</v>
          </cell>
          <cell r="H310">
            <v>3</v>
          </cell>
          <cell r="I310">
            <v>2</v>
          </cell>
          <cell r="J310">
            <v>1</v>
          </cell>
          <cell r="K310">
            <v>480.1</v>
          </cell>
          <cell r="L310">
            <v>12185860.988294</v>
          </cell>
          <cell r="M310">
            <v>65.924724692386803</v>
          </cell>
          <cell r="N310">
            <v>2.7673111547984899</v>
          </cell>
        </row>
        <row r="311">
          <cell r="G311" t="str">
            <v>Russian Federation</v>
          </cell>
          <cell r="H311">
            <v>3</v>
          </cell>
          <cell r="I311">
            <v>3</v>
          </cell>
          <cell r="J311">
            <v>1</v>
          </cell>
          <cell r="K311">
            <v>590.5</v>
          </cell>
          <cell r="L311">
            <v>13642652.143444899</v>
          </cell>
          <cell r="M311">
            <v>70.980711756897193</v>
          </cell>
          <cell r="N311">
            <v>2.5048584267428899</v>
          </cell>
        </row>
        <row r="312">
          <cell r="G312" t="str">
            <v>Russian Federation</v>
          </cell>
          <cell r="H312">
            <v>3</v>
          </cell>
          <cell r="I312">
            <v>4</v>
          </cell>
          <cell r="J312">
            <v>1</v>
          </cell>
          <cell r="K312">
            <v>145.19999999999999</v>
          </cell>
          <cell r="L312">
            <v>3251205.4860177198</v>
          </cell>
          <cell r="M312">
            <v>76.677775861417501</v>
          </cell>
          <cell r="N312">
            <v>6.0911915642445704</v>
          </cell>
        </row>
        <row r="313">
          <cell r="G313" t="str">
            <v>Lightning</v>
          </cell>
          <cell r="H313">
            <v>1</v>
          </cell>
          <cell r="I313">
            <v>1</v>
          </cell>
          <cell r="J313">
            <v>1</v>
          </cell>
          <cell r="K313">
            <v>471.3</v>
          </cell>
          <cell r="L313">
            <v>261556.11615624299</v>
          </cell>
          <cell r="M313">
            <v>67.245941615675093</v>
          </cell>
          <cell r="N313">
            <v>1.93609670873374</v>
          </cell>
        </row>
        <row r="314">
          <cell r="G314" t="str">
            <v>Lightning</v>
          </cell>
          <cell r="H314">
            <v>1</v>
          </cell>
          <cell r="I314">
            <v>2</v>
          </cell>
          <cell r="J314">
            <v>1</v>
          </cell>
          <cell r="K314">
            <v>80.2</v>
          </cell>
          <cell r="L314">
            <v>54558.388532670702</v>
          </cell>
          <cell r="M314">
            <v>73.724482569645502</v>
          </cell>
          <cell r="N314">
            <v>4.6488672491462504</v>
          </cell>
        </row>
        <row r="315">
          <cell r="G315" t="str">
            <v>Lightning</v>
          </cell>
          <cell r="H315">
            <v>1</v>
          </cell>
          <cell r="I315">
            <v>3</v>
          </cell>
          <cell r="J315">
            <v>1</v>
          </cell>
          <cell r="K315">
            <v>14.4</v>
          </cell>
          <cell r="L315">
            <v>9578.8187082789991</v>
          </cell>
          <cell r="M315">
            <v>76.8573316360132</v>
          </cell>
          <cell r="N315">
            <v>13.347346003579499</v>
          </cell>
        </row>
        <row r="316">
          <cell r="G316" t="str">
            <v>Lightning</v>
          </cell>
          <cell r="H316">
            <v>2</v>
          </cell>
          <cell r="I316">
            <v>1</v>
          </cell>
          <cell r="J316">
            <v>1</v>
          </cell>
          <cell r="K316">
            <v>389</v>
          </cell>
          <cell r="L316">
            <v>188290.96576068</v>
          </cell>
          <cell r="M316">
            <v>74.6945358639679</v>
          </cell>
          <cell r="N316">
            <v>2.2108660697765199</v>
          </cell>
        </row>
        <row r="317">
          <cell r="G317" t="str">
            <v>Lightning</v>
          </cell>
          <cell r="H317">
            <v>2</v>
          </cell>
          <cell r="I317">
            <v>2</v>
          </cell>
          <cell r="J317">
            <v>1</v>
          </cell>
          <cell r="K317">
            <v>385</v>
          </cell>
          <cell r="L317">
            <v>203683.026951887</v>
          </cell>
          <cell r="M317">
            <v>78.360266222113395</v>
          </cell>
          <cell r="N317">
            <v>1.9397612302115499</v>
          </cell>
        </row>
        <row r="318">
          <cell r="G318" t="str">
            <v>Lightning</v>
          </cell>
          <cell r="H318">
            <v>2</v>
          </cell>
          <cell r="I318">
            <v>3</v>
          </cell>
          <cell r="J318">
            <v>1</v>
          </cell>
          <cell r="K318">
            <v>202.4</v>
          </cell>
          <cell r="L318">
            <v>108079.715907729</v>
          </cell>
          <cell r="M318">
            <v>84.647951761148704</v>
          </cell>
          <cell r="N318">
            <v>3.0226777512656899</v>
          </cell>
        </row>
        <row r="319">
          <cell r="G319" t="str">
            <v>Lightning</v>
          </cell>
          <cell r="H319">
            <v>2</v>
          </cell>
          <cell r="I319">
            <v>4</v>
          </cell>
          <cell r="J319">
            <v>1</v>
          </cell>
          <cell r="K319">
            <v>20.6</v>
          </cell>
          <cell r="L319">
            <v>10852.221064933899</v>
          </cell>
          <cell r="M319">
            <v>85.037726502881497</v>
          </cell>
          <cell r="N319">
            <v>10.1926195104332</v>
          </cell>
        </row>
        <row r="320">
          <cell r="G320" t="str">
            <v>Lightning</v>
          </cell>
          <cell r="H320">
            <v>3</v>
          </cell>
          <cell r="I320">
            <v>1</v>
          </cell>
          <cell r="J320">
            <v>1</v>
          </cell>
          <cell r="K320">
            <v>135.30000000000001</v>
          </cell>
          <cell r="L320">
            <v>66013.896638933904</v>
          </cell>
          <cell r="M320">
            <v>84.844637370143602</v>
          </cell>
          <cell r="N320">
            <v>3.32599286395005</v>
          </cell>
        </row>
        <row r="321">
          <cell r="G321" t="str">
            <v>Lightning</v>
          </cell>
          <cell r="H321">
            <v>3</v>
          </cell>
          <cell r="I321">
            <v>2</v>
          </cell>
          <cell r="J321">
            <v>1</v>
          </cell>
          <cell r="K321">
            <v>447.7</v>
          </cell>
          <cell r="L321">
            <v>235487.72557215401</v>
          </cell>
          <cell r="M321">
            <v>83.922851059869899</v>
          </cell>
          <cell r="N321">
            <v>1.67093117848088</v>
          </cell>
        </row>
        <row r="322">
          <cell r="G322" t="str">
            <v>Lightning</v>
          </cell>
          <cell r="H322">
            <v>3</v>
          </cell>
          <cell r="I322">
            <v>3</v>
          </cell>
          <cell r="J322">
            <v>1</v>
          </cell>
          <cell r="K322">
            <v>874.7</v>
          </cell>
          <cell r="L322">
            <v>467925.37418424903</v>
          </cell>
          <cell r="M322">
            <v>88.568911364572202</v>
          </cell>
          <cell r="N322">
            <v>1.21102906444967</v>
          </cell>
        </row>
        <row r="323">
          <cell r="G323" t="str">
            <v>Lightning</v>
          </cell>
          <cell r="H323">
            <v>3</v>
          </cell>
          <cell r="I323">
            <v>4</v>
          </cell>
          <cell r="J323">
            <v>1</v>
          </cell>
          <cell r="K323">
            <v>442.3</v>
          </cell>
          <cell r="L323">
            <v>242991.17855594499</v>
          </cell>
          <cell r="M323">
            <v>90.587681803418903</v>
          </cell>
          <cell r="N323">
            <v>1.86366708461455</v>
          </cell>
        </row>
        <row r="324">
          <cell r="G324" t="str">
            <v>Slovak Republic</v>
          </cell>
          <cell r="H324">
            <v>1</v>
          </cell>
          <cell r="I324">
            <v>1</v>
          </cell>
          <cell r="J324">
            <v>1</v>
          </cell>
          <cell r="K324">
            <v>81.2</v>
          </cell>
          <cell r="L324">
            <v>52730.025697475598</v>
          </cell>
          <cell r="M324">
            <v>22.584744940771699</v>
          </cell>
          <cell r="N324">
            <v>2.7222463454702002</v>
          </cell>
        </row>
        <row r="325">
          <cell r="G325" t="str">
            <v>Slovak Republic</v>
          </cell>
          <cell r="H325">
            <v>1</v>
          </cell>
          <cell r="I325">
            <v>2</v>
          </cell>
          <cell r="J325">
            <v>1</v>
          </cell>
          <cell r="K325">
            <v>113.8</v>
          </cell>
          <cell r="L325">
            <v>76417.884811600801</v>
          </cell>
          <cell r="M325">
            <v>40.930564136722097</v>
          </cell>
          <cell r="N325">
            <v>3.64031081829765</v>
          </cell>
        </row>
        <row r="326">
          <cell r="G326" t="str">
            <v>Slovak Republic</v>
          </cell>
          <cell r="H326">
            <v>1</v>
          </cell>
          <cell r="I326">
            <v>3</v>
          </cell>
          <cell r="J326">
            <v>1</v>
          </cell>
          <cell r="K326">
            <v>58.2</v>
          </cell>
          <cell r="L326">
            <v>36830.092531164199</v>
          </cell>
          <cell r="M326">
            <v>46.912762367150101</v>
          </cell>
          <cell r="N326">
            <v>5.9765737335572897</v>
          </cell>
        </row>
        <row r="327">
          <cell r="G327" t="str">
            <v>Slovak Republic</v>
          </cell>
          <cell r="H327">
            <v>1</v>
          </cell>
          <cell r="I327">
            <v>4</v>
          </cell>
          <cell r="J327">
            <v>1</v>
          </cell>
          <cell r="K327">
            <v>3.8</v>
          </cell>
          <cell r="L327">
            <v>2112.7476994655299</v>
          </cell>
          <cell r="M327">
            <v>56.639562263212397</v>
          </cell>
          <cell r="N327">
            <v>30.329693278569</v>
          </cell>
        </row>
        <row r="328">
          <cell r="G328" t="str">
            <v>Slovak Republic</v>
          </cell>
          <cell r="H328">
            <v>2</v>
          </cell>
          <cell r="I328">
            <v>1</v>
          </cell>
          <cell r="J328">
            <v>1</v>
          </cell>
          <cell r="K328">
            <v>154.80000000000001</v>
          </cell>
          <cell r="L328">
            <v>110704.757741821</v>
          </cell>
          <cell r="M328">
            <v>57.455384123964599</v>
          </cell>
          <cell r="N328">
            <v>3.6468855091273502</v>
          </cell>
        </row>
        <row r="329">
          <cell r="G329" t="str">
            <v>Slovak Republic</v>
          </cell>
          <cell r="H329">
            <v>2</v>
          </cell>
          <cell r="I329">
            <v>2</v>
          </cell>
          <cell r="J329">
            <v>1</v>
          </cell>
          <cell r="K329">
            <v>705.9</v>
          </cell>
          <cell r="L329">
            <v>488367.70503688598</v>
          </cell>
          <cell r="M329">
            <v>69.436148145530296</v>
          </cell>
          <cell r="N329">
            <v>1.9311937228012599</v>
          </cell>
        </row>
        <row r="330">
          <cell r="G330" t="str">
            <v>Slovak Republic</v>
          </cell>
          <cell r="H330">
            <v>2</v>
          </cell>
          <cell r="I330">
            <v>3</v>
          </cell>
          <cell r="J330">
            <v>1</v>
          </cell>
          <cell r="K330">
            <v>913.8</v>
          </cell>
          <cell r="L330">
            <v>648885.59671827196</v>
          </cell>
          <cell r="M330">
            <v>75.045895674027093</v>
          </cell>
          <cell r="N330">
            <v>1.7677838970398501</v>
          </cell>
        </row>
        <row r="331">
          <cell r="G331" t="str">
            <v>Slovak Republic</v>
          </cell>
          <cell r="H331">
            <v>2</v>
          </cell>
          <cell r="I331">
            <v>4</v>
          </cell>
          <cell r="J331">
            <v>1</v>
          </cell>
          <cell r="K331">
            <v>226.5</v>
          </cell>
          <cell r="L331">
            <v>163767.11096681599</v>
          </cell>
          <cell r="M331">
            <v>81.681212893689604</v>
          </cell>
          <cell r="N331">
            <v>2.8819953642256002</v>
          </cell>
        </row>
        <row r="332">
          <cell r="G332" t="str">
            <v>Slovak Republic</v>
          </cell>
          <cell r="H332">
            <v>3</v>
          </cell>
          <cell r="I332">
            <v>1</v>
          </cell>
          <cell r="J332">
            <v>1</v>
          </cell>
          <cell r="K332">
            <v>15.7</v>
          </cell>
          <cell r="L332">
            <v>9951.1748579298091</v>
          </cell>
          <cell r="M332">
            <v>74.484944637708296</v>
          </cell>
          <cell r="N332">
            <v>16.1317587872731</v>
          </cell>
        </row>
        <row r="333">
          <cell r="G333" t="str">
            <v>Slovak Republic</v>
          </cell>
          <cell r="H333">
            <v>3</v>
          </cell>
          <cell r="I333">
            <v>2</v>
          </cell>
          <cell r="J333">
            <v>1</v>
          </cell>
          <cell r="K333">
            <v>127.3</v>
          </cell>
          <cell r="L333">
            <v>97380.592889235806</v>
          </cell>
          <cell r="M333">
            <v>81.053777180107602</v>
          </cell>
          <cell r="N333">
            <v>3.8907700502727098</v>
          </cell>
        </row>
        <row r="334">
          <cell r="G334" t="str">
            <v>Slovak Republic</v>
          </cell>
          <cell r="H334">
            <v>3</v>
          </cell>
          <cell r="I334">
            <v>3</v>
          </cell>
          <cell r="J334">
            <v>1</v>
          </cell>
          <cell r="K334">
            <v>383.2</v>
          </cell>
          <cell r="L334">
            <v>295682.970435792</v>
          </cell>
          <cell r="M334">
            <v>87.047796883014598</v>
          </cell>
          <cell r="N334">
            <v>1.8856564296720999</v>
          </cell>
        </row>
        <row r="335">
          <cell r="G335" t="str">
            <v>Slovak Republic</v>
          </cell>
          <cell r="H335">
            <v>3</v>
          </cell>
          <cell r="I335">
            <v>4</v>
          </cell>
          <cell r="J335">
            <v>1</v>
          </cell>
          <cell r="K335">
            <v>225.8</v>
          </cell>
          <cell r="L335">
            <v>174103.23403091001</v>
          </cell>
          <cell r="M335">
            <v>89.773862671316706</v>
          </cell>
          <cell r="N335">
            <v>2.3823304926360098</v>
          </cell>
        </row>
        <row r="336">
          <cell r="G336" t="str">
            <v>Stars</v>
          </cell>
          <cell r="H336">
            <v>1</v>
          </cell>
          <cell r="I336">
            <v>1</v>
          </cell>
          <cell r="J336">
            <v>1</v>
          </cell>
          <cell r="K336">
            <v>150.5</v>
          </cell>
          <cell r="L336">
            <v>49119.530626138498</v>
          </cell>
          <cell r="M336">
            <v>34.229482375346002</v>
          </cell>
          <cell r="N336">
            <v>2.8685814265197398</v>
          </cell>
        </row>
        <row r="337">
          <cell r="G337" t="str">
            <v>Stars</v>
          </cell>
          <cell r="H337">
            <v>1</v>
          </cell>
          <cell r="I337">
            <v>2</v>
          </cell>
          <cell r="J337">
            <v>1</v>
          </cell>
          <cell r="K337">
            <v>101.7</v>
          </cell>
          <cell r="L337">
            <v>33228.340081369301</v>
          </cell>
          <cell r="M337">
            <v>45.460778681414098</v>
          </cell>
          <cell r="N337">
            <v>4.2429120089494399</v>
          </cell>
        </row>
        <row r="338">
          <cell r="G338" t="str">
            <v>Stars</v>
          </cell>
          <cell r="H338">
            <v>1</v>
          </cell>
          <cell r="I338">
            <v>3</v>
          </cell>
          <cell r="J338">
            <v>1</v>
          </cell>
          <cell r="K338">
            <v>30.3</v>
          </cell>
          <cell r="L338">
            <v>10274.5725166435</v>
          </cell>
          <cell r="M338">
            <v>58.929852437223602</v>
          </cell>
          <cell r="N338">
            <v>10.394495471481701</v>
          </cell>
        </row>
        <row r="339">
          <cell r="G339" t="str">
            <v>Stars</v>
          </cell>
          <cell r="H339">
            <v>1</v>
          </cell>
          <cell r="I339">
            <v>4</v>
          </cell>
          <cell r="J339">
            <v>1</v>
          </cell>
          <cell r="K339">
            <v>2.5</v>
          </cell>
          <cell r="L339">
            <v>953.41743465123398</v>
          </cell>
          <cell r="M339">
            <v>61.663807398480301</v>
          </cell>
          <cell r="N339">
            <v>29.136525308504801</v>
          </cell>
        </row>
        <row r="340">
          <cell r="G340" t="str">
            <v>Stars</v>
          </cell>
          <cell r="H340">
            <v>2</v>
          </cell>
          <cell r="I340">
            <v>1</v>
          </cell>
          <cell r="J340">
            <v>1</v>
          </cell>
          <cell r="K340">
            <v>363.2</v>
          </cell>
          <cell r="L340">
            <v>96050.650694080206</v>
          </cell>
          <cell r="M340">
            <v>58.7588626240127</v>
          </cell>
          <cell r="N340">
            <v>2.3244985588709399</v>
          </cell>
        </row>
        <row r="341">
          <cell r="G341" t="str">
            <v>Stars</v>
          </cell>
          <cell r="H341">
            <v>2</v>
          </cell>
          <cell r="I341">
            <v>2</v>
          </cell>
          <cell r="J341">
            <v>1</v>
          </cell>
          <cell r="K341">
            <v>631.20000000000005</v>
          </cell>
          <cell r="L341">
            <v>171890.94147716099</v>
          </cell>
          <cell r="M341">
            <v>68.865871908254604</v>
          </cell>
          <cell r="N341">
            <v>1.9548779305763799</v>
          </cell>
        </row>
        <row r="342">
          <cell r="G342" t="str">
            <v>Stars</v>
          </cell>
          <cell r="H342">
            <v>2</v>
          </cell>
          <cell r="I342">
            <v>3</v>
          </cell>
          <cell r="J342">
            <v>1</v>
          </cell>
          <cell r="K342">
            <v>470.3</v>
          </cell>
          <cell r="L342">
            <v>132704.59480277501</v>
          </cell>
          <cell r="M342">
            <v>71.785364258098099</v>
          </cell>
          <cell r="N342">
            <v>1.8839244458619899</v>
          </cell>
        </row>
        <row r="343">
          <cell r="G343" t="str">
            <v>Stars</v>
          </cell>
          <cell r="H343">
            <v>2</v>
          </cell>
          <cell r="I343">
            <v>4</v>
          </cell>
          <cell r="J343">
            <v>1</v>
          </cell>
          <cell r="K343">
            <v>95.3</v>
          </cell>
          <cell r="L343">
            <v>28519.8740949231</v>
          </cell>
          <cell r="M343">
            <v>71.8491619964758</v>
          </cell>
          <cell r="N343">
            <v>4.5420221365611697</v>
          </cell>
        </row>
        <row r="344">
          <cell r="G344" t="str">
            <v>Stars</v>
          </cell>
          <cell r="H344">
            <v>3</v>
          </cell>
          <cell r="I344">
            <v>1</v>
          </cell>
          <cell r="J344">
            <v>1</v>
          </cell>
          <cell r="K344">
            <v>68.599999999999994</v>
          </cell>
          <cell r="L344">
            <v>15384.401468547499</v>
          </cell>
          <cell r="M344">
            <v>75.091941583395993</v>
          </cell>
          <cell r="N344">
            <v>5.5992139002619403</v>
          </cell>
        </row>
        <row r="345">
          <cell r="G345" t="str">
            <v>Stars</v>
          </cell>
          <cell r="H345">
            <v>3</v>
          </cell>
          <cell r="I345">
            <v>2</v>
          </cell>
          <cell r="J345">
            <v>1</v>
          </cell>
          <cell r="K345">
            <v>288.2</v>
          </cell>
          <cell r="L345">
            <v>68110.896670621805</v>
          </cell>
          <cell r="M345">
            <v>80.153837414587599</v>
          </cell>
          <cell r="N345">
            <v>2.56921452588761</v>
          </cell>
        </row>
        <row r="346">
          <cell r="G346" t="str">
            <v>Stars</v>
          </cell>
          <cell r="H346">
            <v>3</v>
          </cell>
          <cell r="I346">
            <v>3</v>
          </cell>
          <cell r="J346">
            <v>1</v>
          </cell>
          <cell r="K346">
            <v>492.1</v>
          </cell>
          <cell r="L346">
            <v>122004.654702306</v>
          </cell>
          <cell r="M346">
            <v>82.538130222815496</v>
          </cell>
          <cell r="N346">
            <v>2.0001022430814599</v>
          </cell>
        </row>
        <row r="347">
          <cell r="G347" t="str">
            <v>Stars</v>
          </cell>
          <cell r="H347">
            <v>3</v>
          </cell>
          <cell r="I347">
            <v>4</v>
          </cell>
          <cell r="J347">
            <v>1</v>
          </cell>
          <cell r="K347">
            <v>195.1</v>
          </cell>
          <cell r="L347">
            <v>50792.3154027704</v>
          </cell>
          <cell r="M347">
            <v>83.642113327127205</v>
          </cell>
          <cell r="N347">
            <v>3.0694572386529502</v>
          </cell>
        </row>
        <row r="348">
          <cell r="G348" t="str">
            <v>Spain</v>
          </cell>
          <cell r="H348">
            <v>1</v>
          </cell>
          <cell r="I348">
            <v>1</v>
          </cell>
          <cell r="J348">
            <v>1</v>
          </cell>
          <cell r="K348">
            <v>540.5</v>
          </cell>
          <cell r="L348">
            <v>2665498.28528882</v>
          </cell>
          <cell r="M348">
            <v>42.1633763165202</v>
          </cell>
          <cell r="N348">
            <v>1.60896680780681</v>
          </cell>
        </row>
        <row r="349">
          <cell r="G349" t="str">
            <v>Spain</v>
          </cell>
          <cell r="H349">
            <v>1</v>
          </cell>
          <cell r="I349">
            <v>2</v>
          </cell>
          <cell r="J349">
            <v>1</v>
          </cell>
          <cell r="K349">
            <v>503.2</v>
          </cell>
          <cell r="L349">
            <v>2650401.7375959302</v>
          </cell>
          <cell r="M349">
            <v>56.2893809693417</v>
          </cell>
          <cell r="N349">
            <v>1.8971155499930299</v>
          </cell>
        </row>
        <row r="350">
          <cell r="G350" t="str">
            <v>Spain</v>
          </cell>
          <cell r="H350">
            <v>1</v>
          </cell>
          <cell r="I350">
            <v>3</v>
          </cell>
          <cell r="J350">
            <v>1</v>
          </cell>
          <cell r="K350">
            <v>159.6</v>
          </cell>
          <cell r="L350">
            <v>824278.24989326205</v>
          </cell>
          <cell r="M350">
            <v>68.347798964494601</v>
          </cell>
          <cell r="N350">
            <v>3.8318001029376099</v>
          </cell>
        </row>
        <row r="351">
          <cell r="G351" t="str">
            <v>Spain</v>
          </cell>
          <cell r="H351">
            <v>1</v>
          </cell>
          <cell r="I351">
            <v>4</v>
          </cell>
          <cell r="J351">
            <v>1</v>
          </cell>
          <cell r="K351">
            <v>9.6999999999999993</v>
          </cell>
          <cell r="L351">
            <v>56367.452069785802</v>
          </cell>
          <cell r="M351">
            <v>96.275729171619901</v>
          </cell>
          <cell r="N351">
            <v>8.0694951531005703</v>
          </cell>
        </row>
        <row r="352">
          <cell r="G352" t="str">
            <v>Spain</v>
          </cell>
          <cell r="H352">
            <v>2</v>
          </cell>
          <cell r="I352">
            <v>1</v>
          </cell>
          <cell r="J352">
            <v>1</v>
          </cell>
          <cell r="K352">
            <v>141.5</v>
          </cell>
          <cell r="L352">
            <v>846154.98212506296</v>
          </cell>
          <cell r="M352">
            <v>64.518571135539403</v>
          </cell>
          <cell r="N352">
            <v>4.5751386901781297</v>
          </cell>
        </row>
        <row r="353">
          <cell r="G353" t="str">
            <v>Spain</v>
          </cell>
          <cell r="H353">
            <v>2</v>
          </cell>
          <cell r="I353">
            <v>2</v>
          </cell>
          <cell r="J353">
            <v>1</v>
          </cell>
          <cell r="K353">
            <v>286.89999999999998</v>
          </cell>
          <cell r="L353">
            <v>1764796.2563545799</v>
          </cell>
          <cell r="M353">
            <v>64.551871166205601</v>
          </cell>
          <cell r="N353">
            <v>3.2409834937125299</v>
          </cell>
        </row>
        <row r="354">
          <cell r="G354" t="str">
            <v>Spain</v>
          </cell>
          <cell r="H354">
            <v>2</v>
          </cell>
          <cell r="I354">
            <v>3</v>
          </cell>
          <cell r="J354">
            <v>1</v>
          </cell>
          <cell r="K354">
            <v>185</v>
          </cell>
          <cell r="L354">
            <v>1160234.5016873199</v>
          </cell>
          <cell r="M354">
            <v>73.8454102990504</v>
          </cell>
          <cell r="N354">
            <v>3.8290960609970899</v>
          </cell>
        </row>
        <row r="355">
          <cell r="G355" t="str">
            <v>Spain</v>
          </cell>
          <cell r="H355">
            <v>2</v>
          </cell>
          <cell r="I355">
            <v>4</v>
          </cell>
          <cell r="J355">
            <v>1</v>
          </cell>
          <cell r="K355">
            <v>27.6</v>
          </cell>
          <cell r="L355">
            <v>175241.195179781</v>
          </cell>
          <cell r="M355">
            <v>83.210425633350198</v>
          </cell>
          <cell r="N355">
            <v>9.6355277175185208</v>
          </cell>
        </row>
        <row r="356">
          <cell r="G356" t="str">
            <v>Spain</v>
          </cell>
          <cell r="H356">
            <v>3</v>
          </cell>
          <cell r="I356">
            <v>1</v>
          </cell>
          <cell r="J356">
            <v>1</v>
          </cell>
          <cell r="K356">
            <v>105.9</v>
          </cell>
          <cell r="L356">
            <v>554497.72260576999</v>
          </cell>
          <cell r="M356">
            <v>70.160880879130602</v>
          </cell>
          <cell r="N356">
            <v>5.1101823887194699</v>
          </cell>
        </row>
        <row r="357">
          <cell r="G357" t="str">
            <v>Spain</v>
          </cell>
          <cell r="H357">
            <v>3</v>
          </cell>
          <cell r="I357">
            <v>2</v>
          </cell>
          <cell r="J357">
            <v>1</v>
          </cell>
          <cell r="K357">
            <v>442.3</v>
          </cell>
          <cell r="L357">
            <v>2393535.8249694398</v>
          </cell>
          <cell r="M357">
            <v>76.139850192624806</v>
          </cell>
          <cell r="N357">
            <v>2.43542788059754</v>
          </cell>
        </row>
        <row r="358">
          <cell r="G358" t="str">
            <v>Spain</v>
          </cell>
          <cell r="H358">
            <v>3</v>
          </cell>
          <cell r="I358">
            <v>3</v>
          </cell>
          <cell r="J358">
            <v>1</v>
          </cell>
          <cell r="K358">
            <v>578.20000000000005</v>
          </cell>
          <cell r="L358">
            <v>3126005.1887934199</v>
          </cell>
          <cell r="M358">
            <v>82.995813557585393</v>
          </cell>
          <cell r="N358">
            <v>1.6476582973814999</v>
          </cell>
        </row>
        <row r="359">
          <cell r="G359" t="str">
            <v>Spain</v>
          </cell>
          <cell r="H359">
            <v>3</v>
          </cell>
          <cell r="I359">
            <v>4</v>
          </cell>
          <cell r="J359">
            <v>1</v>
          </cell>
          <cell r="K359">
            <v>133.6</v>
          </cell>
          <cell r="L359">
            <v>742748.32866846502</v>
          </cell>
          <cell r="M359">
            <v>87.203435888968301</v>
          </cell>
          <cell r="N359">
            <v>3.8570602579764901</v>
          </cell>
        </row>
        <row r="360">
          <cell r="G360" t="str">
            <v>Sweden</v>
          </cell>
          <cell r="H360">
            <v>1</v>
          </cell>
          <cell r="I360">
            <v>1</v>
          </cell>
          <cell r="J360">
            <v>1</v>
          </cell>
          <cell r="K360">
            <v>106.5</v>
          </cell>
          <cell r="L360">
            <v>171328.83733805001</v>
          </cell>
          <cell r="M360">
            <v>51.686825174452999</v>
          </cell>
          <cell r="N360">
            <v>4.0869460336091299</v>
          </cell>
        </row>
        <row r="361">
          <cell r="G361" t="str">
            <v>Sweden</v>
          </cell>
          <cell r="H361">
            <v>1</v>
          </cell>
          <cell r="I361">
            <v>2</v>
          </cell>
          <cell r="J361">
            <v>1</v>
          </cell>
          <cell r="K361">
            <v>144.1</v>
          </cell>
          <cell r="L361">
            <v>234696.548750919</v>
          </cell>
          <cell r="M361">
            <v>68.939346890041904</v>
          </cell>
          <cell r="N361">
            <v>3.9972682017445802</v>
          </cell>
        </row>
        <row r="362">
          <cell r="G362" t="str">
            <v>Sweden</v>
          </cell>
          <cell r="H362">
            <v>1</v>
          </cell>
          <cell r="I362">
            <v>3</v>
          </cell>
          <cell r="J362">
            <v>1</v>
          </cell>
          <cell r="K362">
            <v>87.3</v>
          </cell>
          <cell r="L362">
            <v>144560.97229416101</v>
          </cell>
          <cell r="M362">
            <v>79.437789896686695</v>
          </cell>
          <cell r="N362">
            <v>5.1340732012134502</v>
          </cell>
        </row>
        <row r="363">
          <cell r="G363" t="str">
            <v>Sweden</v>
          </cell>
          <cell r="H363">
            <v>1</v>
          </cell>
          <cell r="I363">
            <v>4</v>
          </cell>
          <cell r="J363">
            <v>1</v>
          </cell>
          <cell r="K363">
            <v>13.1</v>
          </cell>
          <cell r="L363">
            <v>21446.247092515299</v>
          </cell>
          <cell r="M363">
            <v>82.654214152972898</v>
          </cell>
          <cell r="N363">
            <v>12.746763770391601</v>
          </cell>
        </row>
        <row r="364">
          <cell r="G364" t="str">
            <v>Sweden</v>
          </cell>
          <cell r="H364">
            <v>2</v>
          </cell>
          <cell r="I364">
            <v>1</v>
          </cell>
          <cell r="J364">
            <v>1</v>
          </cell>
          <cell r="K364">
            <v>138.9</v>
          </cell>
          <cell r="L364">
            <v>206784.34727984</v>
          </cell>
          <cell r="M364">
            <v>69.949399761217407</v>
          </cell>
          <cell r="N364">
            <v>3.7366531662856102</v>
          </cell>
        </row>
        <row r="365">
          <cell r="G365" t="str">
            <v>Sweden</v>
          </cell>
          <cell r="H365">
            <v>2</v>
          </cell>
          <cell r="I365">
            <v>2</v>
          </cell>
          <cell r="J365">
            <v>1</v>
          </cell>
          <cell r="K365">
            <v>394.3</v>
          </cell>
          <cell r="L365">
            <v>571607.32847338205</v>
          </cell>
          <cell r="M365">
            <v>81.093935012099607</v>
          </cell>
          <cell r="N365">
            <v>2.1659410653388602</v>
          </cell>
        </row>
        <row r="366">
          <cell r="G366" t="str">
            <v>Sweden</v>
          </cell>
          <cell r="H366">
            <v>2</v>
          </cell>
          <cell r="I366">
            <v>3</v>
          </cell>
          <cell r="J366">
            <v>1</v>
          </cell>
          <cell r="K366">
            <v>580.70000000000005</v>
          </cell>
          <cell r="L366">
            <v>813045.94984839403</v>
          </cell>
          <cell r="M366">
            <v>87.770225525845902</v>
          </cell>
          <cell r="N366">
            <v>1.54513127037582</v>
          </cell>
        </row>
        <row r="367">
          <cell r="G367" t="str">
            <v>Sweden</v>
          </cell>
          <cell r="H367">
            <v>2</v>
          </cell>
          <cell r="I367">
            <v>4</v>
          </cell>
          <cell r="J367">
            <v>1</v>
          </cell>
          <cell r="K367">
            <v>228.1</v>
          </cell>
          <cell r="L367">
            <v>305902.020258345</v>
          </cell>
          <cell r="M367">
            <v>92.694581988473303</v>
          </cell>
          <cell r="N367">
            <v>2.0732975528256099</v>
          </cell>
        </row>
        <row r="368">
          <cell r="G368" t="str">
            <v>Sweden</v>
          </cell>
          <cell r="H368">
            <v>3</v>
          </cell>
          <cell r="I368">
            <v>1</v>
          </cell>
          <cell r="J368">
            <v>1</v>
          </cell>
          <cell r="K368">
            <v>56.4</v>
          </cell>
          <cell r="L368">
            <v>56729.436735852301</v>
          </cell>
          <cell r="M368">
            <v>65.870108563621201</v>
          </cell>
          <cell r="N368">
            <v>6.0273762426244799</v>
          </cell>
        </row>
        <row r="369">
          <cell r="G369" t="str">
            <v>Sweden</v>
          </cell>
          <cell r="H369">
            <v>3</v>
          </cell>
          <cell r="I369">
            <v>2</v>
          </cell>
          <cell r="J369">
            <v>1</v>
          </cell>
          <cell r="K369">
            <v>193.8</v>
          </cell>
          <cell r="L369">
            <v>217515.90471057</v>
          </cell>
          <cell r="M369">
            <v>86.711408103775696</v>
          </cell>
          <cell r="N369">
            <v>2.8476832814424098</v>
          </cell>
        </row>
        <row r="370">
          <cell r="G370" t="str">
            <v>Sweden</v>
          </cell>
          <cell r="H370">
            <v>3</v>
          </cell>
          <cell r="I370">
            <v>3</v>
          </cell>
          <cell r="J370">
            <v>1</v>
          </cell>
          <cell r="K370">
            <v>533.70000000000005</v>
          </cell>
          <cell r="L370">
            <v>596084.23846830404</v>
          </cell>
          <cell r="M370">
            <v>90.241296390269994</v>
          </cell>
          <cell r="N370">
            <v>1.3586375335132701</v>
          </cell>
        </row>
        <row r="371">
          <cell r="G371" t="str">
            <v>Sweden</v>
          </cell>
          <cell r="H371">
            <v>3</v>
          </cell>
          <cell r="I371">
            <v>4</v>
          </cell>
          <cell r="J371">
            <v>1</v>
          </cell>
          <cell r="K371">
            <v>495.1</v>
          </cell>
          <cell r="L371">
            <v>546401.50195650896</v>
          </cell>
          <cell r="M371">
            <v>94.601219991412904</v>
          </cell>
          <cell r="N371">
            <v>0.97762662734820904</v>
          </cell>
        </row>
        <row r="372">
          <cell r="G372" t="str">
            <v>Predators</v>
          </cell>
          <cell r="H372">
            <v>1</v>
          </cell>
          <cell r="I372">
            <v>1</v>
          </cell>
          <cell r="J372">
            <v>1</v>
          </cell>
          <cell r="K372">
            <v>566.79999999999995</v>
          </cell>
          <cell r="L372">
            <v>5752562.8891910901</v>
          </cell>
          <cell r="M372">
            <v>32.773820682748998</v>
          </cell>
          <cell r="N372">
            <v>1.39577219780638</v>
          </cell>
        </row>
        <row r="373">
          <cell r="G373" t="str">
            <v>Predators</v>
          </cell>
          <cell r="H373">
            <v>1</v>
          </cell>
          <cell r="I373">
            <v>2</v>
          </cell>
          <cell r="J373">
            <v>1</v>
          </cell>
          <cell r="K373">
            <v>314.60000000000002</v>
          </cell>
          <cell r="L373">
            <v>3467300.20489599</v>
          </cell>
          <cell r="M373">
            <v>51.041126710044097</v>
          </cell>
          <cell r="N373">
            <v>2.62490083163084</v>
          </cell>
        </row>
        <row r="374">
          <cell r="G374" t="str">
            <v>Predators</v>
          </cell>
          <cell r="H374">
            <v>1</v>
          </cell>
          <cell r="I374">
            <v>3</v>
          </cell>
          <cell r="J374">
            <v>1</v>
          </cell>
          <cell r="K374">
            <v>68.900000000000006</v>
          </cell>
          <cell r="L374">
            <v>747928.61689839605</v>
          </cell>
          <cell r="M374">
            <v>58.015703813012301</v>
          </cell>
          <cell r="N374">
            <v>6.0663143331701201</v>
          </cell>
        </row>
        <row r="375">
          <cell r="G375" t="str">
            <v>Predators</v>
          </cell>
          <cell r="H375">
            <v>1</v>
          </cell>
          <cell r="I375">
            <v>4</v>
          </cell>
          <cell r="J375">
            <v>1</v>
          </cell>
          <cell r="K375">
            <v>3.7</v>
          </cell>
          <cell r="L375">
            <v>40697.757764763701</v>
          </cell>
          <cell r="M375">
            <v>68.151896815075204</v>
          </cell>
          <cell r="N375">
            <v>27.313231030344301</v>
          </cell>
        </row>
        <row r="376">
          <cell r="G376" t="str">
            <v>Predators</v>
          </cell>
          <cell r="H376">
            <v>2</v>
          </cell>
          <cell r="I376">
            <v>1</v>
          </cell>
          <cell r="J376">
            <v>1</v>
          </cell>
          <cell r="K376">
            <v>156</v>
          </cell>
          <cell r="L376">
            <v>1221654.38884447</v>
          </cell>
          <cell r="M376">
            <v>53.6709314904503</v>
          </cell>
          <cell r="N376">
            <v>3.7955523894220198</v>
          </cell>
        </row>
        <row r="377">
          <cell r="G377" t="str">
            <v>Predators</v>
          </cell>
          <cell r="H377">
            <v>2</v>
          </cell>
          <cell r="I377">
            <v>2</v>
          </cell>
          <cell r="J377">
            <v>1</v>
          </cell>
          <cell r="K377">
            <v>207.6</v>
          </cell>
          <cell r="L377">
            <v>1718181.6180963099</v>
          </cell>
          <cell r="M377">
            <v>53.936807448096502</v>
          </cell>
          <cell r="N377">
            <v>3.7843781661365301</v>
          </cell>
        </row>
        <row r="378">
          <cell r="G378" t="str">
            <v>Predators</v>
          </cell>
          <cell r="H378">
            <v>2</v>
          </cell>
          <cell r="I378">
            <v>3</v>
          </cell>
          <cell r="J378">
            <v>1</v>
          </cell>
          <cell r="K378">
            <v>105.9</v>
          </cell>
          <cell r="L378">
            <v>835447.77512263204</v>
          </cell>
          <cell r="M378">
            <v>58.686899612355397</v>
          </cell>
          <cell r="N378">
            <v>4.8262354628850099</v>
          </cell>
        </row>
        <row r="379">
          <cell r="G379" t="str">
            <v>Predators</v>
          </cell>
          <cell r="H379">
            <v>2</v>
          </cell>
          <cell r="I379">
            <v>4</v>
          </cell>
          <cell r="J379">
            <v>1</v>
          </cell>
          <cell r="K379">
            <v>10.5</v>
          </cell>
          <cell r="L379">
            <v>84195.751766487199</v>
          </cell>
          <cell r="M379">
            <v>71.279897130649999</v>
          </cell>
          <cell r="N379">
            <v>17.440696174072698</v>
          </cell>
        </row>
        <row r="380">
          <cell r="G380" t="str">
            <v>Predators</v>
          </cell>
          <cell r="H380">
            <v>3</v>
          </cell>
          <cell r="I380">
            <v>1</v>
          </cell>
          <cell r="J380">
            <v>1</v>
          </cell>
          <cell r="K380">
            <v>90.6</v>
          </cell>
          <cell r="L380">
            <v>669741.191877131</v>
          </cell>
          <cell r="M380">
            <v>69.032178063150397</v>
          </cell>
          <cell r="N380">
            <v>6.2970256194527696</v>
          </cell>
        </row>
        <row r="381">
          <cell r="G381" t="str">
            <v>Predators</v>
          </cell>
          <cell r="H381">
            <v>3</v>
          </cell>
          <cell r="I381">
            <v>2</v>
          </cell>
          <cell r="J381">
            <v>1</v>
          </cell>
          <cell r="K381">
            <v>228.8</v>
          </cell>
          <cell r="L381">
            <v>1432057.8463951701</v>
          </cell>
          <cell r="M381">
            <v>64.858386189669702</v>
          </cell>
          <cell r="N381">
            <v>3.7862242035352001</v>
          </cell>
        </row>
        <row r="382">
          <cell r="G382" t="str">
            <v>Predators</v>
          </cell>
          <cell r="H382">
            <v>3</v>
          </cell>
          <cell r="I382">
            <v>3</v>
          </cell>
          <cell r="J382">
            <v>1</v>
          </cell>
          <cell r="K382">
            <v>223.7</v>
          </cell>
          <cell r="L382">
            <v>1499625.66049282</v>
          </cell>
          <cell r="M382">
            <v>73.440457272470894</v>
          </cell>
          <cell r="N382">
            <v>3.5768972052618699</v>
          </cell>
        </row>
        <row r="383">
          <cell r="G383" t="str">
            <v>Predators</v>
          </cell>
          <cell r="H383">
            <v>3</v>
          </cell>
          <cell r="I383">
            <v>4</v>
          </cell>
          <cell r="J383">
            <v>1</v>
          </cell>
          <cell r="K383">
            <v>53.9</v>
          </cell>
          <cell r="L383">
            <v>363652.85326964298</v>
          </cell>
          <cell r="M383">
            <v>86.838426067813799</v>
          </cell>
          <cell r="N383">
            <v>5.3821162521753196</v>
          </cell>
        </row>
        <row r="384">
          <cell r="G384" t="str">
            <v>United States</v>
          </cell>
          <cell r="H384">
            <v>1</v>
          </cell>
          <cell r="I384">
            <v>1</v>
          </cell>
          <cell r="J384">
            <v>1</v>
          </cell>
          <cell r="K384">
            <v>151.30000000000001</v>
          </cell>
          <cell r="L384">
            <v>7364277.25835835</v>
          </cell>
          <cell r="M384">
            <v>60.140588982289501</v>
          </cell>
          <cell r="N384">
            <v>3.0902461411629401</v>
          </cell>
        </row>
        <row r="385">
          <cell r="G385" t="str">
            <v>United States</v>
          </cell>
          <cell r="H385">
            <v>1</v>
          </cell>
          <cell r="I385">
            <v>2</v>
          </cell>
          <cell r="J385">
            <v>1</v>
          </cell>
          <cell r="K385">
            <v>50.8</v>
          </cell>
          <cell r="L385">
            <v>2263989.8916489002</v>
          </cell>
          <cell r="M385">
            <v>67.323206352798906</v>
          </cell>
          <cell r="N385">
            <v>5.8792377322466001</v>
          </cell>
        </row>
        <row r="386">
          <cell r="G386" t="str">
            <v>United States</v>
          </cell>
          <cell r="H386">
            <v>1</v>
          </cell>
          <cell r="I386">
            <v>3</v>
          </cell>
          <cell r="J386">
            <v>1</v>
          </cell>
          <cell r="K386">
            <v>8.8000000000000007</v>
          </cell>
          <cell r="L386">
            <v>302786.73338806001</v>
          </cell>
          <cell r="M386">
            <v>73.340516385147495</v>
          </cell>
          <cell r="N386">
            <v>19.7448992496976</v>
          </cell>
        </row>
        <row r="387">
          <cell r="G387" t="str">
            <v>United States</v>
          </cell>
          <cell r="H387">
            <v>2</v>
          </cell>
          <cell r="I387">
            <v>1</v>
          </cell>
          <cell r="J387">
            <v>1</v>
          </cell>
          <cell r="K387">
            <v>424.4</v>
          </cell>
          <cell r="L387">
            <v>18334958.0607724</v>
          </cell>
          <cell r="M387">
            <v>65.285397593440194</v>
          </cell>
          <cell r="N387">
            <v>2.2380982009923298</v>
          </cell>
        </row>
        <row r="388">
          <cell r="G388" t="str">
            <v>United States</v>
          </cell>
          <cell r="H388">
            <v>2</v>
          </cell>
          <cell r="I388">
            <v>2</v>
          </cell>
          <cell r="J388">
            <v>1</v>
          </cell>
          <cell r="K388">
            <v>554.20000000000005</v>
          </cell>
          <cell r="L388">
            <v>22535557.776045501</v>
          </cell>
          <cell r="M388">
            <v>74.435814185360002</v>
          </cell>
          <cell r="N388">
            <v>2.0585336968574399</v>
          </cell>
        </row>
        <row r="389">
          <cell r="G389" t="str">
            <v>United States</v>
          </cell>
          <cell r="H389">
            <v>2</v>
          </cell>
          <cell r="I389">
            <v>3</v>
          </cell>
          <cell r="J389">
            <v>1</v>
          </cell>
          <cell r="K389">
            <v>322.5</v>
          </cell>
          <cell r="L389">
            <v>13735559.5165332</v>
          </cell>
          <cell r="M389">
            <v>85.906813835575804</v>
          </cell>
          <cell r="N389">
            <v>1.8703090203492101</v>
          </cell>
        </row>
        <row r="390">
          <cell r="G390" t="str">
            <v>United States</v>
          </cell>
          <cell r="H390">
            <v>2</v>
          </cell>
          <cell r="I390">
            <v>4</v>
          </cell>
          <cell r="J390">
            <v>1</v>
          </cell>
          <cell r="K390">
            <v>56.9</v>
          </cell>
          <cell r="L390">
            <v>2599628.9838383798</v>
          </cell>
          <cell r="M390">
            <v>89.202659137456905</v>
          </cell>
          <cell r="N390">
            <v>4.5829740568992801</v>
          </cell>
        </row>
        <row r="391">
          <cell r="G391" t="str">
            <v>United States</v>
          </cell>
          <cell r="H391">
            <v>3</v>
          </cell>
          <cell r="I391">
            <v>1</v>
          </cell>
          <cell r="J391">
            <v>1</v>
          </cell>
          <cell r="K391">
            <v>127.1</v>
          </cell>
          <cell r="L391">
            <v>4587627.1039865799</v>
          </cell>
          <cell r="M391">
            <v>74.4492094543062</v>
          </cell>
          <cell r="N391">
            <v>4.4078480667862099</v>
          </cell>
        </row>
        <row r="392">
          <cell r="G392" t="str">
            <v>United States</v>
          </cell>
          <cell r="H392">
            <v>3</v>
          </cell>
          <cell r="I392">
            <v>2</v>
          </cell>
          <cell r="J392">
            <v>1</v>
          </cell>
          <cell r="K392">
            <v>407.5</v>
          </cell>
          <cell r="L392">
            <v>14259128.628008099</v>
          </cell>
          <cell r="M392">
            <v>80.533443243445404</v>
          </cell>
          <cell r="N392">
            <v>2.14933340340973</v>
          </cell>
        </row>
        <row r="393">
          <cell r="G393" t="str">
            <v>United States</v>
          </cell>
          <cell r="H393">
            <v>3</v>
          </cell>
          <cell r="I393">
            <v>3</v>
          </cell>
          <cell r="J393">
            <v>1</v>
          </cell>
          <cell r="K393">
            <v>637.20000000000005</v>
          </cell>
          <cell r="L393">
            <v>23363295.222654998</v>
          </cell>
          <cell r="M393">
            <v>86.774697051888197</v>
          </cell>
          <cell r="N393">
            <v>1.3553027329103799</v>
          </cell>
        </row>
        <row r="394">
          <cell r="G394" t="str">
            <v>United States</v>
          </cell>
          <cell r="H394">
            <v>3</v>
          </cell>
          <cell r="I394">
            <v>4</v>
          </cell>
          <cell r="J394">
            <v>1</v>
          </cell>
          <cell r="K394">
            <v>300.2</v>
          </cell>
          <cell r="L394">
            <v>11171056.608105499</v>
          </cell>
          <cell r="M394">
            <v>92.542507356255101</v>
          </cell>
          <cell r="N394">
            <v>1.4986516053813901</v>
          </cell>
        </row>
        <row r="395">
          <cell r="G395" t="str">
            <v>Australia</v>
          </cell>
          <cell r="H395">
            <v>1</v>
          </cell>
          <cell r="I395">
            <v>1</v>
          </cell>
          <cell r="J395">
            <v>2</v>
          </cell>
          <cell r="K395">
            <v>24.6</v>
          </cell>
          <cell r="L395">
            <v>48292.050970335898</v>
          </cell>
          <cell r="M395">
            <v>3.7975286447382999</v>
          </cell>
          <cell r="N395">
            <v>1.1830834164837001</v>
          </cell>
        </row>
        <row r="396">
          <cell r="G396" t="str">
            <v>Australia</v>
          </cell>
          <cell r="H396">
            <v>1</v>
          </cell>
          <cell r="I396">
            <v>2</v>
          </cell>
          <cell r="J396">
            <v>2</v>
          </cell>
          <cell r="K396">
            <v>15.8</v>
          </cell>
          <cell r="L396">
            <v>32548.7075355782</v>
          </cell>
          <cell r="M396">
            <v>2.94183565007248</v>
          </cell>
          <cell r="N396">
            <v>1.1955171197936101</v>
          </cell>
        </row>
        <row r="397">
          <cell r="G397" t="str">
            <v>Australia</v>
          </cell>
          <cell r="H397">
            <v>1</v>
          </cell>
          <cell r="I397">
            <v>3</v>
          </cell>
          <cell r="J397">
            <v>2</v>
          </cell>
          <cell r="K397">
            <v>9.1999999999999993</v>
          </cell>
          <cell r="L397">
            <v>25630.517186144101</v>
          </cell>
          <cell r="M397">
            <v>4.1285868252777904</v>
          </cell>
          <cell r="N397">
            <v>1.8766597063603501</v>
          </cell>
        </row>
        <row r="398">
          <cell r="G398" t="str">
            <v>Australia</v>
          </cell>
          <cell r="H398">
            <v>2</v>
          </cell>
          <cell r="I398">
            <v>1</v>
          </cell>
          <cell r="J398">
            <v>2</v>
          </cell>
          <cell r="K398">
            <v>14.1</v>
          </cell>
          <cell r="L398">
            <v>34676.947529365301</v>
          </cell>
          <cell r="M398">
            <v>4.5070621034253797</v>
          </cell>
          <cell r="N398">
            <v>1.5403270038907999</v>
          </cell>
        </row>
        <row r="399">
          <cell r="G399" t="str">
            <v>Australia</v>
          </cell>
          <cell r="H399">
            <v>2</v>
          </cell>
          <cell r="I399">
            <v>2</v>
          </cell>
          <cell r="J399">
            <v>2</v>
          </cell>
          <cell r="K399">
            <v>29.6</v>
          </cell>
          <cell r="L399">
            <v>59058.432473061599</v>
          </cell>
          <cell r="M399">
            <v>3.7804217065396899</v>
          </cell>
          <cell r="N399">
            <v>0.95136800464346605</v>
          </cell>
        </row>
        <row r="400">
          <cell r="G400" t="str">
            <v>Australia</v>
          </cell>
          <cell r="H400">
            <v>2</v>
          </cell>
          <cell r="I400">
            <v>3</v>
          </cell>
          <cell r="J400">
            <v>2</v>
          </cell>
          <cell r="K400">
            <v>18.8</v>
          </cell>
          <cell r="L400">
            <v>49766.3736382606</v>
          </cell>
          <cell r="M400">
            <v>3.3259517782808801</v>
          </cell>
          <cell r="N400">
            <v>1.1333421880424199</v>
          </cell>
        </row>
        <row r="401">
          <cell r="G401" t="str">
            <v>Australia</v>
          </cell>
          <cell r="H401">
            <v>2</v>
          </cell>
          <cell r="I401">
            <v>4</v>
          </cell>
          <cell r="J401">
            <v>2</v>
          </cell>
          <cell r="K401">
            <v>4.5</v>
          </cell>
          <cell r="L401">
            <v>13122.328189280999</v>
          </cell>
          <cell r="M401">
            <v>3.1234803408639098</v>
          </cell>
          <cell r="N401">
            <v>2.34050864505453</v>
          </cell>
        </row>
        <row r="402">
          <cell r="G402" t="str">
            <v>Australia</v>
          </cell>
          <cell r="H402">
            <v>3</v>
          </cell>
          <cell r="I402">
            <v>1</v>
          </cell>
          <cell r="J402">
            <v>2</v>
          </cell>
          <cell r="K402">
            <v>8</v>
          </cell>
          <cell r="L402">
            <v>15084.442700437001</v>
          </cell>
          <cell r="M402">
            <v>4.01108971656911</v>
          </cell>
          <cell r="N402">
            <v>2.1720736192744798</v>
          </cell>
        </row>
        <row r="403">
          <cell r="G403" t="str">
            <v>Australia</v>
          </cell>
          <cell r="H403">
            <v>3</v>
          </cell>
          <cell r="I403">
            <v>2</v>
          </cell>
          <cell r="J403">
            <v>2</v>
          </cell>
          <cell r="K403">
            <v>19.100000000000001</v>
          </cell>
          <cell r="L403">
            <v>44936.3838012712</v>
          </cell>
          <cell r="M403">
            <v>4.1743999850747802</v>
          </cell>
          <cell r="N403">
            <v>1.2573841955641101</v>
          </cell>
        </row>
        <row r="404">
          <cell r="G404" t="str">
            <v>Australia</v>
          </cell>
          <cell r="H404">
            <v>3</v>
          </cell>
          <cell r="I404">
            <v>3</v>
          </cell>
          <cell r="J404">
            <v>2</v>
          </cell>
          <cell r="K404">
            <v>21</v>
          </cell>
          <cell r="L404">
            <v>46156.665031343699</v>
          </cell>
          <cell r="M404">
            <v>2.57774759247777</v>
          </cell>
          <cell r="N404">
            <v>0.82998761558933398</v>
          </cell>
        </row>
        <row r="405">
          <cell r="G405" t="str">
            <v>Australia</v>
          </cell>
          <cell r="H405">
            <v>3</v>
          </cell>
          <cell r="I405">
            <v>4</v>
          </cell>
          <cell r="J405">
            <v>2</v>
          </cell>
          <cell r="K405">
            <v>13.9</v>
          </cell>
          <cell r="L405">
            <v>26772.335983159101</v>
          </cell>
          <cell r="M405">
            <v>2.4122665234533902</v>
          </cell>
          <cell r="N405">
            <v>1.0127791424883299</v>
          </cell>
        </row>
        <row r="406">
          <cell r="G406" t="str">
            <v>Austria</v>
          </cell>
          <cell r="H406">
            <v>1</v>
          </cell>
          <cell r="I406">
            <v>1</v>
          </cell>
          <cell r="J406">
            <v>2</v>
          </cell>
          <cell r="K406">
            <v>13.4</v>
          </cell>
          <cell r="L406">
            <v>20087.3416232938</v>
          </cell>
          <cell r="M406">
            <v>6.4100647846126897</v>
          </cell>
          <cell r="N406">
            <v>1.80207598862826</v>
          </cell>
        </row>
        <row r="407">
          <cell r="G407" t="str">
            <v>Austria</v>
          </cell>
          <cell r="H407">
            <v>1</v>
          </cell>
          <cell r="I407">
            <v>2</v>
          </cell>
          <cell r="J407">
            <v>2</v>
          </cell>
          <cell r="K407">
            <v>9</v>
          </cell>
          <cell r="L407">
            <v>13685.1968875204</v>
          </cell>
          <cell r="M407">
            <v>3.8922543766832698</v>
          </cell>
          <cell r="N407">
            <v>1.4242023276345299</v>
          </cell>
        </row>
        <row r="408">
          <cell r="G408" t="str">
            <v>Austria</v>
          </cell>
          <cell r="H408">
            <v>1</v>
          </cell>
          <cell r="I408">
            <v>3</v>
          </cell>
          <cell r="J408">
            <v>2</v>
          </cell>
          <cell r="K408">
            <v>3.9</v>
          </cell>
          <cell r="L408">
            <v>5492.3958651680796</v>
          </cell>
          <cell r="M408">
            <v>3.23362227157032</v>
          </cell>
          <cell r="N408">
            <v>1.84537730031781</v>
          </cell>
        </row>
        <row r="409">
          <cell r="G409" t="str">
            <v>Austria</v>
          </cell>
          <cell r="H409">
            <v>2</v>
          </cell>
          <cell r="I409">
            <v>1</v>
          </cell>
          <cell r="J409">
            <v>2</v>
          </cell>
          <cell r="K409">
            <v>9.5</v>
          </cell>
          <cell r="L409">
            <v>11069.7604142571</v>
          </cell>
          <cell r="M409">
            <v>3.3654589864472499</v>
          </cell>
          <cell r="N409">
            <v>1.2998922959513599</v>
          </cell>
        </row>
        <row r="410">
          <cell r="G410" t="str">
            <v>Austria</v>
          </cell>
          <cell r="H410">
            <v>2</v>
          </cell>
          <cell r="I410">
            <v>2</v>
          </cell>
          <cell r="J410">
            <v>2</v>
          </cell>
          <cell r="K410">
            <v>22.3</v>
          </cell>
          <cell r="L410">
            <v>30500.692004746001</v>
          </cell>
          <cell r="M410">
            <v>2.9086244916420898</v>
          </cell>
          <cell r="N410">
            <v>0.65735059641002702</v>
          </cell>
        </row>
        <row r="411">
          <cell r="G411" t="str">
            <v>Austria</v>
          </cell>
          <cell r="H411">
            <v>2</v>
          </cell>
          <cell r="I411">
            <v>3</v>
          </cell>
          <cell r="J411">
            <v>2</v>
          </cell>
          <cell r="K411">
            <v>22.8</v>
          </cell>
          <cell r="L411">
            <v>29626.487241072598</v>
          </cell>
          <cell r="M411">
            <v>2.6364564217448501</v>
          </cell>
          <cell r="N411">
            <v>0.66433355457353405</v>
          </cell>
        </row>
        <row r="412">
          <cell r="G412" t="str">
            <v>Austria</v>
          </cell>
          <cell r="H412">
            <v>2</v>
          </cell>
          <cell r="I412">
            <v>4</v>
          </cell>
          <cell r="J412">
            <v>2</v>
          </cell>
          <cell r="K412">
            <v>6.4</v>
          </cell>
          <cell r="L412">
            <v>7137.9061952249203</v>
          </cell>
          <cell r="M412">
            <v>2.1742964135440901</v>
          </cell>
          <cell r="N412">
            <v>1.19757049153204</v>
          </cell>
        </row>
        <row r="413">
          <cell r="G413" t="str">
            <v>Austria</v>
          </cell>
          <cell r="H413">
            <v>3</v>
          </cell>
          <cell r="I413">
            <v>2</v>
          </cell>
          <cell r="J413">
            <v>2</v>
          </cell>
          <cell r="K413">
            <v>3.9</v>
          </cell>
          <cell r="L413">
            <v>4405.61498061975</v>
          </cell>
          <cell r="M413">
            <v>2.7461210557442302</v>
          </cell>
          <cell r="N413">
            <v>1.5767221555943101</v>
          </cell>
        </row>
        <row r="414">
          <cell r="G414" t="str">
            <v>Austria</v>
          </cell>
          <cell r="H414">
            <v>3</v>
          </cell>
          <cell r="I414">
            <v>3</v>
          </cell>
          <cell r="J414">
            <v>2</v>
          </cell>
          <cell r="K414">
            <v>8.4</v>
          </cell>
          <cell r="L414">
            <v>8371.3884272046707</v>
          </cell>
          <cell r="M414">
            <v>2.0578186316404499</v>
          </cell>
          <cell r="N414">
            <v>0.89799817200175702</v>
          </cell>
        </row>
        <row r="415">
          <cell r="G415" t="str">
            <v>Austria</v>
          </cell>
          <cell r="H415">
            <v>3</v>
          </cell>
          <cell r="I415">
            <v>4</v>
          </cell>
          <cell r="J415">
            <v>2</v>
          </cell>
          <cell r="K415">
            <v>3.8</v>
          </cell>
          <cell r="L415">
            <v>5586.7891070578398</v>
          </cell>
          <cell r="M415">
            <v>1.9325114823565299</v>
          </cell>
          <cell r="N415">
            <v>1.1842306190429299</v>
          </cell>
        </row>
        <row r="416">
          <cell r="G416" t="str">
            <v>Canada</v>
          </cell>
          <cell r="H416">
            <v>1</v>
          </cell>
          <cell r="I416">
            <v>1</v>
          </cell>
          <cell r="J416">
            <v>2</v>
          </cell>
          <cell r="K416">
            <v>137.69999999999999</v>
          </cell>
          <cell r="L416">
            <v>69840.377141002406</v>
          </cell>
          <cell r="M416">
            <v>5.3085387771143804</v>
          </cell>
          <cell r="N416">
            <v>0.99146818457948105</v>
          </cell>
        </row>
        <row r="417">
          <cell r="G417" t="str">
            <v>Canada</v>
          </cell>
          <cell r="H417">
            <v>1</v>
          </cell>
          <cell r="I417">
            <v>2</v>
          </cell>
          <cell r="J417">
            <v>2</v>
          </cell>
          <cell r="K417">
            <v>30.5</v>
          </cell>
          <cell r="L417">
            <v>20054.4956890336</v>
          </cell>
          <cell r="M417">
            <v>3.3703486547233599</v>
          </cell>
          <cell r="N417">
            <v>1.4275968306826701</v>
          </cell>
        </row>
        <row r="418">
          <cell r="G418" t="str">
            <v>Canada</v>
          </cell>
          <cell r="H418">
            <v>1</v>
          </cell>
          <cell r="I418">
            <v>3</v>
          </cell>
          <cell r="J418">
            <v>2</v>
          </cell>
          <cell r="K418">
            <v>5.7</v>
          </cell>
          <cell r="L418">
            <v>7932.4857828862096</v>
          </cell>
          <cell r="M418">
            <v>4.4250943715013102</v>
          </cell>
          <cell r="N418">
            <v>2.8331858922651199</v>
          </cell>
        </row>
        <row r="419">
          <cell r="G419" t="str">
            <v>Canada</v>
          </cell>
          <cell r="H419">
            <v>2</v>
          </cell>
          <cell r="I419">
            <v>1</v>
          </cell>
          <cell r="J419">
            <v>2</v>
          </cell>
          <cell r="K419">
            <v>131.5</v>
          </cell>
          <cell r="L419">
            <v>87912.975810575503</v>
          </cell>
          <cell r="M419">
            <v>4.9072932568087504</v>
          </cell>
          <cell r="N419">
            <v>0.88836314985818199</v>
          </cell>
        </row>
        <row r="420">
          <cell r="G420" t="str">
            <v>Canada</v>
          </cell>
          <cell r="H420">
            <v>2</v>
          </cell>
          <cell r="I420">
            <v>2</v>
          </cell>
          <cell r="J420">
            <v>2</v>
          </cell>
          <cell r="K420">
            <v>150.4</v>
          </cell>
          <cell r="L420">
            <v>88890.807960730701</v>
          </cell>
          <cell r="M420">
            <v>3.5137657866478702</v>
          </cell>
          <cell r="N420">
            <v>0.60185289861782099</v>
          </cell>
        </row>
        <row r="421">
          <cell r="G421" t="str">
            <v>Canada</v>
          </cell>
          <cell r="H421">
            <v>2</v>
          </cell>
          <cell r="I421">
            <v>3</v>
          </cell>
          <cell r="J421">
            <v>2</v>
          </cell>
          <cell r="K421">
            <v>76.900000000000006</v>
          </cell>
          <cell r="L421">
            <v>57312.096426954697</v>
          </cell>
          <cell r="M421">
            <v>2.9178468683100802</v>
          </cell>
          <cell r="N421">
            <v>0.77521198049254403</v>
          </cell>
        </row>
        <row r="422">
          <cell r="G422" t="str">
            <v>Canada</v>
          </cell>
          <cell r="H422">
            <v>2</v>
          </cell>
          <cell r="I422">
            <v>4</v>
          </cell>
          <cell r="J422">
            <v>2</v>
          </cell>
          <cell r="K422">
            <v>7.2</v>
          </cell>
          <cell r="L422">
            <v>6001.5008109869004</v>
          </cell>
          <cell r="M422">
            <v>1.46258705287413</v>
          </cell>
          <cell r="N422">
            <v>1.8627686865907001</v>
          </cell>
        </row>
        <row r="423">
          <cell r="G423" t="str">
            <v>Canada</v>
          </cell>
          <cell r="H423">
            <v>3</v>
          </cell>
          <cell r="I423">
            <v>1</v>
          </cell>
          <cell r="J423">
            <v>2</v>
          </cell>
          <cell r="K423">
            <v>63</v>
          </cell>
          <cell r="L423">
            <v>56086.765730964697</v>
          </cell>
          <cell r="M423">
            <v>4.6509959033947101</v>
          </cell>
          <cell r="N423">
            <v>1.23576259706294</v>
          </cell>
        </row>
        <row r="424">
          <cell r="G424" t="str">
            <v>Canada</v>
          </cell>
          <cell r="H424">
            <v>3</v>
          </cell>
          <cell r="I424">
            <v>2</v>
          </cell>
          <cell r="J424">
            <v>2</v>
          </cell>
          <cell r="K424">
            <v>115</v>
          </cell>
          <cell r="L424">
            <v>99348.646491043401</v>
          </cell>
          <cell r="M424">
            <v>3.54249277368451</v>
          </cell>
          <cell r="N424">
            <v>0.72364940027755698</v>
          </cell>
        </row>
        <row r="425">
          <cell r="G425" t="str">
            <v>Canada</v>
          </cell>
          <cell r="H425">
            <v>3</v>
          </cell>
          <cell r="I425">
            <v>3</v>
          </cell>
          <cell r="J425">
            <v>2</v>
          </cell>
          <cell r="K425">
            <v>103.1</v>
          </cell>
          <cell r="L425">
            <v>105797.80637772</v>
          </cell>
          <cell r="M425">
            <v>2.6781719295773199</v>
          </cell>
          <cell r="N425">
            <v>0.52930763596512798</v>
          </cell>
        </row>
        <row r="426">
          <cell r="G426" t="str">
            <v>Canada</v>
          </cell>
          <cell r="H426">
            <v>3</v>
          </cell>
          <cell r="I426">
            <v>4</v>
          </cell>
          <cell r="J426">
            <v>2</v>
          </cell>
          <cell r="K426">
            <v>31.9</v>
          </cell>
          <cell r="L426">
            <v>30819.519629897099</v>
          </cell>
          <cell r="M426">
            <v>1.5378823003697999</v>
          </cell>
          <cell r="N426">
            <v>0.480513108381732</v>
          </cell>
        </row>
        <row r="427">
          <cell r="G427" t="str">
            <v>Sharks</v>
          </cell>
          <cell r="H427">
            <v>1</v>
          </cell>
          <cell r="I427">
            <v>1</v>
          </cell>
          <cell r="J427">
            <v>2</v>
          </cell>
          <cell r="K427">
            <v>39.9</v>
          </cell>
          <cell r="L427">
            <v>65126.265523764101</v>
          </cell>
          <cell r="M427">
            <v>2.2952339420266701</v>
          </cell>
          <cell r="N427">
            <v>0.46376104132171198</v>
          </cell>
        </row>
        <row r="428">
          <cell r="G428" t="str">
            <v>Sharks</v>
          </cell>
          <cell r="H428">
            <v>2</v>
          </cell>
          <cell r="I428">
            <v>1</v>
          </cell>
          <cell r="J428">
            <v>2</v>
          </cell>
          <cell r="K428">
            <v>46.8</v>
          </cell>
          <cell r="L428">
            <v>115399.798424739</v>
          </cell>
          <cell r="M428">
            <v>4.6180708870847704</v>
          </cell>
          <cell r="N428">
            <v>1.2784604634468</v>
          </cell>
        </row>
        <row r="429">
          <cell r="G429" t="str">
            <v>Sharks</v>
          </cell>
          <cell r="H429">
            <v>2</v>
          </cell>
          <cell r="I429">
            <v>2</v>
          </cell>
          <cell r="J429">
            <v>2</v>
          </cell>
          <cell r="K429">
            <v>18.399999999999999</v>
          </cell>
          <cell r="L429">
            <v>40274.142851364901</v>
          </cell>
          <cell r="M429">
            <v>4.0562116993174904</v>
          </cell>
          <cell r="N429">
            <v>1.5040565607388099</v>
          </cell>
        </row>
        <row r="430">
          <cell r="G430" t="str">
            <v>Sharks</v>
          </cell>
          <cell r="H430">
            <v>2</v>
          </cell>
          <cell r="I430">
            <v>3</v>
          </cell>
          <cell r="J430">
            <v>2</v>
          </cell>
          <cell r="K430">
            <v>1.8</v>
          </cell>
          <cell r="L430">
            <v>5192.3451665754701</v>
          </cell>
          <cell r="M430">
            <v>2.25899016507489</v>
          </cell>
          <cell r="N430">
            <v>2.3532876137854899</v>
          </cell>
        </row>
        <row r="431">
          <cell r="G431" t="str">
            <v>Sharks</v>
          </cell>
          <cell r="H431">
            <v>3</v>
          </cell>
          <cell r="I431">
            <v>1</v>
          </cell>
          <cell r="J431">
            <v>2</v>
          </cell>
          <cell r="K431">
            <v>14.1</v>
          </cell>
          <cell r="L431">
            <v>21562.764000223098</v>
          </cell>
          <cell r="M431">
            <v>2.8090289872445702</v>
          </cell>
          <cell r="N431">
            <v>1.1970342080109599</v>
          </cell>
        </row>
        <row r="432">
          <cell r="G432" t="str">
            <v>Sharks</v>
          </cell>
          <cell r="H432">
            <v>3</v>
          </cell>
          <cell r="I432">
            <v>2</v>
          </cell>
          <cell r="J432">
            <v>2</v>
          </cell>
          <cell r="K432">
            <v>15.1</v>
          </cell>
          <cell r="L432">
            <v>37122.364914856502</v>
          </cell>
          <cell r="M432">
            <v>3.2646307955869398</v>
          </cell>
          <cell r="N432">
            <v>1.81089398324886</v>
          </cell>
        </row>
        <row r="433">
          <cell r="G433" t="str">
            <v>Sharks</v>
          </cell>
          <cell r="H433">
            <v>3</v>
          </cell>
          <cell r="I433">
            <v>3</v>
          </cell>
          <cell r="J433">
            <v>2</v>
          </cell>
          <cell r="K433">
            <v>5.0999999999999996</v>
          </cell>
          <cell r="L433">
            <v>12624.630931428301</v>
          </cell>
          <cell r="M433">
            <v>1.8628245103257399</v>
          </cell>
          <cell r="N433">
            <v>2.23230206567457</v>
          </cell>
        </row>
        <row r="434">
          <cell r="G434" t="str">
            <v>Sharks</v>
          </cell>
          <cell r="H434">
            <v>3</v>
          </cell>
          <cell r="I434">
            <v>4</v>
          </cell>
          <cell r="J434">
            <v>2</v>
          </cell>
          <cell r="K434">
            <v>1.7</v>
          </cell>
          <cell r="L434">
            <v>2166.4093255511498</v>
          </cell>
          <cell r="M434">
            <v>1.3077711897528601</v>
          </cell>
          <cell r="N434">
            <v>1.7825330511786299</v>
          </cell>
        </row>
        <row r="435">
          <cell r="G435" t="str">
            <v>Czech Republic</v>
          </cell>
          <cell r="H435">
            <v>1</v>
          </cell>
          <cell r="I435">
            <v>1</v>
          </cell>
          <cell r="J435">
            <v>2</v>
          </cell>
          <cell r="K435">
            <v>26.1</v>
          </cell>
          <cell r="L435">
            <v>35096.240835778997</v>
          </cell>
          <cell r="M435">
            <v>14.8442329075173</v>
          </cell>
          <cell r="N435">
            <v>4.7921315679519498</v>
          </cell>
        </row>
        <row r="436">
          <cell r="G436" t="str">
            <v>Czech Republic</v>
          </cell>
          <cell r="H436">
            <v>1</v>
          </cell>
          <cell r="I436">
            <v>2</v>
          </cell>
          <cell r="J436">
            <v>2</v>
          </cell>
          <cell r="K436">
            <v>23.3</v>
          </cell>
          <cell r="L436">
            <v>35442.292496311798</v>
          </cell>
          <cell r="M436">
            <v>13.0603216155761</v>
          </cell>
          <cell r="N436">
            <v>3.44791515443496</v>
          </cell>
        </row>
        <row r="437">
          <cell r="G437" t="str">
            <v>Czech Republic</v>
          </cell>
          <cell r="H437">
            <v>1</v>
          </cell>
          <cell r="I437">
            <v>3</v>
          </cell>
          <cell r="J437">
            <v>2</v>
          </cell>
          <cell r="K437">
            <v>6.5</v>
          </cell>
          <cell r="L437">
            <v>10742.2991717599</v>
          </cell>
          <cell r="M437">
            <v>12.321511714916801</v>
          </cell>
          <cell r="N437">
            <v>7.4070071069377503</v>
          </cell>
        </row>
        <row r="438">
          <cell r="G438" t="str">
            <v>Czech Republic</v>
          </cell>
          <cell r="H438">
            <v>2</v>
          </cell>
          <cell r="I438">
            <v>1</v>
          </cell>
          <cell r="J438">
            <v>2</v>
          </cell>
          <cell r="K438">
            <v>36.1</v>
          </cell>
          <cell r="L438">
            <v>27180.572231865899</v>
          </cell>
          <cell r="M438">
            <v>5.3464280969258997</v>
          </cell>
          <cell r="N438">
            <v>1.55001946790905</v>
          </cell>
        </row>
        <row r="439">
          <cell r="G439" t="str">
            <v>Czech Republic</v>
          </cell>
          <cell r="H439">
            <v>2</v>
          </cell>
          <cell r="I439">
            <v>2</v>
          </cell>
          <cell r="J439">
            <v>2</v>
          </cell>
          <cell r="K439">
            <v>69.5</v>
          </cell>
          <cell r="L439">
            <v>74231.924548352195</v>
          </cell>
          <cell r="M439">
            <v>4.5071096514018203</v>
          </cell>
          <cell r="N439">
            <v>0.85039460412423995</v>
          </cell>
        </row>
        <row r="440">
          <cell r="G440" t="str">
            <v>Czech Republic</v>
          </cell>
          <cell r="H440">
            <v>2</v>
          </cell>
          <cell r="I440">
            <v>3</v>
          </cell>
          <cell r="J440">
            <v>2</v>
          </cell>
          <cell r="K440">
            <v>47.6</v>
          </cell>
          <cell r="L440">
            <v>47661.080720448903</v>
          </cell>
          <cell r="M440">
            <v>2.8200798858519098</v>
          </cell>
          <cell r="N440">
            <v>0.717031874521737</v>
          </cell>
        </row>
        <row r="441">
          <cell r="G441" t="str">
            <v>Czech Republic</v>
          </cell>
          <cell r="H441">
            <v>2</v>
          </cell>
          <cell r="I441">
            <v>4</v>
          </cell>
          <cell r="J441">
            <v>2</v>
          </cell>
          <cell r="K441">
            <v>7.8</v>
          </cell>
          <cell r="L441">
            <v>9595.6711547539908</v>
          </cell>
          <cell r="M441">
            <v>3.55218443806505</v>
          </cell>
          <cell r="N441">
            <v>3.3196670792693102</v>
          </cell>
        </row>
        <row r="442">
          <cell r="G442" t="str">
            <v>Czech Republic</v>
          </cell>
          <cell r="H442">
            <v>3</v>
          </cell>
          <cell r="I442">
            <v>2</v>
          </cell>
          <cell r="J442">
            <v>2</v>
          </cell>
          <cell r="K442">
            <v>11</v>
          </cell>
          <cell r="L442">
            <v>5927.2552734788896</v>
          </cell>
          <cell r="M442">
            <v>3.27467832035311</v>
          </cell>
          <cell r="N442">
            <v>1.9130744468635199</v>
          </cell>
        </row>
        <row r="443">
          <cell r="G443" t="str">
            <v>Czech Republic</v>
          </cell>
          <cell r="H443">
            <v>3</v>
          </cell>
          <cell r="I443">
            <v>3</v>
          </cell>
          <cell r="J443">
            <v>2</v>
          </cell>
          <cell r="K443">
            <v>23.4</v>
          </cell>
          <cell r="L443">
            <v>21553.8326636235</v>
          </cell>
          <cell r="M443">
            <v>3.58094864931665</v>
          </cell>
          <cell r="N443">
            <v>1.7696405594319899</v>
          </cell>
        </row>
        <row r="444">
          <cell r="G444" t="str">
            <v>Czech Republic</v>
          </cell>
          <cell r="H444">
            <v>3</v>
          </cell>
          <cell r="I444">
            <v>4</v>
          </cell>
          <cell r="J444">
            <v>2</v>
          </cell>
          <cell r="K444">
            <v>5.4</v>
          </cell>
          <cell r="L444">
            <v>3096.0948699676301</v>
          </cell>
          <cell r="M444">
            <v>0.75733515045837996</v>
          </cell>
          <cell r="N444">
            <v>1.36681048015196</v>
          </cell>
        </row>
        <row r="445">
          <cell r="G445" t="str">
            <v>Denmark</v>
          </cell>
          <cell r="H445">
            <v>1</v>
          </cell>
          <cell r="I445">
            <v>1</v>
          </cell>
          <cell r="J445">
            <v>2</v>
          </cell>
          <cell r="K445">
            <v>37</v>
          </cell>
          <cell r="L445">
            <v>16486.382107687099</v>
          </cell>
          <cell r="M445">
            <v>8.3614367395813005</v>
          </cell>
          <cell r="N445">
            <v>1.6778404797611799</v>
          </cell>
        </row>
        <row r="446">
          <cell r="G446" t="str">
            <v>Denmark</v>
          </cell>
          <cell r="H446">
            <v>1</v>
          </cell>
          <cell r="I446">
            <v>2</v>
          </cell>
          <cell r="J446">
            <v>2</v>
          </cell>
          <cell r="K446">
            <v>23.3</v>
          </cell>
          <cell r="L446">
            <v>13539.6132389628</v>
          </cell>
          <cell r="M446">
            <v>5.9823852660385199</v>
          </cell>
          <cell r="N446">
            <v>1.63980439031051</v>
          </cell>
        </row>
        <row r="447">
          <cell r="G447" t="str">
            <v>Denmark</v>
          </cell>
          <cell r="H447">
            <v>1</v>
          </cell>
          <cell r="I447">
            <v>3</v>
          </cell>
          <cell r="J447">
            <v>2</v>
          </cell>
          <cell r="K447">
            <v>10.3</v>
          </cell>
          <cell r="L447">
            <v>5990.92057988128</v>
          </cell>
          <cell r="M447">
            <v>4.80759546049467</v>
          </cell>
          <cell r="N447">
            <v>1.82925176446681</v>
          </cell>
        </row>
        <row r="448">
          <cell r="G448" t="str">
            <v>Denmark</v>
          </cell>
          <cell r="H448">
            <v>2</v>
          </cell>
          <cell r="I448">
            <v>1</v>
          </cell>
          <cell r="J448">
            <v>2</v>
          </cell>
          <cell r="K448">
            <v>17.8</v>
          </cell>
          <cell r="L448">
            <v>8700.4853680394808</v>
          </cell>
          <cell r="M448">
            <v>5.9243706839119703</v>
          </cell>
          <cell r="N448">
            <v>2.05563215289243</v>
          </cell>
        </row>
        <row r="449">
          <cell r="G449" t="str">
            <v>Denmark</v>
          </cell>
          <cell r="H449">
            <v>2</v>
          </cell>
          <cell r="I449">
            <v>2</v>
          </cell>
          <cell r="J449">
            <v>2</v>
          </cell>
          <cell r="K449">
            <v>36.299999999999997</v>
          </cell>
          <cell r="L449">
            <v>21666.196735401099</v>
          </cell>
          <cell r="M449">
            <v>5.3588830441696897</v>
          </cell>
          <cell r="N449">
            <v>1.13981709036502</v>
          </cell>
        </row>
        <row r="450">
          <cell r="G450" t="str">
            <v>Denmark</v>
          </cell>
          <cell r="H450">
            <v>2</v>
          </cell>
          <cell r="I450">
            <v>3</v>
          </cell>
          <cell r="J450">
            <v>2</v>
          </cell>
          <cell r="K450">
            <v>31.8</v>
          </cell>
          <cell r="L450">
            <v>19669.456670706601</v>
          </cell>
          <cell r="M450">
            <v>4.2700666750466798</v>
          </cell>
          <cell r="N450">
            <v>0.95331739420976902</v>
          </cell>
        </row>
        <row r="451">
          <cell r="G451" t="str">
            <v>Denmark</v>
          </cell>
          <cell r="H451">
            <v>2</v>
          </cell>
          <cell r="I451">
            <v>4</v>
          </cell>
          <cell r="J451">
            <v>2</v>
          </cell>
          <cell r="K451">
            <v>9.1</v>
          </cell>
          <cell r="L451">
            <v>5786.4602052504397</v>
          </cell>
          <cell r="M451">
            <v>4.0714538206909996</v>
          </cell>
          <cell r="N451">
            <v>1.5464556020709801</v>
          </cell>
        </row>
        <row r="452">
          <cell r="G452" t="str">
            <v>Denmark</v>
          </cell>
          <cell r="H452">
            <v>3</v>
          </cell>
          <cell r="I452">
            <v>1</v>
          </cell>
          <cell r="J452">
            <v>2</v>
          </cell>
          <cell r="K452">
            <v>9.6</v>
          </cell>
          <cell r="L452">
            <v>2984.6818716529901</v>
          </cell>
          <cell r="M452">
            <v>4.4615357159943203</v>
          </cell>
          <cell r="N452">
            <v>1.6653969824181101</v>
          </cell>
        </row>
        <row r="453">
          <cell r="G453" t="str">
            <v>Denmark</v>
          </cell>
          <cell r="H453">
            <v>3</v>
          </cell>
          <cell r="I453">
            <v>2</v>
          </cell>
          <cell r="J453">
            <v>2</v>
          </cell>
          <cell r="K453">
            <v>26.4</v>
          </cell>
          <cell r="L453">
            <v>10942.0554264363</v>
          </cell>
          <cell r="M453">
            <v>4.8732372915003497</v>
          </cell>
          <cell r="N453">
            <v>1.3167493516387201</v>
          </cell>
        </row>
        <row r="454">
          <cell r="G454" t="str">
            <v>Denmark</v>
          </cell>
          <cell r="H454">
            <v>3</v>
          </cell>
          <cell r="I454">
            <v>3</v>
          </cell>
          <cell r="J454">
            <v>2</v>
          </cell>
          <cell r="K454">
            <v>38.799999999999997</v>
          </cell>
          <cell r="L454">
            <v>18702.4226435903</v>
          </cell>
          <cell r="M454">
            <v>3.4939090543788498</v>
          </cell>
          <cell r="N454">
            <v>0.66488453951238402</v>
          </cell>
        </row>
        <row r="455">
          <cell r="G455" t="str">
            <v>Denmark</v>
          </cell>
          <cell r="H455">
            <v>3</v>
          </cell>
          <cell r="I455">
            <v>4</v>
          </cell>
          <cell r="J455">
            <v>2</v>
          </cell>
          <cell r="K455">
            <v>16.2</v>
          </cell>
          <cell r="L455">
            <v>8569.7169850006794</v>
          </cell>
          <cell r="M455">
            <v>2.36168867317769</v>
          </cell>
          <cell r="N455">
            <v>0.72969709654381398</v>
          </cell>
        </row>
        <row r="456">
          <cell r="G456" t="str">
            <v>England (UK)</v>
          </cell>
          <cell r="H456">
            <v>1</v>
          </cell>
          <cell r="I456">
            <v>1</v>
          </cell>
          <cell r="J456">
            <v>2</v>
          </cell>
          <cell r="K456">
            <v>48.1</v>
          </cell>
          <cell r="L456">
            <v>296197.62246229098</v>
          </cell>
          <cell r="M456">
            <v>9.6590003687588997</v>
          </cell>
          <cell r="N456">
            <v>1.52105582851326</v>
          </cell>
        </row>
        <row r="457">
          <cell r="G457" t="str">
            <v>England (UK)</v>
          </cell>
          <cell r="H457">
            <v>1</v>
          </cell>
          <cell r="I457">
            <v>2</v>
          </cell>
          <cell r="J457">
            <v>2</v>
          </cell>
          <cell r="K457">
            <v>20.8</v>
          </cell>
          <cell r="L457">
            <v>121146.353799434</v>
          </cell>
          <cell r="M457">
            <v>5.07123485047254</v>
          </cell>
          <cell r="N457">
            <v>1.4845835165275001</v>
          </cell>
        </row>
        <row r="458">
          <cell r="G458" t="str">
            <v>England (UK)</v>
          </cell>
          <cell r="H458">
            <v>1</v>
          </cell>
          <cell r="I458">
            <v>3</v>
          </cell>
          <cell r="J458">
            <v>2</v>
          </cell>
          <cell r="K458">
            <v>6.1</v>
          </cell>
          <cell r="L458">
            <v>39646.985142053403</v>
          </cell>
          <cell r="M458">
            <v>4.4137271728557499</v>
          </cell>
          <cell r="N458">
            <v>2.27665161978243</v>
          </cell>
        </row>
        <row r="459">
          <cell r="G459" t="str">
            <v>England (UK)</v>
          </cell>
          <cell r="H459">
            <v>2</v>
          </cell>
          <cell r="I459">
            <v>1</v>
          </cell>
          <cell r="J459">
            <v>2</v>
          </cell>
          <cell r="K459">
            <v>31.4</v>
          </cell>
          <cell r="L459">
            <v>203231.25047303099</v>
          </cell>
          <cell r="M459">
            <v>9.3112638410822708</v>
          </cell>
          <cell r="N459">
            <v>1.9774710481589599</v>
          </cell>
        </row>
        <row r="460">
          <cell r="G460" t="str">
            <v>England (UK)</v>
          </cell>
          <cell r="H460">
            <v>2</v>
          </cell>
          <cell r="I460">
            <v>2</v>
          </cell>
          <cell r="J460">
            <v>2</v>
          </cell>
          <cell r="K460">
            <v>30</v>
          </cell>
          <cell r="L460">
            <v>198625.91517230601</v>
          </cell>
          <cell r="M460">
            <v>5.4733715776172298</v>
          </cell>
          <cell r="N460">
            <v>1.20053691020955</v>
          </cell>
        </row>
        <row r="461">
          <cell r="G461" t="str">
            <v>England (UK)</v>
          </cell>
          <cell r="H461">
            <v>2</v>
          </cell>
          <cell r="I461">
            <v>3</v>
          </cell>
          <cell r="J461">
            <v>2</v>
          </cell>
          <cell r="K461">
            <v>17.7</v>
          </cell>
          <cell r="L461">
            <v>114510.854781248</v>
          </cell>
          <cell r="M461">
            <v>3.63876466011985</v>
          </cell>
          <cell r="N461">
            <v>1.3134982485309701</v>
          </cell>
        </row>
        <row r="462">
          <cell r="G462" t="str">
            <v>England (UK)</v>
          </cell>
          <cell r="H462">
            <v>2</v>
          </cell>
          <cell r="I462">
            <v>4</v>
          </cell>
          <cell r="J462">
            <v>2</v>
          </cell>
          <cell r="K462">
            <v>4.9000000000000004</v>
          </cell>
          <cell r="L462">
            <v>34044.370863623502</v>
          </cell>
          <cell r="M462">
            <v>3.9105802566707899</v>
          </cell>
          <cell r="N462">
            <v>2.2558980327236</v>
          </cell>
        </row>
        <row r="463">
          <cell r="G463" t="str">
            <v>England (UK)</v>
          </cell>
          <cell r="H463">
            <v>3</v>
          </cell>
          <cell r="I463">
            <v>1</v>
          </cell>
          <cell r="J463">
            <v>2</v>
          </cell>
          <cell r="K463">
            <v>11.8</v>
          </cell>
          <cell r="L463">
            <v>61401.287570323999</v>
          </cell>
          <cell r="M463">
            <v>4.9543441304631504</v>
          </cell>
          <cell r="N463">
            <v>1.5932892959158</v>
          </cell>
        </row>
        <row r="464">
          <cell r="G464" t="str">
            <v>England (UK)</v>
          </cell>
          <cell r="H464">
            <v>3</v>
          </cell>
          <cell r="I464">
            <v>2</v>
          </cell>
          <cell r="J464">
            <v>2</v>
          </cell>
          <cell r="K464">
            <v>18.7</v>
          </cell>
          <cell r="L464">
            <v>107032.913636463</v>
          </cell>
          <cell r="M464">
            <v>3.7388445370388599</v>
          </cell>
          <cell r="N464">
            <v>0.98830239382277296</v>
          </cell>
        </row>
        <row r="465">
          <cell r="G465" t="str">
            <v>England (UK)</v>
          </cell>
          <cell r="H465">
            <v>3</v>
          </cell>
          <cell r="I465">
            <v>3</v>
          </cell>
          <cell r="J465">
            <v>2</v>
          </cell>
          <cell r="K465">
            <v>21.5</v>
          </cell>
          <cell r="L465">
            <v>108132.387261942</v>
          </cell>
          <cell r="M465">
            <v>2.4826881239578298</v>
          </cell>
          <cell r="N465">
            <v>0.63931379503093799</v>
          </cell>
        </row>
        <row r="466">
          <cell r="G466" t="str">
            <v>England (UK)</v>
          </cell>
          <cell r="H466">
            <v>3</v>
          </cell>
          <cell r="I466">
            <v>4</v>
          </cell>
          <cell r="J466">
            <v>2</v>
          </cell>
          <cell r="K466">
            <v>9</v>
          </cell>
          <cell r="L466">
            <v>40075.401632963803</v>
          </cell>
          <cell r="M466">
            <v>1.69013580327751</v>
          </cell>
          <cell r="N466">
            <v>0.68587168601748605</v>
          </cell>
        </row>
        <row r="467">
          <cell r="G467" t="str">
            <v>Estonia</v>
          </cell>
          <cell r="H467">
            <v>1</v>
          </cell>
          <cell r="I467">
            <v>1</v>
          </cell>
          <cell r="J467">
            <v>2</v>
          </cell>
          <cell r="K467">
            <v>28.1</v>
          </cell>
          <cell r="L467">
            <v>3527.31364546226</v>
          </cell>
          <cell r="M467">
            <v>10.513061956762099</v>
          </cell>
          <cell r="N467">
            <v>2.1414593195693001</v>
          </cell>
        </row>
        <row r="468">
          <cell r="G468" t="str">
            <v>Estonia</v>
          </cell>
          <cell r="H468">
            <v>1</v>
          </cell>
          <cell r="I468">
            <v>2</v>
          </cell>
          <cell r="J468">
            <v>2</v>
          </cell>
          <cell r="K468">
            <v>29.5</v>
          </cell>
          <cell r="L468">
            <v>3742.8698079273199</v>
          </cell>
          <cell r="M468">
            <v>10.119832181783</v>
          </cell>
          <cell r="N468">
            <v>2.0174420816710401</v>
          </cell>
        </row>
        <row r="469">
          <cell r="G469" t="str">
            <v>Estonia</v>
          </cell>
          <cell r="H469">
            <v>1</v>
          </cell>
          <cell r="I469">
            <v>3</v>
          </cell>
          <cell r="J469">
            <v>2</v>
          </cell>
          <cell r="K469">
            <v>7.4</v>
          </cell>
          <cell r="L469">
            <v>874.65440707881999</v>
          </cell>
          <cell r="M469">
            <v>5.3402008739842097</v>
          </cell>
          <cell r="N469">
            <v>2.6604548445941298</v>
          </cell>
        </row>
        <row r="470">
          <cell r="G470" t="str">
            <v>Estonia</v>
          </cell>
          <cell r="H470">
            <v>2</v>
          </cell>
          <cell r="I470">
            <v>1</v>
          </cell>
          <cell r="J470">
            <v>2</v>
          </cell>
          <cell r="K470">
            <v>39.799999999999997</v>
          </cell>
          <cell r="L470">
            <v>4848.3644410519901</v>
          </cell>
          <cell r="M470">
            <v>9.0072952232765893</v>
          </cell>
          <cell r="N470">
            <v>1.51972202147338</v>
          </cell>
        </row>
        <row r="471">
          <cell r="G471" t="str">
            <v>Estonia</v>
          </cell>
          <cell r="H471">
            <v>2</v>
          </cell>
          <cell r="I471">
            <v>2</v>
          </cell>
          <cell r="J471">
            <v>2</v>
          </cell>
          <cell r="K471">
            <v>72.400000000000006</v>
          </cell>
          <cell r="L471">
            <v>8921.8111371582709</v>
          </cell>
          <cell r="M471">
            <v>6.4909510896697</v>
          </cell>
          <cell r="N471">
            <v>0.85695334744944496</v>
          </cell>
        </row>
        <row r="472">
          <cell r="G472" t="str">
            <v>Estonia</v>
          </cell>
          <cell r="H472">
            <v>2</v>
          </cell>
          <cell r="I472">
            <v>3</v>
          </cell>
          <cell r="J472">
            <v>2</v>
          </cell>
          <cell r="K472">
            <v>51.2</v>
          </cell>
          <cell r="L472">
            <v>6201.2062961588899</v>
          </cell>
          <cell r="M472">
            <v>5.4498617803004503</v>
          </cell>
          <cell r="N472">
            <v>0.96023948547692894</v>
          </cell>
        </row>
        <row r="473">
          <cell r="G473" t="str">
            <v>Estonia</v>
          </cell>
          <cell r="H473">
            <v>2</v>
          </cell>
          <cell r="I473">
            <v>4</v>
          </cell>
          <cell r="J473">
            <v>2</v>
          </cell>
          <cell r="K473">
            <v>6.6</v>
          </cell>
          <cell r="L473">
            <v>825.03558052591904</v>
          </cell>
          <cell r="M473">
            <v>3.7920929699827401</v>
          </cell>
          <cell r="N473">
            <v>2.1328960713309399</v>
          </cell>
        </row>
        <row r="474">
          <cell r="G474" t="str">
            <v>Estonia</v>
          </cell>
          <cell r="H474">
            <v>3</v>
          </cell>
          <cell r="I474">
            <v>1</v>
          </cell>
          <cell r="J474">
            <v>2</v>
          </cell>
          <cell r="K474">
            <v>9.1999999999999993</v>
          </cell>
          <cell r="L474">
            <v>1118.97805604982</v>
          </cell>
          <cell r="M474">
            <v>5.7149700489741804</v>
          </cell>
          <cell r="N474">
            <v>1.95210376082646</v>
          </cell>
        </row>
        <row r="475">
          <cell r="G475" t="str">
            <v>Estonia</v>
          </cell>
          <cell r="H475">
            <v>3</v>
          </cell>
          <cell r="I475">
            <v>2</v>
          </cell>
          <cell r="J475">
            <v>2</v>
          </cell>
          <cell r="K475">
            <v>33.700000000000003</v>
          </cell>
          <cell r="L475">
            <v>4065.7240127790201</v>
          </cell>
          <cell r="M475">
            <v>4.6895713936330701</v>
          </cell>
          <cell r="N475">
            <v>0.94848466451725499</v>
          </cell>
        </row>
        <row r="476">
          <cell r="G476" t="str">
            <v>Estonia</v>
          </cell>
          <cell r="H476">
            <v>3</v>
          </cell>
          <cell r="I476">
            <v>3</v>
          </cell>
          <cell r="J476">
            <v>2</v>
          </cell>
          <cell r="K476">
            <v>42.3</v>
          </cell>
          <cell r="L476">
            <v>5166.2998595154904</v>
          </cell>
          <cell r="M476">
            <v>3.6953918045258698</v>
          </cell>
          <cell r="N476">
            <v>0.55010935887838197</v>
          </cell>
        </row>
        <row r="477">
          <cell r="G477" t="str">
            <v>Estonia</v>
          </cell>
          <cell r="H477">
            <v>3</v>
          </cell>
          <cell r="I477">
            <v>4</v>
          </cell>
          <cell r="J477">
            <v>2</v>
          </cell>
          <cell r="K477">
            <v>5.8</v>
          </cell>
          <cell r="L477">
            <v>707.37097172054803</v>
          </cell>
          <cell r="M477">
            <v>1.2404552201643499</v>
          </cell>
          <cell r="N477">
            <v>0.553861233923853</v>
          </cell>
        </row>
        <row r="478">
          <cell r="G478" t="str">
            <v>Finland</v>
          </cell>
          <cell r="H478">
            <v>1</v>
          </cell>
          <cell r="I478">
            <v>1</v>
          </cell>
          <cell r="J478">
            <v>2</v>
          </cell>
          <cell r="K478">
            <v>6.1</v>
          </cell>
          <cell r="L478">
            <v>5195.7119054768</v>
          </cell>
          <cell r="M478">
            <v>4.1793090105504804</v>
          </cell>
          <cell r="N478">
            <v>1.82452978934618</v>
          </cell>
        </row>
        <row r="479">
          <cell r="G479" t="str">
            <v>Finland</v>
          </cell>
          <cell r="H479">
            <v>1</v>
          </cell>
          <cell r="I479">
            <v>2</v>
          </cell>
          <cell r="J479">
            <v>2</v>
          </cell>
          <cell r="K479">
            <v>11.1</v>
          </cell>
          <cell r="L479">
            <v>7823.2997711380203</v>
          </cell>
          <cell r="M479">
            <v>4.8094934184095202</v>
          </cell>
          <cell r="N479">
            <v>1.57397384968721</v>
          </cell>
        </row>
        <row r="480">
          <cell r="G480" t="str">
            <v>Finland</v>
          </cell>
          <cell r="H480">
            <v>1</v>
          </cell>
          <cell r="I480">
            <v>3</v>
          </cell>
          <cell r="J480">
            <v>2</v>
          </cell>
          <cell r="K480">
            <v>3.8</v>
          </cell>
          <cell r="L480">
            <v>2894.8612892620099</v>
          </cell>
          <cell r="M480">
            <v>3.1842525145762202</v>
          </cell>
          <cell r="N480">
            <v>1.8014000094773299</v>
          </cell>
        </row>
        <row r="481">
          <cell r="G481" t="str">
            <v>Finland</v>
          </cell>
          <cell r="H481">
            <v>2</v>
          </cell>
          <cell r="I481">
            <v>1</v>
          </cell>
          <cell r="J481">
            <v>2</v>
          </cell>
          <cell r="K481">
            <v>17.8</v>
          </cell>
          <cell r="L481">
            <v>13632.564177099801</v>
          </cell>
          <cell r="M481">
            <v>7.0073600250742096</v>
          </cell>
          <cell r="N481">
            <v>1.6600940061475</v>
          </cell>
        </row>
        <row r="482">
          <cell r="G482" t="str">
            <v>Finland</v>
          </cell>
          <cell r="H482">
            <v>2</v>
          </cell>
          <cell r="I482">
            <v>2</v>
          </cell>
          <cell r="J482">
            <v>2</v>
          </cell>
          <cell r="K482">
            <v>25.5</v>
          </cell>
          <cell r="L482">
            <v>17478.462094851398</v>
          </cell>
          <cell r="M482">
            <v>4.1375751448503104</v>
          </cell>
          <cell r="N482">
            <v>1.0274854481433999</v>
          </cell>
        </row>
        <row r="483">
          <cell r="G483" t="str">
            <v>Finland</v>
          </cell>
          <cell r="H483">
            <v>2</v>
          </cell>
          <cell r="I483">
            <v>3</v>
          </cell>
          <cell r="J483">
            <v>2</v>
          </cell>
          <cell r="K483">
            <v>25.2</v>
          </cell>
          <cell r="L483">
            <v>17738.385722954699</v>
          </cell>
          <cell r="M483">
            <v>4.0477162668298199</v>
          </cell>
          <cell r="N483">
            <v>0.98231862451418495</v>
          </cell>
        </row>
        <row r="484">
          <cell r="G484" t="str">
            <v>Finland</v>
          </cell>
          <cell r="H484">
            <v>2</v>
          </cell>
          <cell r="I484">
            <v>4</v>
          </cell>
          <cell r="J484">
            <v>2</v>
          </cell>
          <cell r="K484">
            <v>10.5</v>
          </cell>
          <cell r="L484">
            <v>7199.3536765059098</v>
          </cell>
          <cell r="M484">
            <v>4.9361117379685497</v>
          </cell>
          <cell r="N484">
            <v>1.4766591199144601</v>
          </cell>
        </row>
        <row r="485">
          <cell r="G485" t="str">
            <v>Finland</v>
          </cell>
          <cell r="H485">
            <v>3</v>
          </cell>
          <cell r="I485">
            <v>2</v>
          </cell>
          <cell r="J485">
            <v>2</v>
          </cell>
          <cell r="K485">
            <v>11.3</v>
          </cell>
          <cell r="L485">
            <v>7266.0157380235896</v>
          </cell>
          <cell r="M485">
            <v>3.1282101803102398</v>
          </cell>
          <cell r="N485">
            <v>1.0314948676256399</v>
          </cell>
        </row>
        <row r="486">
          <cell r="G486" t="str">
            <v>Finland</v>
          </cell>
          <cell r="H486">
            <v>3</v>
          </cell>
          <cell r="I486">
            <v>3</v>
          </cell>
          <cell r="J486">
            <v>2</v>
          </cell>
          <cell r="K486">
            <v>22</v>
          </cell>
          <cell r="L486">
            <v>13595.3009061424</v>
          </cell>
          <cell r="M486">
            <v>2.5232450384543501</v>
          </cell>
          <cell r="N486">
            <v>0.56150219742644603</v>
          </cell>
        </row>
        <row r="487">
          <cell r="G487" t="str">
            <v>Finland</v>
          </cell>
          <cell r="H487">
            <v>3</v>
          </cell>
          <cell r="I487">
            <v>4</v>
          </cell>
          <cell r="J487">
            <v>2</v>
          </cell>
          <cell r="K487">
            <v>16.2</v>
          </cell>
          <cell r="L487">
            <v>9510.6755095216795</v>
          </cell>
          <cell r="M487">
            <v>2.3362935556340401</v>
          </cell>
          <cell r="N487">
            <v>0.61585162322055598</v>
          </cell>
        </row>
        <row r="488">
          <cell r="G488" t="str">
            <v>Flanders (Belgium)</v>
          </cell>
          <cell r="H488">
            <v>1</v>
          </cell>
          <cell r="I488">
            <v>1</v>
          </cell>
          <cell r="J488">
            <v>2</v>
          </cell>
          <cell r="K488">
            <v>5.5</v>
          </cell>
          <cell r="L488">
            <v>3636.83296362481</v>
          </cell>
          <cell r="M488">
            <v>1.6501871982176199</v>
          </cell>
          <cell r="N488">
            <v>0.74626244350758197</v>
          </cell>
        </row>
        <row r="489">
          <cell r="G489" t="str">
            <v>Flanders (Belgium)</v>
          </cell>
          <cell r="H489">
            <v>1</v>
          </cell>
          <cell r="I489">
            <v>2</v>
          </cell>
          <cell r="J489">
            <v>2</v>
          </cell>
          <cell r="K489">
            <v>8.9</v>
          </cell>
          <cell r="L489">
            <v>5911.6929773799802</v>
          </cell>
          <cell r="M489">
            <v>2.72523536013707</v>
          </cell>
          <cell r="N489">
            <v>1.0034313867362801</v>
          </cell>
        </row>
        <row r="490">
          <cell r="G490" t="str">
            <v>Flanders (Belgium)</v>
          </cell>
          <cell r="H490">
            <v>2</v>
          </cell>
          <cell r="I490">
            <v>1</v>
          </cell>
          <cell r="J490">
            <v>2</v>
          </cell>
          <cell r="K490">
            <v>6.9</v>
          </cell>
          <cell r="L490">
            <v>4741.4390691546296</v>
          </cell>
          <cell r="M490">
            <v>2.2721394864553899</v>
          </cell>
          <cell r="N490">
            <v>1.12527125400591</v>
          </cell>
        </row>
        <row r="491">
          <cell r="G491" t="str">
            <v>Flanders (Belgium)</v>
          </cell>
          <cell r="H491">
            <v>2</v>
          </cell>
          <cell r="I491">
            <v>2</v>
          </cell>
          <cell r="J491">
            <v>2</v>
          </cell>
          <cell r="K491">
            <v>1</v>
          </cell>
          <cell r="L491">
            <v>338.71632070986061</v>
          </cell>
          <cell r="M491">
            <v>100</v>
          </cell>
          <cell r="N491">
            <v>0</v>
          </cell>
        </row>
        <row r="492">
          <cell r="G492" t="str">
            <v>Flanders (Belgium)</v>
          </cell>
          <cell r="H492">
            <v>2</v>
          </cell>
          <cell r="I492">
            <v>3</v>
          </cell>
          <cell r="J492">
            <v>2</v>
          </cell>
          <cell r="K492">
            <v>9.1999999999999993</v>
          </cell>
          <cell r="L492">
            <v>6471.7431036239605</v>
          </cell>
          <cell r="M492">
            <v>1.2048039619978499</v>
          </cell>
          <cell r="N492">
            <v>0.47884946994663202</v>
          </cell>
        </row>
        <row r="493">
          <cell r="G493" t="str">
            <v>Flanders (Belgium)</v>
          </cell>
          <cell r="H493">
            <v>2</v>
          </cell>
          <cell r="I493">
            <v>4</v>
          </cell>
          <cell r="J493">
            <v>2</v>
          </cell>
          <cell r="K493">
            <v>3.6</v>
          </cell>
          <cell r="L493">
            <v>2679.4826843968599</v>
          </cell>
          <cell r="M493">
            <v>1.9153050381254599</v>
          </cell>
          <cell r="N493">
            <v>1.0921165053104001</v>
          </cell>
        </row>
        <row r="494">
          <cell r="G494" t="str">
            <v>Flanders (Belgium)</v>
          </cell>
          <cell r="H494">
            <v>3</v>
          </cell>
          <cell r="I494">
            <v>3</v>
          </cell>
          <cell r="J494">
            <v>2</v>
          </cell>
          <cell r="K494">
            <v>12.2</v>
          </cell>
          <cell r="L494">
            <v>8558.1697666187592</v>
          </cell>
          <cell r="M494">
            <v>1.4368402566529499</v>
          </cell>
          <cell r="N494">
            <v>0.49380782022724301</v>
          </cell>
        </row>
        <row r="495">
          <cell r="G495" t="str">
            <v>Flanders (Belgium)</v>
          </cell>
          <cell r="H495">
            <v>3</v>
          </cell>
          <cell r="I495">
            <v>4</v>
          </cell>
          <cell r="J495">
            <v>2</v>
          </cell>
          <cell r="K495">
            <v>8.1999999999999993</v>
          </cell>
          <cell r="L495">
            <v>5568.4051604228798</v>
          </cell>
          <cell r="M495">
            <v>1.23110710653046</v>
          </cell>
          <cell r="N495">
            <v>0.52512762734335705</v>
          </cell>
        </row>
        <row r="496">
          <cell r="G496" t="str">
            <v>France</v>
          </cell>
          <cell r="H496">
            <v>1</v>
          </cell>
          <cell r="I496">
            <v>1</v>
          </cell>
          <cell r="J496">
            <v>2</v>
          </cell>
          <cell r="K496">
            <v>45.4</v>
          </cell>
          <cell r="L496">
            <v>343855.46057284699</v>
          </cell>
          <cell r="M496">
            <v>6.78254645467005</v>
          </cell>
          <cell r="N496">
            <v>0.92799652679695699</v>
          </cell>
        </row>
        <row r="497">
          <cell r="G497" t="str">
            <v>France</v>
          </cell>
          <cell r="H497">
            <v>1</v>
          </cell>
          <cell r="I497">
            <v>2</v>
          </cell>
          <cell r="J497">
            <v>2</v>
          </cell>
          <cell r="K497">
            <v>21.7</v>
          </cell>
          <cell r="L497">
            <v>162384.724616202</v>
          </cell>
          <cell r="M497">
            <v>6.5586786630205998</v>
          </cell>
          <cell r="N497">
            <v>1.22799956578225</v>
          </cell>
        </row>
        <row r="498">
          <cell r="G498" t="str">
            <v>France</v>
          </cell>
          <cell r="H498">
            <v>1</v>
          </cell>
          <cell r="I498">
            <v>3</v>
          </cell>
          <cell r="J498">
            <v>2</v>
          </cell>
          <cell r="K498">
            <v>4.2</v>
          </cell>
          <cell r="L498">
            <v>30998.082310022299</v>
          </cell>
          <cell r="M498">
            <v>4.2336325839436899</v>
          </cell>
          <cell r="N498">
            <v>2.0617007659624398</v>
          </cell>
        </row>
        <row r="499">
          <cell r="G499" t="str">
            <v>France</v>
          </cell>
          <cell r="H499">
            <v>2</v>
          </cell>
          <cell r="I499">
            <v>1</v>
          </cell>
          <cell r="J499">
            <v>2</v>
          </cell>
          <cell r="K499">
            <v>38.9</v>
          </cell>
          <cell r="L499">
            <v>280288.760574819</v>
          </cell>
          <cell r="M499">
            <v>7.2729065323432698</v>
          </cell>
          <cell r="N499">
            <v>1.07796953103352</v>
          </cell>
        </row>
        <row r="500">
          <cell r="G500" t="str">
            <v>France</v>
          </cell>
          <cell r="H500">
            <v>2</v>
          </cell>
          <cell r="I500">
            <v>2</v>
          </cell>
          <cell r="J500">
            <v>2</v>
          </cell>
          <cell r="K500">
            <v>53.9</v>
          </cell>
          <cell r="L500">
            <v>384325.16542575398</v>
          </cell>
          <cell r="M500">
            <v>6.2545171664966199</v>
          </cell>
          <cell r="N500">
            <v>0.79000773103137101</v>
          </cell>
        </row>
        <row r="501">
          <cell r="G501" t="str">
            <v>France</v>
          </cell>
          <cell r="H501">
            <v>2</v>
          </cell>
          <cell r="I501">
            <v>3</v>
          </cell>
          <cell r="J501">
            <v>2</v>
          </cell>
          <cell r="K501">
            <v>26.4</v>
          </cell>
          <cell r="L501">
            <v>178154.49929275201</v>
          </cell>
          <cell r="M501">
            <v>4.6337521810100597</v>
          </cell>
          <cell r="N501">
            <v>1.0686398692071899</v>
          </cell>
        </row>
        <row r="502">
          <cell r="G502" t="str">
            <v>France</v>
          </cell>
          <cell r="H502">
            <v>2</v>
          </cell>
          <cell r="I502">
            <v>4</v>
          </cell>
          <cell r="J502">
            <v>2</v>
          </cell>
          <cell r="K502">
            <v>3.8</v>
          </cell>
          <cell r="L502">
            <v>27229.606481845502</v>
          </cell>
          <cell r="M502">
            <v>5.5998001009787304</v>
          </cell>
          <cell r="N502">
            <v>3.3232307172525299</v>
          </cell>
        </row>
        <row r="503">
          <cell r="G503" t="str">
            <v>France</v>
          </cell>
          <cell r="H503">
            <v>3</v>
          </cell>
          <cell r="I503">
            <v>1</v>
          </cell>
          <cell r="J503">
            <v>2</v>
          </cell>
          <cell r="K503">
            <v>7.3</v>
          </cell>
          <cell r="L503">
            <v>51082.6557718576</v>
          </cell>
          <cell r="M503">
            <v>8.0741630355430392</v>
          </cell>
          <cell r="N503">
            <v>2.62380324785053</v>
          </cell>
        </row>
        <row r="504">
          <cell r="G504" t="str">
            <v>France</v>
          </cell>
          <cell r="H504">
            <v>3</v>
          </cell>
          <cell r="I504">
            <v>2</v>
          </cell>
          <cell r="J504">
            <v>2</v>
          </cell>
          <cell r="K504">
            <v>14.9</v>
          </cell>
          <cell r="L504">
            <v>93476.266655681902</v>
          </cell>
          <cell r="M504">
            <v>4.3549250777031396</v>
          </cell>
          <cell r="N504">
            <v>1.2804073599883501</v>
          </cell>
        </row>
        <row r="505">
          <cell r="G505" t="str">
            <v>France</v>
          </cell>
          <cell r="H505">
            <v>3</v>
          </cell>
          <cell r="I505">
            <v>3</v>
          </cell>
          <cell r="J505">
            <v>2</v>
          </cell>
          <cell r="K505">
            <v>24.7</v>
          </cell>
          <cell r="L505">
            <v>143129.55991203</v>
          </cell>
          <cell r="M505">
            <v>3.13094810085164</v>
          </cell>
          <cell r="N505">
            <v>0.75883925860163204</v>
          </cell>
        </row>
        <row r="506">
          <cell r="G506" t="str">
            <v>France</v>
          </cell>
          <cell r="H506">
            <v>3</v>
          </cell>
          <cell r="I506">
            <v>4</v>
          </cell>
          <cell r="J506">
            <v>2</v>
          </cell>
          <cell r="K506">
            <v>12.1</v>
          </cell>
          <cell r="L506">
            <v>75206.570641546699</v>
          </cell>
          <cell r="M506">
            <v>3.4695140108414502</v>
          </cell>
          <cell r="N506">
            <v>1.20599947447866</v>
          </cell>
        </row>
        <row r="507">
          <cell r="G507" t="str">
            <v>Germany</v>
          </cell>
          <cell r="H507">
            <v>1</v>
          </cell>
          <cell r="I507">
            <v>1</v>
          </cell>
          <cell r="J507">
            <v>2</v>
          </cell>
          <cell r="K507">
            <v>21.2</v>
          </cell>
          <cell r="L507">
            <v>277400.75981954997</v>
          </cell>
          <cell r="M507">
            <v>10.5208795840413</v>
          </cell>
          <cell r="N507">
            <v>2.4976247188592802</v>
          </cell>
        </row>
        <row r="508">
          <cell r="G508" t="str">
            <v>Germany</v>
          </cell>
          <cell r="H508">
            <v>1</v>
          </cell>
          <cell r="I508">
            <v>2</v>
          </cell>
          <cell r="J508">
            <v>2</v>
          </cell>
          <cell r="K508">
            <v>6.4</v>
          </cell>
          <cell r="L508">
            <v>71886.572152231194</v>
          </cell>
          <cell r="M508">
            <v>5.7947520643926502</v>
          </cell>
          <cell r="N508">
            <v>3.20760413592674</v>
          </cell>
        </row>
        <row r="509">
          <cell r="G509" t="str">
            <v>Germany</v>
          </cell>
          <cell r="H509">
            <v>1</v>
          </cell>
          <cell r="I509">
            <v>3</v>
          </cell>
          <cell r="J509">
            <v>2</v>
          </cell>
          <cell r="K509">
            <v>2.4</v>
          </cell>
          <cell r="L509">
            <v>31733.742326346499</v>
          </cell>
          <cell r="M509">
            <v>7.9213395006058196</v>
          </cell>
          <cell r="N509">
            <v>5.3638906375121804</v>
          </cell>
        </row>
        <row r="510">
          <cell r="G510" t="str">
            <v>Germany</v>
          </cell>
          <cell r="H510">
            <v>2</v>
          </cell>
          <cell r="I510">
            <v>1</v>
          </cell>
          <cell r="J510">
            <v>2</v>
          </cell>
          <cell r="K510">
            <v>23.5</v>
          </cell>
          <cell r="L510">
            <v>256864.755558551</v>
          </cell>
          <cell r="M510">
            <v>5.3994092118803598</v>
          </cell>
          <cell r="N510">
            <v>1.24649446849014</v>
          </cell>
        </row>
        <row r="511">
          <cell r="G511" t="str">
            <v>Germany</v>
          </cell>
          <cell r="H511">
            <v>2</v>
          </cell>
          <cell r="I511">
            <v>2</v>
          </cell>
          <cell r="J511">
            <v>2</v>
          </cell>
          <cell r="K511">
            <v>37.4</v>
          </cell>
          <cell r="L511">
            <v>443226.74014136899</v>
          </cell>
          <cell r="M511">
            <v>4.7229975192061202</v>
          </cell>
          <cell r="N511">
            <v>0.96250418503481705</v>
          </cell>
        </row>
        <row r="512">
          <cell r="G512" t="str">
            <v>Germany</v>
          </cell>
          <cell r="H512">
            <v>2</v>
          </cell>
          <cell r="I512">
            <v>3</v>
          </cell>
          <cell r="J512">
            <v>2</v>
          </cell>
          <cell r="K512">
            <v>26.2</v>
          </cell>
          <cell r="L512">
            <v>291605.99987961003</v>
          </cell>
          <cell r="M512">
            <v>3.5568762190907699</v>
          </cell>
          <cell r="N512">
            <v>0.94963035731651102</v>
          </cell>
        </row>
        <row r="513">
          <cell r="G513" t="str">
            <v>Germany</v>
          </cell>
          <cell r="H513">
            <v>2</v>
          </cell>
          <cell r="I513">
            <v>4</v>
          </cell>
          <cell r="J513">
            <v>2</v>
          </cell>
          <cell r="K513">
            <v>1.9</v>
          </cell>
          <cell r="L513">
            <v>16985.492644445501</v>
          </cell>
          <cell r="M513">
            <v>0.82980056457110796</v>
          </cell>
          <cell r="N513">
            <v>0.85898535568516798</v>
          </cell>
        </row>
        <row r="514">
          <cell r="G514" t="str">
            <v>Germany</v>
          </cell>
          <cell r="H514">
            <v>3</v>
          </cell>
          <cell r="I514">
            <v>1</v>
          </cell>
          <cell r="J514">
            <v>2</v>
          </cell>
          <cell r="K514">
            <v>5.5</v>
          </cell>
          <cell r="L514">
            <v>45073.970426898799</v>
          </cell>
          <cell r="M514">
            <v>5.6301135570222902</v>
          </cell>
          <cell r="N514">
            <v>3.0233156093883302</v>
          </cell>
        </row>
        <row r="515">
          <cell r="G515" t="str">
            <v>Germany</v>
          </cell>
          <cell r="H515">
            <v>3</v>
          </cell>
          <cell r="I515">
            <v>2</v>
          </cell>
          <cell r="J515">
            <v>2</v>
          </cell>
          <cell r="K515">
            <v>10</v>
          </cell>
          <cell r="L515">
            <v>90612.133255901601</v>
          </cell>
          <cell r="M515">
            <v>2.9192745095269701</v>
          </cell>
          <cell r="N515">
            <v>1.17934269627087</v>
          </cell>
        </row>
        <row r="516">
          <cell r="G516" t="str">
            <v>Germany</v>
          </cell>
          <cell r="H516">
            <v>3</v>
          </cell>
          <cell r="I516">
            <v>3</v>
          </cell>
          <cell r="J516">
            <v>2</v>
          </cell>
          <cell r="K516">
            <v>17.399999999999999</v>
          </cell>
          <cell r="L516">
            <v>174394.48674685901</v>
          </cell>
          <cell r="M516">
            <v>2.5604865162530102</v>
          </cell>
          <cell r="N516">
            <v>0.82069308660135998</v>
          </cell>
        </row>
        <row r="517">
          <cell r="G517" t="str">
            <v>Germany</v>
          </cell>
          <cell r="H517">
            <v>3</v>
          </cell>
          <cell r="I517">
            <v>4</v>
          </cell>
          <cell r="J517">
            <v>2</v>
          </cell>
          <cell r="K517">
            <v>7.1</v>
          </cell>
          <cell r="L517">
            <v>56428.0349851844</v>
          </cell>
          <cell r="M517">
            <v>1.28500006669621</v>
          </cell>
          <cell r="N517">
            <v>0.74164624150406699</v>
          </cell>
        </row>
        <row r="518">
          <cell r="G518" t="str">
            <v>Capitals</v>
          </cell>
          <cell r="H518">
            <v>1</v>
          </cell>
          <cell r="I518">
            <v>1</v>
          </cell>
          <cell r="J518">
            <v>2</v>
          </cell>
          <cell r="K518">
            <v>56</v>
          </cell>
          <cell r="L518">
            <v>86873.319303398603</v>
          </cell>
          <cell r="M518">
            <v>9.5625631442538506</v>
          </cell>
          <cell r="N518">
            <v>1.92385549003337</v>
          </cell>
        </row>
        <row r="519">
          <cell r="G519" t="str">
            <v>Capitals</v>
          </cell>
          <cell r="H519">
            <v>1</v>
          </cell>
          <cell r="I519">
            <v>2</v>
          </cell>
          <cell r="J519">
            <v>2</v>
          </cell>
          <cell r="K519">
            <v>59.6</v>
          </cell>
          <cell r="L519">
            <v>124989.960956207</v>
          </cell>
          <cell r="M519">
            <v>16.738664675482099</v>
          </cell>
          <cell r="N519">
            <v>2.9226681075175098</v>
          </cell>
        </row>
        <row r="520">
          <cell r="G520" t="str">
            <v>Capitals</v>
          </cell>
          <cell r="H520">
            <v>1</v>
          </cell>
          <cell r="I520">
            <v>3</v>
          </cell>
          <cell r="J520">
            <v>2</v>
          </cell>
          <cell r="K520">
            <v>18.2</v>
          </cell>
          <cell r="L520">
            <v>47388.459580058203</v>
          </cell>
          <cell r="M520">
            <v>20.730719790121402</v>
          </cell>
          <cell r="N520">
            <v>5.9806762104806603</v>
          </cell>
        </row>
        <row r="521">
          <cell r="G521" t="str">
            <v>Capitals</v>
          </cell>
          <cell r="H521">
            <v>2</v>
          </cell>
          <cell r="I521">
            <v>1</v>
          </cell>
          <cell r="J521">
            <v>2</v>
          </cell>
          <cell r="K521">
            <v>68.2</v>
          </cell>
          <cell r="L521">
            <v>82487.923495363502</v>
          </cell>
          <cell r="M521">
            <v>13.1900841721473</v>
          </cell>
          <cell r="N521">
            <v>1.85024751089506</v>
          </cell>
        </row>
        <row r="522">
          <cell r="G522" t="str">
            <v>Capitals</v>
          </cell>
          <cell r="H522">
            <v>2</v>
          </cell>
          <cell r="I522">
            <v>2</v>
          </cell>
          <cell r="J522">
            <v>2</v>
          </cell>
          <cell r="K522">
            <v>119.1</v>
          </cell>
          <cell r="L522">
            <v>148090.11875677801</v>
          </cell>
          <cell r="M522">
            <v>14.078745758806001</v>
          </cell>
          <cell r="N522">
            <v>1.65421891395988</v>
          </cell>
        </row>
        <row r="523">
          <cell r="G523" t="str">
            <v>Capitals</v>
          </cell>
          <cell r="H523">
            <v>2</v>
          </cell>
          <cell r="I523">
            <v>3</v>
          </cell>
          <cell r="J523">
            <v>2</v>
          </cell>
          <cell r="K523">
            <v>61.2</v>
          </cell>
          <cell r="L523">
            <v>90802.293680498697</v>
          </cell>
          <cell r="M523">
            <v>14.673458647800899</v>
          </cell>
          <cell r="N523">
            <v>2.8647331145120001</v>
          </cell>
        </row>
        <row r="524">
          <cell r="G524" t="str">
            <v>Capitals</v>
          </cell>
          <cell r="H524">
            <v>2</v>
          </cell>
          <cell r="I524">
            <v>4</v>
          </cell>
          <cell r="J524">
            <v>2</v>
          </cell>
          <cell r="K524">
            <v>5.5</v>
          </cell>
          <cell r="L524">
            <v>9247.9844867310403</v>
          </cell>
          <cell r="M524">
            <v>10.583433252342999</v>
          </cell>
          <cell r="N524">
            <v>6.1926350392042</v>
          </cell>
        </row>
        <row r="525">
          <cell r="G525" t="str">
            <v>Capitals</v>
          </cell>
          <cell r="H525">
            <v>3</v>
          </cell>
          <cell r="I525">
            <v>1</v>
          </cell>
          <cell r="J525">
            <v>2</v>
          </cell>
          <cell r="K525">
            <v>21.8</v>
          </cell>
          <cell r="L525">
            <v>27325.717403509399</v>
          </cell>
          <cell r="M525">
            <v>14.907442843847299</v>
          </cell>
          <cell r="N525">
            <v>4.4995355324287001</v>
          </cell>
        </row>
        <row r="526">
          <cell r="G526" t="str">
            <v>Capitals</v>
          </cell>
          <cell r="H526">
            <v>3</v>
          </cell>
          <cell r="I526">
            <v>2</v>
          </cell>
          <cell r="J526">
            <v>2</v>
          </cell>
          <cell r="K526">
            <v>62.9</v>
          </cell>
          <cell r="L526">
            <v>84066.386869087597</v>
          </cell>
          <cell r="M526">
            <v>14.614400368194</v>
          </cell>
          <cell r="N526">
            <v>2.84377440043591</v>
          </cell>
        </row>
        <row r="527">
          <cell r="G527" t="str">
            <v>Capitals</v>
          </cell>
          <cell r="H527">
            <v>3</v>
          </cell>
          <cell r="I527">
            <v>3</v>
          </cell>
          <cell r="J527">
            <v>2</v>
          </cell>
          <cell r="K527">
            <v>42.4</v>
          </cell>
          <cell r="L527">
            <v>61223.222910265802</v>
          </cell>
          <cell r="M527">
            <v>9.7072279149232301</v>
          </cell>
          <cell r="N527">
            <v>2.0187317902262301</v>
          </cell>
        </row>
        <row r="528">
          <cell r="G528" t="str">
            <v>Capitals</v>
          </cell>
          <cell r="H528">
            <v>3</v>
          </cell>
          <cell r="I528">
            <v>4</v>
          </cell>
          <cell r="J528">
            <v>2</v>
          </cell>
          <cell r="K528">
            <v>8.9</v>
          </cell>
          <cell r="L528">
            <v>13537.860261828901</v>
          </cell>
          <cell r="M528">
            <v>5.4015062008761596</v>
          </cell>
          <cell r="N528">
            <v>2.6779365564528801</v>
          </cell>
        </row>
        <row r="529">
          <cell r="G529" t="str">
            <v>Ireland</v>
          </cell>
          <cell r="H529">
            <v>1</v>
          </cell>
          <cell r="I529">
            <v>1</v>
          </cell>
          <cell r="J529">
            <v>2</v>
          </cell>
          <cell r="K529">
            <v>55.1</v>
          </cell>
          <cell r="L529">
            <v>30977.218740944001</v>
          </cell>
          <cell r="M529">
            <v>9.2710493091887507</v>
          </cell>
          <cell r="N529">
            <v>1.66480636342013</v>
          </cell>
        </row>
        <row r="530">
          <cell r="G530" t="str">
            <v>Ireland</v>
          </cell>
          <cell r="H530">
            <v>1</v>
          </cell>
          <cell r="I530">
            <v>2</v>
          </cell>
          <cell r="J530">
            <v>2</v>
          </cell>
          <cell r="K530">
            <v>45.3</v>
          </cell>
          <cell r="L530">
            <v>26037.044407630801</v>
          </cell>
          <cell r="M530">
            <v>10.519200511286</v>
          </cell>
          <cell r="N530">
            <v>2.0569859955248102</v>
          </cell>
        </row>
        <row r="531">
          <cell r="G531" t="str">
            <v>Ireland</v>
          </cell>
          <cell r="H531">
            <v>1</v>
          </cell>
          <cell r="I531">
            <v>3</v>
          </cell>
          <cell r="J531">
            <v>2</v>
          </cell>
          <cell r="K531">
            <v>11.4</v>
          </cell>
          <cell r="L531">
            <v>6147.1125965820302</v>
          </cell>
          <cell r="M531">
            <v>8.0852161053561105</v>
          </cell>
          <cell r="N531">
            <v>3.5765451407700999</v>
          </cell>
        </row>
        <row r="532">
          <cell r="G532" t="str">
            <v>Ireland</v>
          </cell>
          <cell r="H532">
            <v>2</v>
          </cell>
          <cell r="I532">
            <v>1</v>
          </cell>
          <cell r="J532">
            <v>2</v>
          </cell>
          <cell r="K532">
            <v>52.1</v>
          </cell>
          <cell r="L532">
            <v>25857.6355299108</v>
          </cell>
          <cell r="M532">
            <v>11.922711660685501</v>
          </cell>
          <cell r="N532">
            <v>1.7144545777959299</v>
          </cell>
        </row>
        <row r="533">
          <cell r="G533" t="str">
            <v>Ireland</v>
          </cell>
          <cell r="H533">
            <v>2</v>
          </cell>
          <cell r="I533">
            <v>2</v>
          </cell>
          <cell r="J533">
            <v>2</v>
          </cell>
          <cell r="K533">
            <v>82.2</v>
          </cell>
          <cell r="L533">
            <v>39997.805028265597</v>
          </cell>
          <cell r="M533">
            <v>10.0071157180619</v>
          </cell>
          <cell r="N533">
            <v>1.1655300749387401</v>
          </cell>
        </row>
        <row r="534">
          <cell r="G534" t="str">
            <v>Ireland</v>
          </cell>
          <cell r="H534">
            <v>2</v>
          </cell>
          <cell r="I534">
            <v>3</v>
          </cell>
          <cell r="J534">
            <v>2</v>
          </cell>
          <cell r="K534">
            <v>51</v>
          </cell>
          <cell r="L534">
            <v>27032.0801036911</v>
          </cell>
          <cell r="M534">
            <v>10.4393819506524</v>
          </cell>
          <cell r="N534">
            <v>1.829694201523</v>
          </cell>
        </row>
        <row r="535">
          <cell r="G535" t="str">
            <v>Ireland</v>
          </cell>
          <cell r="H535">
            <v>2</v>
          </cell>
          <cell r="I535">
            <v>4</v>
          </cell>
          <cell r="J535">
            <v>2</v>
          </cell>
          <cell r="K535">
            <v>5.7</v>
          </cell>
          <cell r="L535">
            <v>3559.87319917062</v>
          </cell>
          <cell r="M535">
            <v>8.5233690617009206</v>
          </cell>
          <cell r="N535">
            <v>4.6304242340889399</v>
          </cell>
        </row>
        <row r="536">
          <cell r="G536" t="str">
            <v>Ireland</v>
          </cell>
          <cell r="H536">
            <v>3</v>
          </cell>
          <cell r="I536">
            <v>1</v>
          </cell>
          <cell r="J536">
            <v>2</v>
          </cell>
          <cell r="K536">
            <v>10</v>
          </cell>
          <cell r="L536">
            <v>3375.2979743581</v>
          </cell>
          <cell r="M536">
            <v>4.9067790689107804</v>
          </cell>
          <cell r="N536">
            <v>1.90809536444003</v>
          </cell>
        </row>
        <row r="537">
          <cell r="G537" t="str">
            <v>Ireland</v>
          </cell>
          <cell r="H537">
            <v>3</v>
          </cell>
          <cell r="I537">
            <v>2</v>
          </cell>
          <cell r="J537">
            <v>2</v>
          </cell>
          <cell r="K537">
            <v>38</v>
          </cell>
          <cell r="L537">
            <v>15399.731802907299</v>
          </cell>
          <cell r="M537">
            <v>5.8388285778004798</v>
          </cell>
          <cell r="N537">
            <v>1.1632342300626799</v>
          </cell>
        </row>
        <row r="538">
          <cell r="G538" t="str">
            <v>Ireland</v>
          </cell>
          <cell r="H538">
            <v>3</v>
          </cell>
          <cell r="I538">
            <v>3</v>
          </cell>
          <cell r="J538">
            <v>2</v>
          </cell>
          <cell r="K538">
            <v>29.5</v>
          </cell>
          <cell r="L538">
            <v>12605.418641292001</v>
          </cell>
          <cell r="M538">
            <v>3.46453133595115</v>
          </cell>
          <cell r="N538">
            <v>0.89741112051444405</v>
          </cell>
        </row>
        <row r="539">
          <cell r="G539" t="str">
            <v>Ireland</v>
          </cell>
          <cell r="H539">
            <v>3</v>
          </cell>
          <cell r="I539">
            <v>4</v>
          </cell>
          <cell r="J539">
            <v>2</v>
          </cell>
          <cell r="K539">
            <v>13.5</v>
          </cell>
          <cell r="L539">
            <v>4973.4190526202301</v>
          </cell>
          <cell r="M539">
            <v>3.3866360457931699</v>
          </cell>
          <cell r="N539">
            <v>1.1969413538373499</v>
          </cell>
        </row>
        <row r="540">
          <cell r="G540" t="str">
            <v>Penguins</v>
          </cell>
          <cell r="H540">
            <v>1</v>
          </cell>
          <cell r="I540">
            <v>1</v>
          </cell>
          <cell r="J540">
            <v>2</v>
          </cell>
          <cell r="K540">
            <v>13</v>
          </cell>
          <cell r="L540">
            <v>7853.2049288851604</v>
          </cell>
          <cell r="M540">
            <v>2.5814167950723199</v>
          </cell>
          <cell r="N540">
            <v>0.99133851695432096</v>
          </cell>
        </row>
        <row r="541">
          <cell r="G541" t="str">
            <v>Penguins</v>
          </cell>
          <cell r="H541">
            <v>1</v>
          </cell>
          <cell r="I541">
            <v>2</v>
          </cell>
          <cell r="J541">
            <v>2</v>
          </cell>
          <cell r="K541">
            <v>9.9</v>
          </cell>
          <cell r="L541">
            <v>6515.2901270719503</v>
          </cell>
          <cell r="M541">
            <v>6.3321927754397196</v>
          </cell>
          <cell r="N541">
            <v>2.6047468858603899</v>
          </cell>
        </row>
        <row r="542">
          <cell r="G542" t="str">
            <v>Penguins</v>
          </cell>
          <cell r="H542">
            <v>2</v>
          </cell>
          <cell r="I542">
            <v>1</v>
          </cell>
          <cell r="J542">
            <v>2</v>
          </cell>
          <cell r="K542">
            <v>31</v>
          </cell>
          <cell r="L542">
            <v>25680.154480788198</v>
          </cell>
          <cell r="M542">
            <v>4.9804341046413896</v>
          </cell>
          <cell r="N542">
            <v>0.95506357299832301</v>
          </cell>
        </row>
        <row r="543">
          <cell r="G543" t="str">
            <v>Penguins</v>
          </cell>
          <cell r="H543">
            <v>2</v>
          </cell>
          <cell r="I543">
            <v>2</v>
          </cell>
          <cell r="J543">
            <v>2</v>
          </cell>
          <cell r="K543">
            <v>25.6</v>
          </cell>
          <cell r="L543">
            <v>21635.1564124092</v>
          </cell>
          <cell r="M543">
            <v>5.0231836267844097</v>
          </cell>
          <cell r="N543">
            <v>1.13096302574178</v>
          </cell>
        </row>
        <row r="544">
          <cell r="G544" t="str">
            <v>Penguins</v>
          </cell>
          <cell r="H544">
            <v>2</v>
          </cell>
          <cell r="I544">
            <v>3</v>
          </cell>
          <cell r="J544">
            <v>2</v>
          </cell>
          <cell r="K544">
            <v>12.3</v>
          </cell>
          <cell r="L544">
            <v>12438.2329522031</v>
          </cell>
          <cell r="M544">
            <v>4.9265553558813098</v>
          </cell>
          <cell r="N544">
            <v>1.8124548281525901</v>
          </cell>
        </row>
        <row r="545">
          <cell r="G545" t="str">
            <v>Penguins</v>
          </cell>
          <cell r="H545">
            <v>2</v>
          </cell>
          <cell r="I545">
            <v>4</v>
          </cell>
          <cell r="J545">
            <v>2</v>
          </cell>
          <cell r="K545">
            <v>3.1</v>
          </cell>
          <cell r="L545">
            <v>3954.9545756607599</v>
          </cell>
          <cell r="M545">
            <v>5.4020205343468204</v>
          </cell>
          <cell r="N545">
            <v>3.7150801381668099</v>
          </cell>
        </row>
        <row r="546">
          <cell r="G546" t="str">
            <v>Penguins</v>
          </cell>
          <cell r="H546">
            <v>3</v>
          </cell>
          <cell r="I546">
            <v>1</v>
          </cell>
          <cell r="J546">
            <v>2</v>
          </cell>
          <cell r="K546">
            <v>14.3</v>
          </cell>
          <cell r="L546">
            <v>12285.82615121</v>
          </cell>
          <cell r="M546">
            <v>4.0062320638773503</v>
          </cell>
          <cell r="N546">
            <v>1.47853774057336</v>
          </cell>
        </row>
        <row r="547">
          <cell r="G547" t="str">
            <v>Penguins</v>
          </cell>
          <cell r="H547">
            <v>3</v>
          </cell>
          <cell r="I547">
            <v>2</v>
          </cell>
          <cell r="J547">
            <v>2</v>
          </cell>
          <cell r="K547">
            <v>17.3</v>
          </cell>
          <cell r="L547">
            <v>16433.703289484802</v>
          </cell>
          <cell r="M547">
            <v>3.0398038664969098</v>
          </cell>
          <cell r="N547">
            <v>1.0567855184097401</v>
          </cell>
        </row>
        <row r="548">
          <cell r="G548" t="str">
            <v>Penguins</v>
          </cell>
          <cell r="H548">
            <v>3</v>
          </cell>
          <cell r="I548">
            <v>3</v>
          </cell>
          <cell r="J548">
            <v>2</v>
          </cell>
          <cell r="K548">
            <v>16.600000000000001</v>
          </cell>
          <cell r="L548">
            <v>18000.4682315674</v>
          </cell>
          <cell r="M548">
            <v>2.78030888517223</v>
          </cell>
          <cell r="N548">
            <v>0.71996667311307705</v>
          </cell>
        </row>
        <row r="549">
          <cell r="G549" t="str">
            <v>Penguins</v>
          </cell>
          <cell r="H549">
            <v>3</v>
          </cell>
          <cell r="I549">
            <v>4</v>
          </cell>
          <cell r="J549">
            <v>2</v>
          </cell>
          <cell r="K549">
            <v>8.8000000000000007</v>
          </cell>
          <cell r="L549">
            <v>10255.285894803201</v>
          </cell>
          <cell r="M549">
            <v>3.0914134371137898</v>
          </cell>
          <cell r="N549">
            <v>1.2025585684425399</v>
          </cell>
        </row>
        <row r="550">
          <cell r="G550" t="str">
            <v>Italy</v>
          </cell>
          <cell r="H550">
            <v>1</v>
          </cell>
          <cell r="I550">
            <v>1</v>
          </cell>
          <cell r="J550">
            <v>2</v>
          </cell>
          <cell r="K550">
            <v>79.5</v>
          </cell>
          <cell r="L550">
            <v>926379.11341850006</v>
          </cell>
          <cell r="M550">
            <v>11.653591295303199</v>
          </cell>
          <cell r="N550">
            <v>1.46040391700507</v>
          </cell>
        </row>
        <row r="551">
          <cell r="G551" t="str">
            <v>Italy</v>
          </cell>
          <cell r="H551">
            <v>1</v>
          </cell>
          <cell r="I551">
            <v>2</v>
          </cell>
          <cell r="J551">
            <v>2</v>
          </cell>
          <cell r="K551">
            <v>40.6</v>
          </cell>
          <cell r="L551">
            <v>464122.00688559999</v>
          </cell>
          <cell r="M551">
            <v>6.9050687833599698</v>
          </cell>
          <cell r="N551">
            <v>1.34411008747814</v>
          </cell>
        </row>
        <row r="552">
          <cell r="G552" t="str">
            <v>Italy</v>
          </cell>
          <cell r="H552">
            <v>1</v>
          </cell>
          <cell r="I552">
            <v>3</v>
          </cell>
          <cell r="J552">
            <v>2</v>
          </cell>
          <cell r="K552">
            <v>12</v>
          </cell>
          <cell r="L552">
            <v>140025.20189990001</v>
          </cell>
          <cell r="M552">
            <v>6.94447528802481</v>
          </cell>
          <cell r="N552">
            <v>2.4323129942249602</v>
          </cell>
        </row>
        <row r="553">
          <cell r="G553" t="str">
            <v>Italy</v>
          </cell>
          <cell r="H553">
            <v>2</v>
          </cell>
          <cell r="I553">
            <v>1</v>
          </cell>
          <cell r="J553">
            <v>2</v>
          </cell>
          <cell r="K553">
            <v>20</v>
          </cell>
          <cell r="L553">
            <v>163822.54879619999</v>
          </cell>
          <cell r="M553">
            <v>8.4849781756376501</v>
          </cell>
          <cell r="N553">
            <v>2.1996705339000302</v>
          </cell>
        </row>
        <row r="554">
          <cell r="G554" t="str">
            <v>Italy</v>
          </cell>
          <cell r="H554">
            <v>2</v>
          </cell>
          <cell r="I554">
            <v>2</v>
          </cell>
          <cell r="J554">
            <v>2</v>
          </cell>
          <cell r="K554">
            <v>57</v>
          </cell>
          <cell r="L554">
            <v>487322.26104020001</v>
          </cell>
          <cell r="M554">
            <v>10.6434026880156</v>
          </cell>
          <cell r="N554">
            <v>1.55895846174423</v>
          </cell>
        </row>
        <row r="555">
          <cell r="G555" t="str">
            <v>Italy</v>
          </cell>
          <cell r="H555">
            <v>2</v>
          </cell>
          <cell r="I555">
            <v>3</v>
          </cell>
          <cell r="J555">
            <v>2</v>
          </cell>
          <cell r="K555">
            <v>41.7</v>
          </cell>
          <cell r="L555">
            <v>366233.78698530002</v>
          </cell>
          <cell r="M555">
            <v>9.2187640040291807</v>
          </cell>
          <cell r="N555">
            <v>1.72452232587611</v>
          </cell>
        </row>
        <row r="556">
          <cell r="G556" t="str">
            <v>Italy</v>
          </cell>
          <cell r="H556">
            <v>2</v>
          </cell>
          <cell r="I556">
            <v>4</v>
          </cell>
          <cell r="J556">
            <v>2</v>
          </cell>
          <cell r="K556">
            <v>3.3</v>
          </cell>
          <cell r="L556">
            <v>25500.022096299999</v>
          </cell>
          <cell r="M556">
            <v>3.4199911728248198</v>
          </cell>
          <cell r="N556">
            <v>3.1583899419758898</v>
          </cell>
        </row>
        <row r="557">
          <cell r="G557" t="str">
            <v>Italy</v>
          </cell>
          <cell r="H557">
            <v>3</v>
          </cell>
          <cell r="I557">
            <v>1</v>
          </cell>
          <cell r="J557">
            <v>2</v>
          </cell>
          <cell r="K557">
            <v>3</v>
          </cell>
          <cell r="L557">
            <v>34224.488480400003</v>
          </cell>
          <cell r="M557">
            <v>6.4123648147873897</v>
          </cell>
          <cell r="N557">
            <v>4.4655449961974103</v>
          </cell>
        </row>
        <row r="558">
          <cell r="G558" t="str">
            <v>Italy</v>
          </cell>
          <cell r="H558">
            <v>3</v>
          </cell>
          <cell r="I558">
            <v>2</v>
          </cell>
          <cell r="J558">
            <v>2</v>
          </cell>
          <cell r="K558">
            <v>16.100000000000001</v>
          </cell>
          <cell r="L558">
            <v>137246.53163089999</v>
          </cell>
          <cell r="M558">
            <v>9.6499849954296195</v>
          </cell>
          <cell r="N558">
            <v>3.13185803113854</v>
          </cell>
        </row>
        <row r="559">
          <cell r="G559" t="str">
            <v>Italy</v>
          </cell>
          <cell r="H559">
            <v>3</v>
          </cell>
          <cell r="I559">
            <v>3</v>
          </cell>
          <cell r="J559">
            <v>2</v>
          </cell>
          <cell r="K559">
            <v>13</v>
          </cell>
          <cell r="L559">
            <v>107525.8696151</v>
          </cell>
          <cell r="M559">
            <v>5.5148184897417503</v>
          </cell>
          <cell r="N559">
            <v>1.93155814808825</v>
          </cell>
        </row>
        <row r="560">
          <cell r="G560" t="str">
            <v>Italy</v>
          </cell>
          <cell r="H560">
            <v>3</v>
          </cell>
          <cell r="I560">
            <v>4</v>
          </cell>
          <cell r="J560">
            <v>2</v>
          </cell>
          <cell r="K560">
            <v>3.9</v>
          </cell>
          <cell r="L560">
            <v>34734.490372599997</v>
          </cell>
          <cell r="M560">
            <v>5.43695847013168</v>
          </cell>
          <cell r="N560">
            <v>3.5346738370654802</v>
          </cell>
        </row>
        <row r="561">
          <cell r="G561" t="str">
            <v>Panthers</v>
          </cell>
          <cell r="H561">
            <v>1</v>
          </cell>
          <cell r="I561">
            <v>1</v>
          </cell>
          <cell r="J561">
            <v>2</v>
          </cell>
          <cell r="K561">
            <v>33.799999999999997</v>
          </cell>
          <cell r="L561">
            <v>31781.731760872801</v>
          </cell>
          <cell r="M561">
            <v>1.85774261471556</v>
          </cell>
          <cell r="N561">
            <v>0.40768032299718399</v>
          </cell>
        </row>
        <row r="562">
          <cell r="G562" t="str">
            <v>Panthers</v>
          </cell>
          <cell r="H562">
            <v>2</v>
          </cell>
          <cell r="I562">
            <v>1</v>
          </cell>
          <cell r="J562">
            <v>2</v>
          </cell>
          <cell r="K562">
            <v>35.6</v>
          </cell>
          <cell r="L562">
            <v>42195.966337873702</v>
          </cell>
          <cell r="M562">
            <v>3.1617026706512599</v>
          </cell>
          <cell r="N562">
            <v>0.67044974590489903</v>
          </cell>
        </row>
        <row r="563">
          <cell r="G563" t="str">
            <v>Panthers</v>
          </cell>
          <cell r="H563">
            <v>2</v>
          </cell>
          <cell r="I563">
            <v>2</v>
          </cell>
          <cell r="J563">
            <v>2</v>
          </cell>
          <cell r="K563">
            <v>14.3</v>
          </cell>
          <cell r="L563">
            <v>14611.040758654801</v>
          </cell>
          <cell r="M563">
            <v>2.0346125035440399</v>
          </cell>
          <cell r="N563">
            <v>0.83287466773107299</v>
          </cell>
        </row>
        <row r="564">
          <cell r="G564" t="str">
            <v>Panthers</v>
          </cell>
          <cell r="H564">
            <v>2</v>
          </cell>
          <cell r="I564">
            <v>3</v>
          </cell>
          <cell r="J564">
            <v>2</v>
          </cell>
          <cell r="K564">
            <v>3.9</v>
          </cell>
          <cell r="L564">
            <v>5593.03932085418</v>
          </cell>
          <cell r="M564">
            <v>3.28467332177628</v>
          </cell>
          <cell r="N564">
            <v>2.3388003751036601</v>
          </cell>
        </row>
        <row r="565">
          <cell r="G565" t="str">
            <v>Panthers</v>
          </cell>
          <cell r="H565">
            <v>3</v>
          </cell>
          <cell r="I565">
            <v>1</v>
          </cell>
          <cell r="J565">
            <v>2</v>
          </cell>
          <cell r="K565">
            <v>5</v>
          </cell>
          <cell r="L565">
            <v>9309.8085614670508</v>
          </cell>
          <cell r="M565">
            <v>3.1386175359955701</v>
          </cell>
          <cell r="N565">
            <v>1.71925665609557</v>
          </cell>
        </row>
        <row r="566">
          <cell r="G566" t="str">
            <v>Panthers</v>
          </cell>
          <cell r="H566">
            <v>3</v>
          </cell>
          <cell r="I566">
            <v>2</v>
          </cell>
          <cell r="J566">
            <v>3</v>
          </cell>
          <cell r="K566">
            <v>2</v>
          </cell>
          <cell r="L566">
            <v>6164.452167805508</v>
          </cell>
          <cell r="M566">
            <v>56.682274486635052</v>
          </cell>
          <cell r="N566">
            <v>37.953738130957653</v>
          </cell>
        </row>
        <row r="567">
          <cell r="G567" t="str">
            <v>Panthers</v>
          </cell>
          <cell r="H567">
            <v>3</v>
          </cell>
          <cell r="I567">
            <v>3</v>
          </cell>
          <cell r="J567">
            <v>2</v>
          </cell>
          <cell r="K567">
            <v>6.2</v>
          </cell>
          <cell r="L567">
            <v>7000.3602508204804</v>
          </cell>
          <cell r="M567">
            <v>3.7304409240124401</v>
          </cell>
          <cell r="N567">
            <v>2.3940193274241102</v>
          </cell>
        </row>
        <row r="568">
          <cell r="G568" t="str">
            <v>Panthers</v>
          </cell>
          <cell r="H568">
            <v>3</v>
          </cell>
          <cell r="I568">
            <v>4</v>
          </cell>
          <cell r="J568">
            <v>2</v>
          </cell>
          <cell r="K568">
            <v>1.8</v>
          </cell>
          <cell r="L568">
            <v>3955.5285714704701</v>
          </cell>
          <cell r="M568">
            <v>10.8102178692371</v>
          </cell>
          <cell r="N568">
            <v>9.2798325205793706</v>
          </cell>
        </row>
        <row r="569">
          <cell r="G569" t="str">
            <v>Japan</v>
          </cell>
          <cell r="H569">
            <v>1</v>
          </cell>
          <cell r="I569">
            <v>1</v>
          </cell>
          <cell r="J569">
            <v>2</v>
          </cell>
          <cell r="K569">
            <v>1.2</v>
          </cell>
          <cell r="L569">
            <v>32881.955528400002</v>
          </cell>
          <cell r="M569">
            <v>1.42820975648476</v>
          </cell>
          <cell r="N569">
            <v>1.2396757185318501</v>
          </cell>
        </row>
        <row r="570">
          <cell r="G570" t="str">
            <v>Japan</v>
          </cell>
          <cell r="H570">
            <v>1</v>
          </cell>
          <cell r="I570">
            <v>2</v>
          </cell>
          <cell r="J570">
            <v>2</v>
          </cell>
          <cell r="K570">
            <v>1.6</v>
          </cell>
          <cell r="L570">
            <v>34914.137974899997</v>
          </cell>
          <cell r="M570">
            <v>1.0811500743621401</v>
          </cell>
          <cell r="N570">
            <v>0.97578916896646695</v>
          </cell>
        </row>
        <row r="571">
          <cell r="G571" t="str">
            <v>Japan</v>
          </cell>
          <cell r="H571">
            <v>1</v>
          </cell>
          <cell r="I571">
            <v>3</v>
          </cell>
          <cell r="J571">
            <v>2</v>
          </cell>
          <cell r="K571">
            <v>3.9</v>
          </cell>
          <cell r="L571">
            <v>101215.4930744</v>
          </cell>
          <cell r="M571">
            <v>5.2880629943313497</v>
          </cell>
          <cell r="N571">
            <v>2.6939921836471199</v>
          </cell>
        </row>
        <row r="572">
          <cell r="G572" t="str">
            <v>Japan</v>
          </cell>
          <cell r="H572">
            <v>2</v>
          </cell>
          <cell r="I572">
            <v>2</v>
          </cell>
          <cell r="J572">
            <v>2</v>
          </cell>
          <cell r="K572">
            <v>10.1</v>
          </cell>
          <cell r="L572">
            <v>254272.71265189999</v>
          </cell>
          <cell r="M572">
            <v>2.5946201956295698</v>
          </cell>
          <cell r="N572">
            <v>0.92996004756792106</v>
          </cell>
        </row>
        <row r="573">
          <cell r="G573" t="str">
            <v>Japan</v>
          </cell>
          <cell r="H573">
            <v>2</v>
          </cell>
          <cell r="I573">
            <v>3</v>
          </cell>
          <cell r="J573">
            <v>2</v>
          </cell>
          <cell r="K573">
            <v>9.1999999999999993</v>
          </cell>
          <cell r="L573">
            <v>239846.75115649999</v>
          </cell>
          <cell r="M573">
            <v>1.78437824249374</v>
          </cell>
          <cell r="N573">
            <v>0.70245308154499198</v>
          </cell>
        </row>
        <row r="574">
          <cell r="G574" t="str">
            <v>Japan</v>
          </cell>
          <cell r="H574">
            <v>3</v>
          </cell>
          <cell r="I574">
            <v>2</v>
          </cell>
          <cell r="J574">
            <v>2</v>
          </cell>
          <cell r="K574">
            <v>5.7</v>
          </cell>
          <cell r="L574">
            <v>141900.72178210001</v>
          </cell>
          <cell r="M574">
            <v>2.5895776738443699</v>
          </cell>
          <cell r="N574">
            <v>1.4995517997660499</v>
          </cell>
        </row>
        <row r="575">
          <cell r="G575" t="str">
            <v>Japan</v>
          </cell>
          <cell r="H575">
            <v>3</v>
          </cell>
          <cell r="I575">
            <v>3</v>
          </cell>
          <cell r="J575">
            <v>3</v>
          </cell>
          <cell r="K575">
            <v>1</v>
          </cell>
          <cell r="L575">
            <v>1727.7475962304075</v>
          </cell>
          <cell r="M575">
            <v>77.971970707656766</v>
          </cell>
          <cell r="N575">
            <v>80.645015430315951</v>
          </cell>
        </row>
        <row r="576">
          <cell r="G576" t="str">
            <v>Japan</v>
          </cell>
          <cell r="H576">
            <v>3</v>
          </cell>
          <cell r="I576">
            <v>4</v>
          </cell>
          <cell r="J576">
            <v>2</v>
          </cell>
          <cell r="K576">
            <v>7.6</v>
          </cell>
          <cell r="L576">
            <v>179622.32921719999</v>
          </cell>
          <cell r="M576">
            <v>1.79192623569096</v>
          </cell>
          <cell r="N576">
            <v>0.60697390344899305</v>
          </cell>
        </row>
        <row r="577">
          <cell r="G577" t="str">
            <v>Korea</v>
          </cell>
          <cell r="H577">
            <v>1</v>
          </cell>
          <cell r="I577">
            <v>1</v>
          </cell>
          <cell r="J577">
            <v>2</v>
          </cell>
          <cell r="K577">
            <v>13.8</v>
          </cell>
          <cell r="L577">
            <v>68931.977924573206</v>
          </cell>
          <cell r="M577">
            <v>2.2937637222193099</v>
          </cell>
          <cell r="N577">
            <v>0.71399696759723796</v>
          </cell>
        </row>
        <row r="578">
          <cell r="G578" t="str">
            <v>Korea</v>
          </cell>
          <cell r="H578">
            <v>1</v>
          </cell>
          <cell r="I578">
            <v>2</v>
          </cell>
          <cell r="J578">
            <v>2</v>
          </cell>
          <cell r="K578">
            <v>8.4</v>
          </cell>
          <cell r="L578">
            <v>30957.059328478099</v>
          </cell>
          <cell r="M578">
            <v>1.5829761974960299</v>
          </cell>
          <cell r="N578">
            <v>0.74586338414949005</v>
          </cell>
        </row>
        <row r="579">
          <cell r="G579" t="str">
            <v>Korea</v>
          </cell>
          <cell r="H579">
            <v>1</v>
          </cell>
          <cell r="I579">
            <v>3</v>
          </cell>
          <cell r="J579">
            <v>2</v>
          </cell>
          <cell r="K579">
            <v>1.8</v>
          </cell>
          <cell r="L579">
            <v>7096.4311250190203</v>
          </cell>
          <cell r="M579">
            <v>1.8890580976051099</v>
          </cell>
          <cell r="N579">
            <v>1.8191718403680699</v>
          </cell>
        </row>
        <row r="580">
          <cell r="G580" t="str">
            <v>Korea</v>
          </cell>
          <cell r="H580">
            <v>2</v>
          </cell>
          <cell r="I580">
            <v>1</v>
          </cell>
          <cell r="J580">
            <v>2</v>
          </cell>
          <cell r="K580">
            <v>13.3</v>
          </cell>
          <cell r="L580">
            <v>70199.490229375995</v>
          </cell>
          <cell r="M580">
            <v>3.0217841198826001</v>
          </cell>
          <cell r="N580">
            <v>1.0183618626832101</v>
          </cell>
        </row>
        <row r="581">
          <cell r="G581" t="str">
            <v>Korea</v>
          </cell>
          <cell r="H581">
            <v>2</v>
          </cell>
          <cell r="I581">
            <v>2</v>
          </cell>
          <cell r="J581">
            <v>2</v>
          </cell>
          <cell r="K581">
            <v>25.8</v>
          </cell>
          <cell r="L581">
            <v>138902.56413192599</v>
          </cell>
          <cell r="M581">
            <v>2.44708693744853</v>
          </cell>
          <cell r="N581">
            <v>0.65802185204768804</v>
          </cell>
        </row>
        <row r="582">
          <cell r="G582" t="str">
            <v>Korea</v>
          </cell>
          <cell r="H582">
            <v>2</v>
          </cell>
          <cell r="I582">
            <v>3</v>
          </cell>
          <cell r="J582">
            <v>2</v>
          </cell>
          <cell r="K582">
            <v>13</v>
          </cell>
          <cell r="L582">
            <v>93510.730233229304</v>
          </cell>
          <cell r="M582">
            <v>2.94647851474158</v>
          </cell>
          <cell r="N582">
            <v>1.0707428067672999</v>
          </cell>
        </row>
        <row r="583">
          <cell r="G583" t="str">
            <v>Korea</v>
          </cell>
          <cell r="H583">
            <v>3</v>
          </cell>
          <cell r="I583">
            <v>2</v>
          </cell>
          <cell r="J583">
            <v>2</v>
          </cell>
          <cell r="K583">
            <v>23.2</v>
          </cell>
          <cell r="L583">
            <v>108978.69089965901</v>
          </cell>
          <cell r="M583">
            <v>2.8343431072075602</v>
          </cell>
          <cell r="N583">
            <v>0.69302693516436897</v>
          </cell>
        </row>
        <row r="584">
          <cell r="G584" t="str">
            <v>Korea</v>
          </cell>
          <cell r="H584">
            <v>3</v>
          </cell>
          <cell r="I584">
            <v>3</v>
          </cell>
          <cell r="J584">
            <v>2</v>
          </cell>
          <cell r="K584">
            <v>29.2</v>
          </cell>
          <cell r="L584">
            <v>128153.37899270801</v>
          </cell>
          <cell r="M584">
            <v>2.2659035020948499</v>
          </cell>
          <cell r="N584">
            <v>0.54776767910574298</v>
          </cell>
        </row>
        <row r="585">
          <cell r="G585" t="str">
            <v>Korea</v>
          </cell>
          <cell r="H585">
            <v>3</v>
          </cell>
          <cell r="I585">
            <v>4</v>
          </cell>
          <cell r="J585">
            <v>2</v>
          </cell>
          <cell r="K585">
            <v>7.8</v>
          </cell>
          <cell r="L585">
            <v>37592.678096886099</v>
          </cell>
          <cell r="M585">
            <v>2.5809052047732601</v>
          </cell>
          <cell r="N585">
            <v>1.2264956834655001</v>
          </cell>
        </row>
        <row r="586">
          <cell r="G586" t="str">
            <v>Islanders</v>
          </cell>
          <cell r="H586">
            <v>1</v>
          </cell>
          <cell r="I586">
            <v>1</v>
          </cell>
          <cell r="J586">
            <v>2</v>
          </cell>
          <cell r="K586">
            <v>19</v>
          </cell>
          <cell r="L586">
            <v>7460.1089699232398</v>
          </cell>
          <cell r="M586">
            <v>20.690411707589998</v>
          </cell>
          <cell r="N586">
            <v>4.6558581123837897</v>
          </cell>
        </row>
        <row r="587">
          <cell r="G587" t="str">
            <v>Islanders</v>
          </cell>
          <cell r="H587">
            <v>1</v>
          </cell>
          <cell r="I587">
            <v>2</v>
          </cell>
          <cell r="J587">
            <v>2</v>
          </cell>
          <cell r="K587">
            <v>17.5</v>
          </cell>
          <cell r="L587">
            <v>5324.8662044057901</v>
          </cell>
          <cell r="M587">
            <v>14.071055239778</v>
          </cell>
          <cell r="N587">
            <v>4.0707582103720599</v>
          </cell>
        </row>
        <row r="588">
          <cell r="G588" t="str">
            <v>Islanders</v>
          </cell>
          <cell r="H588">
            <v>1</v>
          </cell>
          <cell r="I588">
            <v>3</v>
          </cell>
          <cell r="J588">
            <v>2</v>
          </cell>
          <cell r="K588">
            <v>3.3</v>
          </cell>
          <cell r="L588">
            <v>1856.6914223121501</v>
          </cell>
          <cell r="M588">
            <v>11.221404790331</v>
          </cell>
          <cell r="N588">
            <v>7.2436432605708099</v>
          </cell>
        </row>
        <row r="589">
          <cell r="G589" t="str">
            <v>Islanders</v>
          </cell>
          <cell r="H589">
            <v>2</v>
          </cell>
          <cell r="I589">
            <v>1</v>
          </cell>
          <cell r="J589">
            <v>2</v>
          </cell>
          <cell r="K589">
            <v>78</v>
          </cell>
          <cell r="L589">
            <v>30967.225962465898</v>
          </cell>
          <cell r="M589">
            <v>12.9257724266891</v>
          </cell>
          <cell r="N589">
            <v>1.7652304007925601</v>
          </cell>
        </row>
        <row r="590">
          <cell r="G590" t="str">
            <v>Islanders</v>
          </cell>
          <cell r="H590">
            <v>2</v>
          </cell>
          <cell r="I590">
            <v>2</v>
          </cell>
          <cell r="J590">
            <v>2</v>
          </cell>
          <cell r="K590">
            <v>108.2</v>
          </cell>
          <cell r="L590">
            <v>38168.421930401499</v>
          </cell>
          <cell r="M590">
            <v>8.8446048624886799</v>
          </cell>
          <cell r="N590">
            <v>1.14555389190899</v>
          </cell>
        </row>
        <row r="591">
          <cell r="G591" t="str">
            <v>Islanders</v>
          </cell>
          <cell r="H591">
            <v>2</v>
          </cell>
          <cell r="I591">
            <v>3</v>
          </cell>
          <cell r="J591">
            <v>2</v>
          </cell>
          <cell r="K591">
            <v>45.2</v>
          </cell>
          <cell r="L591">
            <v>18378.973946871101</v>
          </cell>
          <cell r="M591">
            <v>7.2700702997751501</v>
          </cell>
          <cell r="N591">
            <v>1.3964738446890199</v>
          </cell>
        </row>
        <row r="592">
          <cell r="G592" t="str">
            <v>Islanders</v>
          </cell>
          <cell r="H592">
            <v>2</v>
          </cell>
          <cell r="I592">
            <v>4</v>
          </cell>
          <cell r="J592">
            <v>3</v>
          </cell>
          <cell r="K592">
            <v>3</v>
          </cell>
          <cell r="L592">
            <v>681.43747986728351</v>
          </cell>
          <cell r="M592">
            <v>100</v>
          </cell>
          <cell r="N592">
            <v>0</v>
          </cell>
        </row>
        <row r="593">
          <cell r="G593" t="str">
            <v>Islanders</v>
          </cell>
          <cell r="H593">
            <v>3</v>
          </cell>
          <cell r="I593">
            <v>1</v>
          </cell>
          <cell r="J593">
            <v>2</v>
          </cell>
          <cell r="K593">
            <v>3.8</v>
          </cell>
          <cell r="L593">
            <v>1334.2679864470799</v>
          </cell>
          <cell r="M593">
            <v>5.68183559851113</v>
          </cell>
          <cell r="N593">
            <v>3.4424744303455501</v>
          </cell>
        </row>
        <row r="594">
          <cell r="G594" t="str">
            <v>Islanders</v>
          </cell>
          <cell r="H594">
            <v>3</v>
          </cell>
          <cell r="I594">
            <v>2</v>
          </cell>
          <cell r="J594">
            <v>2</v>
          </cell>
          <cell r="K594">
            <v>18.899999999999999</v>
          </cell>
          <cell r="L594">
            <v>5475.5707822779104</v>
          </cell>
          <cell r="M594">
            <v>4.7251205091980104</v>
          </cell>
          <cell r="N594">
            <v>1.51407047902624</v>
          </cell>
        </row>
        <row r="595">
          <cell r="G595" t="str">
            <v>Islanders</v>
          </cell>
          <cell r="H595">
            <v>3</v>
          </cell>
          <cell r="I595">
            <v>3</v>
          </cell>
          <cell r="J595">
            <v>2</v>
          </cell>
          <cell r="K595">
            <v>19</v>
          </cell>
          <cell r="L595">
            <v>6543.9499477579402</v>
          </cell>
          <cell r="M595">
            <v>3.2745888871512498</v>
          </cell>
          <cell r="N595">
            <v>1.00504943311138</v>
          </cell>
        </row>
        <row r="596">
          <cell r="G596" t="str">
            <v>Islanders</v>
          </cell>
          <cell r="H596">
            <v>3</v>
          </cell>
          <cell r="I596">
            <v>4</v>
          </cell>
          <cell r="J596">
            <v>2</v>
          </cell>
          <cell r="K596">
            <v>8.3000000000000007</v>
          </cell>
          <cell r="L596">
            <v>2166.9856131148599</v>
          </cell>
          <cell r="M596">
            <v>2.1708348973753</v>
          </cell>
          <cell r="N596">
            <v>0.89922630821005001</v>
          </cell>
        </row>
        <row r="597">
          <cell r="G597" t="str">
            <v>Netherlands</v>
          </cell>
          <cell r="H597">
            <v>1</v>
          </cell>
          <cell r="I597">
            <v>1</v>
          </cell>
          <cell r="J597">
            <v>2</v>
          </cell>
          <cell r="K597">
            <v>18</v>
          </cell>
          <cell r="L597">
            <v>58882.725607236302</v>
          </cell>
          <cell r="M597">
            <v>6.9587163476905003</v>
          </cell>
          <cell r="N597">
            <v>1.6231316267871601</v>
          </cell>
        </row>
        <row r="598">
          <cell r="G598" t="str">
            <v>Netherlands</v>
          </cell>
          <cell r="H598">
            <v>1</v>
          </cell>
          <cell r="I598">
            <v>2</v>
          </cell>
          <cell r="J598">
            <v>2</v>
          </cell>
          <cell r="K598">
            <v>10.5</v>
          </cell>
          <cell r="L598">
            <v>29182.369708513401</v>
          </cell>
          <cell r="M598">
            <v>3.0713816571030899</v>
          </cell>
          <cell r="N598">
            <v>1.02803309186581</v>
          </cell>
        </row>
        <row r="599">
          <cell r="G599" t="str">
            <v>Netherlands</v>
          </cell>
          <cell r="H599">
            <v>1</v>
          </cell>
          <cell r="I599">
            <v>3</v>
          </cell>
          <cell r="J599">
            <v>2</v>
          </cell>
          <cell r="K599">
            <v>5.2</v>
          </cell>
          <cell r="L599">
            <v>12902.652837269099</v>
          </cell>
          <cell r="M599">
            <v>2.0847741928978301</v>
          </cell>
          <cell r="N599">
            <v>1.15159802519276</v>
          </cell>
        </row>
        <row r="600">
          <cell r="G600" t="str">
            <v>Netherlands</v>
          </cell>
          <cell r="H600">
            <v>2</v>
          </cell>
          <cell r="I600">
            <v>1</v>
          </cell>
          <cell r="J600">
            <v>2</v>
          </cell>
          <cell r="K600">
            <v>6.9</v>
          </cell>
          <cell r="L600">
            <v>20748.6846932751</v>
          </cell>
          <cell r="M600">
            <v>6.0828145995468796</v>
          </cell>
          <cell r="N600">
            <v>2.5293228835660799</v>
          </cell>
        </row>
        <row r="601">
          <cell r="G601" t="str">
            <v>Netherlands</v>
          </cell>
          <cell r="H601">
            <v>2</v>
          </cell>
          <cell r="I601">
            <v>2</v>
          </cell>
          <cell r="J601">
            <v>2</v>
          </cell>
          <cell r="K601">
            <v>19.3</v>
          </cell>
          <cell r="L601">
            <v>48012.752695013602</v>
          </cell>
          <cell r="M601">
            <v>4.6020502211260004</v>
          </cell>
          <cell r="N601">
            <v>1.28189585017688</v>
          </cell>
        </row>
        <row r="602">
          <cell r="G602" t="str">
            <v>Netherlands</v>
          </cell>
          <cell r="H602">
            <v>2</v>
          </cell>
          <cell r="I602">
            <v>3</v>
          </cell>
          <cell r="J602">
            <v>2</v>
          </cell>
          <cell r="K602">
            <v>22.9</v>
          </cell>
          <cell r="L602">
            <v>46426.693658121098</v>
          </cell>
          <cell r="M602">
            <v>3.3026189633903802</v>
          </cell>
          <cell r="N602">
            <v>0.80246454615514795</v>
          </cell>
        </row>
        <row r="603">
          <cell r="G603" t="str">
            <v>Netherlands</v>
          </cell>
          <cell r="H603">
            <v>2</v>
          </cell>
          <cell r="I603">
            <v>4</v>
          </cell>
          <cell r="J603">
            <v>2</v>
          </cell>
          <cell r="K603">
            <v>4.9000000000000004</v>
          </cell>
          <cell r="L603">
            <v>10667.923351049099</v>
          </cell>
          <cell r="M603">
            <v>2.3352431496048198</v>
          </cell>
          <cell r="N603">
            <v>1.4937995205799399</v>
          </cell>
        </row>
        <row r="604">
          <cell r="G604" t="str">
            <v>Netherlands</v>
          </cell>
          <cell r="H604">
            <v>3</v>
          </cell>
          <cell r="I604">
            <v>2</v>
          </cell>
          <cell r="J604">
            <v>2</v>
          </cell>
          <cell r="K604">
            <v>4.0999999999999996</v>
          </cell>
          <cell r="L604">
            <v>12569.587607019999</v>
          </cell>
          <cell r="M604">
            <v>2.4633374961020502</v>
          </cell>
          <cell r="N604">
            <v>1.63325947049822</v>
          </cell>
        </row>
        <row r="605">
          <cell r="G605" t="str">
            <v>Netherlands</v>
          </cell>
          <cell r="H605">
            <v>3</v>
          </cell>
          <cell r="I605">
            <v>3</v>
          </cell>
          <cell r="J605">
            <v>2</v>
          </cell>
          <cell r="K605">
            <v>15</v>
          </cell>
          <cell r="L605">
            <v>36320.203202745499</v>
          </cell>
          <cell r="M605">
            <v>2.49390691723235</v>
          </cell>
          <cell r="N605">
            <v>0.90609283977412403</v>
          </cell>
        </row>
        <row r="606">
          <cell r="G606" t="str">
            <v>Netherlands</v>
          </cell>
          <cell r="H606">
            <v>3</v>
          </cell>
          <cell r="I606">
            <v>4</v>
          </cell>
          <cell r="J606">
            <v>2</v>
          </cell>
          <cell r="K606">
            <v>12.4</v>
          </cell>
          <cell r="L606">
            <v>29322.0079509311</v>
          </cell>
          <cell r="M606">
            <v>2.8311479066714802</v>
          </cell>
          <cell r="N606">
            <v>1.08229808460092</v>
          </cell>
        </row>
        <row r="607">
          <cell r="G607" t="str">
            <v>Blues</v>
          </cell>
          <cell r="H607">
            <v>1</v>
          </cell>
          <cell r="I607">
            <v>1</v>
          </cell>
          <cell r="J607">
            <v>2</v>
          </cell>
          <cell r="K607">
            <v>59</v>
          </cell>
          <cell r="L607">
            <v>19963.693784433799</v>
          </cell>
          <cell r="M607">
            <v>10.4907223599222</v>
          </cell>
          <cell r="N607">
            <v>1.7102007363854901</v>
          </cell>
        </row>
        <row r="608">
          <cell r="G608" t="str">
            <v>Blues</v>
          </cell>
          <cell r="H608">
            <v>1</v>
          </cell>
          <cell r="I608">
            <v>2</v>
          </cell>
          <cell r="J608">
            <v>2</v>
          </cell>
          <cell r="K608">
            <v>25.5</v>
          </cell>
          <cell r="L608">
            <v>9258.6835432672306</v>
          </cell>
          <cell r="M608">
            <v>5.3108570804740998</v>
          </cell>
          <cell r="N608">
            <v>1.4519249356780399</v>
          </cell>
        </row>
        <row r="609">
          <cell r="G609" t="str">
            <v>Blues</v>
          </cell>
          <cell r="H609">
            <v>1</v>
          </cell>
          <cell r="I609">
            <v>3</v>
          </cell>
          <cell r="J609">
            <v>2</v>
          </cell>
          <cell r="K609">
            <v>11.3</v>
          </cell>
          <cell r="L609">
            <v>4045.8888346214699</v>
          </cell>
          <cell r="M609">
            <v>4.9566821315315304</v>
          </cell>
          <cell r="N609">
            <v>1.93906047261058</v>
          </cell>
        </row>
        <row r="610">
          <cell r="G610" t="str">
            <v>Blues</v>
          </cell>
          <cell r="H610">
            <v>2</v>
          </cell>
          <cell r="I610">
            <v>1</v>
          </cell>
          <cell r="J610">
            <v>2</v>
          </cell>
          <cell r="K610">
            <v>22.4</v>
          </cell>
          <cell r="L610">
            <v>6463.8544195783297</v>
          </cell>
          <cell r="M610">
            <v>5.5427445662504198</v>
          </cell>
          <cell r="N610">
            <v>1.41886088307423</v>
          </cell>
        </row>
        <row r="611">
          <cell r="G611" t="str">
            <v>Blues</v>
          </cell>
          <cell r="H611">
            <v>2</v>
          </cell>
          <cell r="I611">
            <v>2</v>
          </cell>
          <cell r="J611">
            <v>2</v>
          </cell>
          <cell r="K611">
            <v>32.5</v>
          </cell>
          <cell r="L611">
            <v>11044.389604337901</v>
          </cell>
          <cell r="M611">
            <v>5.1639437228644596</v>
          </cell>
          <cell r="N611">
            <v>1.0018136286969399</v>
          </cell>
        </row>
        <row r="612">
          <cell r="G612" t="str">
            <v>Blues</v>
          </cell>
          <cell r="H612">
            <v>2</v>
          </cell>
          <cell r="I612">
            <v>3</v>
          </cell>
          <cell r="J612">
            <v>2</v>
          </cell>
          <cell r="K612">
            <v>19.100000000000001</v>
          </cell>
          <cell r="L612">
            <v>7733.4675091907002</v>
          </cell>
          <cell r="M612">
            <v>3.6242587311299799</v>
          </cell>
          <cell r="N612">
            <v>1.07932191920372</v>
          </cell>
        </row>
        <row r="613">
          <cell r="G613" t="str">
            <v>Blues</v>
          </cell>
          <cell r="H613">
            <v>2</v>
          </cell>
          <cell r="I613">
            <v>4</v>
          </cell>
          <cell r="J613">
            <v>2</v>
          </cell>
          <cell r="K613">
            <v>4</v>
          </cell>
          <cell r="L613">
            <v>1828.2071044962299</v>
          </cell>
          <cell r="M613">
            <v>2.5308755195284101</v>
          </cell>
          <cell r="N613">
            <v>1.57266668693267</v>
          </cell>
        </row>
        <row r="614">
          <cell r="G614" t="str">
            <v>Blues</v>
          </cell>
          <cell r="H614">
            <v>3</v>
          </cell>
          <cell r="I614">
            <v>1</v>
          </cell>
          <cell r="J614">
            <v>2</v>
          </cell>
          <cell r="K614">
            <v>11.8</v>
          </cell>
          <cell r="L614">
            <v>3259.8321691095098</v>
          </cell>
          <cell r="M614">
            <v>3.45347023128513</v>
          </cell>
          <cell r="N614">
            <v>1.37978328241754</v>
          </cell>
        </row>
        <row r="615">
          <cell r="G615" t="str">
            <v>Blues</v>
          </cell>
          <cell r="H615">
            <v>3</v>
          </cell>
          <cell r="I615">
            <v>2</v>
          </cell>
          <cell r="J615">
            <v>3</v>
          </cell>
          <cell r="K615">
            <v>1</v>
          </cell>
          <cell r="L615">
            <v>380.6895718011159</v>
          </cell>
          <cell r="M615">
            <v>43.641135480642106</v>
          </cell>
          <cell r="N615">
            <v>50.67027137287559</v>
          </cell>
        </row>
        <row r="616">
          <cell r="G616" t="str">
            <v>Blues</v>
          </cell>
          <cell r="H616">
            <v>3</v>
          </cell>
          <cell r="I616">
            <v>3</v>
          </cell>
          <cell r="J616">
            <v>2</v>
          </cell>
          <cell r="K616">
            <v>36.700000000000003</v>
          </cell>
          <cell r="L616">
            <v>14763.4833836324</v>
          </cell>
          <cell r="M616">
            <v>3.3992158939835702</v>
          </cell>
          <cell r="N616">
            <v>0.68712185973720397</v>
          </cell>
        </row>
        <row r="617">
          <cell r="G617" t="str">
            <v>Blues</v>
          </cell>
          <cell r="H617">
            <v>3</v>
          </cell>
          <cell r="I617">
            <v>4</v>
          </cell>
          <cell r="J617">
            <v>2</v>
          </cell>
          <cell r="K617">
            <v>12.8</v>
          </cell>
          <cell r="L617">
            <v>5404.6082570001399</v>
          </cell>
          <cell r="M617">
            <v>2.0633960829870399</v>
          </cell>
          <cell r="N617">
            <v>0.71515562001370403</v>
          </cell>
        </row>
        <row r="618">
          <cell r="G618" t="str">
            <v>Northern Ireland (UK)</v>
          </cell>
          <cell r="H618">
            <v>1</v>
          </cell>
          <cell r="I618">
            <v>1</v>
          </cell>
          <cell r="J618">
            <v>2</v>
          </cell>
          <cell r="K618">
            <v>25.8</v>
          </cell>
          <cell r="L618">
            <v>5747.5905272048503</v>
          </cell>
          <cell r="M618">
            <v>3.9391906761643098</v>
          </cell>
          <cell r="N618">
            <v>0.88962633876182595</v>
          </cell>
        </row>
        <row r="619">
          <cell r="G619" t="str">
            <v>Northern Ireland (UK)</v>
          </cell>
          <cell r="H619">
            <v>1</v>
          </cell>
          <cell r="I619">
            <v>2</v>
          </cell>
          <cell r="J619">
            <v>2</v>
          </cell>
          <cell r="K619">
            <v>12.3</v>
          </cell>
          <cell r="L619">
            <v>3133.7864665008601</v>
          </cell>
          <cell r="M619">
            <v>2.7222947003369899</v>
          </cell>
          <cell r="N619">
            <v>1.0581279021384</v>
          </cell>
        </row>
        <row r="620">
          <cell r="G620" t="str">
            <v>Northern Ireland (UK)</v>
          </cell>
          <cell r="H620">
            <v>1</v>
          </cell>
          <cell r="I620">
            <v>3</v>
          </cell>
          <cell r="J620">
            <v>2</v>
          </cell>
          <cell r="K620">
            <v>3.6</v>
          </cell>
          <cell r="L620">
            <v>1359.20437543194</v>
          </cell>
          <cell r="M620">
            <v>3.8171867900646101</v>
          </cell>
          <cell r="N620">
            <v>2.5746771666135899</v>
          </cell>
        </row>
        <row r="621">
          <cell r="G621" t="str">
            <v>Northern Ireland (UK)</v>
          </cell>
          <cell r="H621">
            <v>2</v>
          </cell>
          <cell r="I621">
            <v>1</v>
          </cell>
          <cell r="J621">
            <v>2</v>
          </cell>
          <cell r="K621">
            <v>16.100000000000001</v>
          </cell>
          <cell r="L621">
            <v>4225.2939788512804</v>
          </cell>
          <cell r="M621">
            <v>6.95836297250227</v>
          </cell>
          <cell r="N621">
            <v>2.2720686454801902</v>
          </cell>
        </row>
        <row r="622">
          <cell r="G622" t="str">
            <v>Northern Ireland (UK)</v>
          </cell>
          <cell r="H622">
            <v>2</v>
          </cell>
          <cell r="I622">
            <v>2</v>
          </cell>
          <cell r="J622">
            <v>2</v>
          </cell>
          <cell r="K622">
            <v>21.6</v>
          </cell>
          <cell r="L622">
            <v>8182.0288210130402</v>
          </cell>
          <cell r="M622">
            <v>6.38022426053071</v>
          </cell>
          <cell r="N622">
            <v>1.9485207248332299</v>
          </cell>
        </row>
        <row r="623">
          <cell r="G623" t="str">
            <v>Northern Ireland (UK)</v>
          </cell>
          <cell r="H623">
            <v>2</v>
          </cell>
          <cell r="I623">
            <v>3</v>
          </cell>
          <cell r="J623">
            <v>2</v>
          </cell>
          <cell r="K623">
            <v>8.8000000000000007</v>
          </cell>
          <cell r="L623">
            <v>2953.4456850473798</v>
          </cell>
          <cell r="M623">
            <v>3.1916910822371798</v>
          </cell>
          <cell r="N623">
            <v>1.8854054295476901</v>
          </cell>
        </row>
        <row r="624">
          <cell r="G624" t="str">
            <v>Northern Ireland (UK)</v>
          </cell>
          <cell r="H624">
            <v>2</v>
          </cell>
          <cell r="I624">
            <v>4</v>
          </cell>
          <cell r="J624">
            <v>2</v>
          </cell>
          <cell r="K624">
            <v>2.5</v>
          </cell>
          <cell r="L624">
            <v>493.47201824152199</v>
          </cell>
          <cell r="M624">
            <v>2.8511271303136101</v>
          </cell>
          <cell r="N624">
            <v>2.1579189088501201</v>
          </cell>
        </row>
        <row r="625">
          <cell r="G625" t="str">
            <v>Northern Ireland (UK)</v>
          </cell>
          <cell r="H625">
            <v>3</v>
          </cell>
          <cell r="I625">
            <v>1</v>
          </cell>
          <cell r="J625">
            <v>2</v>
          </cell>
          <cell r="K625">
            <v>4.9000000000000004</v>
          </cell>
          <cell r="L625">
            <v>1784.28916670223</v>
          </cell>
          <cell r="M625">
            <v>7.7893039029764601</v>
          </cell>
          <cell r="N625">
            <v>3.6144140633483799</v>
          </cell>
        </row>
        <row r="626">
          <cell r="G626" t="str">
            <v>Northern Ireland (UK)</v>
          </cell>
          <cell r="H626">
            <v>3</v>
          </cell>
          <cell r="I626">
            <v>2</v>
          </cell>
          <cell r="J626">
            <v>2</v>
          </cell>
          <cell r="K626">
            <v>8</v>
          </cell>
          <cell r="L626">
            <v>1946.3276168104901</v>
          </cell>
          <cell r="M626">
            <v>2.4167944701730599</v>
          </cell>
          <cell r="N626">
            <v>1.02629412383201</v>
          </cell>
        </row>
        <row r="627">
          <cell r="G627" t="str">
            <v>Northern Ireland (UK)</v>
          </cell>
          <cell r="H627">
            <v>3</v>
          </cell>
          <cell r="I627">
            <v>3</v>
          </cell>
          <cell r="J627">
            <v>2</v>
          </cell>
          <cell r="K627">
            <v>15.7</v>
          </cell>
          <cell r="L627">
            <v>4017.4187699089498</v>
          </cell>
          <cell r="M627">
            <v>2.92304455532686</v>
          </cell>
          <cell r="N627">
            <v>1.0060919525323999</v>
          </cell>
        </row>
        <row r="628">
          <cell r="G628" t="str">
            <v>Northern Ireland (UK)</v>
          </cell>
          <cell r="H628">
            <v>3</v>
          </cell>
          <cell r="I628">
            <v>4</v>
          </cell>
          <cell r="J628">
            <v>3</v>
          </cell>
          <cell r="K628">
            <v>1</v>
          </cell>
          <cell r="L628">
            <v>7790.4045308494287</v>
          </cell>
          <cell r="M628">
            <v>100</v>
          </cell>
          <cell r="N628">
            <v>0</v>
          </cell>
        </row>
        <row r="629">
          <cell r="G629" t="str">
            <v>Norway</v>
          </cell>
          <cell r="H629">
            <v>1</v>
          </cell>
          <cell r="I629">
            <v>1</v>
          </cell>
          <cell r="J629">
            <v>2</v>
          </cell>
          <cell r="K629">
            <v>1</v>
          </cell>
          <cell r="L629">
            <v>338.71632070986101</v>
          </cell>
          <cell r="M629">
            <v>100</v>
          </cell>
          <cell r="N629">
            <v>0</v>
          </cell>
        </row>
        <row r="630">
          <cell r="G630" t="str">
            <v>Norway</v>
          </cell>
          <cell r="H630">
            <v>1</v>
          </cell>
          <cell r="I630">
            <v>1</v>
          </cell>
          <cell r="J630">
            <v>2</v>
          </cell>
          <cell r="K630">
            <v>9.6999999999999993</v>
          </cell>
          <cell r="L630">
            <v>7937.7503809356604</v>
          </cell>
          <cell r="M630">
            <v>4.8534341604529603</v>
          </cell>
          <cell r="N630">
            <v>1.80751193411239</v>
          </cell>
        </row>
        <row r="631">
          <cell r="G631" t="str">
            <v>Norway</v>
          </cell>
          <cell r="H631">
            <v>1</v>
          </cell>
          <cell r="I631">
            <v>2</v>
          </cell>
          <cell r="J631">
            <v>2</v>
          </cell>
          <cell r="K631">
            <v>7.3</v>
          </cell>
          <cell r="L631">
            <v>6217.9585599010798</v>
          </cell>
          <cell r="M631">
            <v>2.9997600558030801</v>
          </cell>
          <cell r="N631">
            <v>1.2944452187997699</v>
          </cell>
        </row>
        <row r="632">
          <cell r="G632" t="str">
            <v>Norway</v>
          </cell>
          <cell r="H632">
            <v>1</v>
          </cell>
          <cell r="I632">
            <v>3</v>
          </cell>
          <cell r="J632">
            <v>2</v>
          </cell>
          <cell r="K632">
            <v>2.4</v>
          </cell>
          <cell r="L632">
            <v>1846.0865392129899</v>
          </cell>
          <cell r="M632">
            <v>1.2435202494978801</v>
          </cell>
          <cell r="N632">
            <v>0.99792760872805997</v>
          </cell>
        </row>
        <row r="633">
          <cell r="G633" t="str">
            <v>Norway</v>
          </cell>
          <cell r="H633">
            <v>1</v>
          </cell>
          <cell r="I633">
            <v>4</v>
          </cell>
          <cell r="J633">
            <v>2</v>
          </cell>
          <cell r="K633">
            <v>1.6</v>
          </cell>
          <cell r="L633">
            <v>1436.63996437475</v>
          </cell>
          <cell r="M633">
            <v>6.04061250390306</v>
          </cell>
          <cell r="N633">
            <v>5.2604143004931103</v>
          </cell>
        </row>
        <row r="634">
          <cell r="G634" t="str">
            <v>Norway</v>
          </cell>
          <cell r="H634">
            <v>2</v>
          </cell>
          <cell r="I634">
            <v>1</v>
          </cell>
          <cell r="J634">
            <v>2</v>
          </cell>
          <cell r="K634">
            <v>8.4</v>
          </cell>
          <cell r="L634">
            <v>6594.0926774713498</v>
          </cell>
          <cell r="M634">
            <v>4.5959128020309796</v>
          </cell>
          <cell r="N634">
            <v>1.65704413246258</v>
          </cell>
        </row>
        <row r="635">
          <cell r="G635" t="str">
            <v>Norway</v>
          </cell>
          <cell r="H635">
            <v>2</v>
          </cell>
          <cell r="I635">
            <v>2</v>
          </cell>
          <cell r="J635">
            <v>2</v>
          </cell>
          <cell r="K635">
            <v>14.5</v>
          </cell>
          <cell r="L635">
            <v>11288.3270117785</v>
          </cell>
          <cell r="M635">
            <v>3.4077154327240899</v>
          </cell>
          <cell r="N635">
            <v>1.0469303854938401</v>
          </cell>
        </row>
        <row r="636">
          <cell r="G636" t="str">
            <v>Norway</v>
          </cell>
          <cell r="H636">
            <v>2</v>
          </cell>
          <cell r="I636">
            <v>3</v>
          </cell>
          <cell r="J636">
            <v>2</v>
          </cell>
          <cell r="K636">
            <v>12.1</v>
          </cell>
          <cell r="L636">
            <v>8586.3908922578594</v>
          </cell>
          <cell r="M636">
            <v>2.3311159610937899</v>
          </cell>
          <cell r="N636">
            <v>0.78605238698494195</v>
          </cell>
        </row>
        <row r="637">
          <cell r="G637" t="str">
            <v>Norway</v>
          </cell>
          <cell r="H637">
            <v>2</v>
          </cell>
          <cell r="I637">
            <v>4</v>
          </cell>
          <cell r="J637">
            <v>2</v>
          </cell>
          <cell r="K637">
            <v>4</v>
          </cell>
          <cell r="L637">
            <v>2949.7305263818498</v>
          </cell>
          <cell r="M637">
            <v>2.5262478070481098</v>
          </cell>
          <cell r="N637">
            <v>1.5111228444788201</v>
          </cell>
        </row>
        <row r="638">
          <cell r="G638" t="str">
            <v>Norway</v>
          </cell>
          <cell r="H638">
            <v>3</v>
          </cell>
          <cell r="I638">
            <v>1</v>
          </cell>
          <cell r="J638">
            <v>2</v>
          </cell>
          <cell r="K638">
            <v>6.2</v>
          </cell>
          <cell r="L638">
            <v>3536.6198191611502</v>
          </cell>
          <cell r="M638">
            <v>6.1761139727084498</v>
          </cell>
          <cell r="N638">
            <v>2.6233869164958001</v>
          </cell>
        </row>
        <row r="639">
          <cell r="G639" t="str">
            <v>Norway</v>
          </cell>
          <cell r="H639">
            <v>3</v>
          </cell>
          <cell r="I639">
            <v>2</v>
          </cell>
          <cell r="J639">
            <v>2</v>
          </cell>
          <cell r="K639">
            <v>4.5</v>
          </cell>
          <cell r="L639">
            <v>2584.0217990051401</v>
          </cell>
          <cell r="M639">
            <v>1.5092951990105501</v>
          </cell>
          <cell r="N639">
            <v>0.92933049238160403</v>
          </cell>
        </row>
        <row r="640">
          <cell r="G640" t="str">
            <v>Norway</v>
          </cell>
          <cell r="H640">
            <v>3</v>
          </cell>
          <cell r="I640">
            <v>3</v>
          </cell>
          <cell r="J640">
            <v>2</v>
          </cell>
          <cell r="K640">
            <v>14.5</v>
          </cell>
          <cell r="L640">
            <v>8328.5035844247395</v>
          </cell>
          <cell r="M640">
            <v>1.76614028693896</v>
          </cell>
          <cell r="N640">
            <v>0.55548755147264095</v>
          </cell>
        </row>
        <row r="641">
          <cell r="G641" t="str">
            <v>Norway</v>
          </cell>
          <cell r="H641">
            <v>3</v>
          </cell>
          <cell r="I641">
            <v>4</v>
          </cell>
          <cell r="J641">
            <v>3</v>
          </cell>
          <cell r="K641">
            <v>1</v>
          </cell>
          <cell r="L641">
            <v>7790.4045308494287</v>
          </cell>
          <cell r="M641">
            <v>100</v>
          </cell>
          <cell r="N641">
            <v>0</v>
          </cell>
        </row>
        <row r="642">
          <cell r="G642" t="str">
            <v>Poland</v>
          </cell>
          <cell r="H642">
            <v>1</v>
          </cell>
          <cell r="I642">
            <v>1</v>
          </cell>
          <cell r="J642">
            <v>2</v>
          </cell>
          <cell r="K642">
            <v>26.9</v>
          </cell>
          <cell r="L642">
            <v>115783.88439002199</v>
          </cell>
          <cell r="M642">
            <v>9.8239392009222204</v>
          </cell>
          <cell r="N642">
            <v>2.3484059270415898</v>
          </cell>
        </row>
        <row r="643">
          <cell r="G643" t="str">
            <v>Poland</v>
          </cell>
          <cell r="H643">
            <v>1</v>
          </cell>
          <cell r="I643">
            <v>2</v>
          </cell>
          <cell r="J643">
            <v>2</v>
          </cell>
          <cell r="K643">
            <v>18.399999999999999</v>
          </cell>
          <cell r="L643">
            <v>91096.298800926103</v>
          </cell>
          <cell r="M643">
            <v>12.5870238186455</v>
          </cell>
          <cell r="N643">
            <v>3.3937389265170599</v>
          </cell>
        </row>
        <row r="644">
          <cell r="G644" t="str">
            <v>Poland</v>
          </cell>
          <cell r="H644">
            <v>1</v>
          </cell>
          <cell r="I644">
            <v>3</v>
          </cell>
          <cell r="J644">
            <v>2</v>
          </cell>
          <cell r="K644">
            <v>8</v>
          </cell>
          <cell r="L644">
            <v>33017.060255380398</v>
          </cell>
          <cell r="M644">
            <v>12.6106294188651</v>
          </cell>
          <cell r="N644">
            <v>5.6828527284155701</v>
          </cell>
        </row>
        <row r="645">
          <cell r="G645" t="str">
            <v>Poland</v>
          </cell>
          <cell r="H645">
            <v>2</v>
          </cell>
          <cell r="I645">
            <v>1</v>
          </cell>
          <cell r="J645">
            <v>2</v>
          </cell>
          <cell r="K645">
            <v>69.8</v>
          </cell>
          <cell r="L645">
            <v>317415.91771646799</v>
          </cell>
          <cell r="M645">
            <v>8.5472146931144106</v>
          </cell>
          <cell r="N645">
            <v>1.3296745059265</v>
          </cell>
        </row>
        <row r="646">
          <cell r="G646" t="str">
            <v>Poland</v>
          </cell>
          <cell r="H646">
            <v>2</v>
          </cell>
          <cell r="I646">
            <v>2</v>
          </cell>
          <cell r="J646">
            <v>2</v>
          </cell>
          <cell r="K646">
            <v>81.7</v>
          </cell>
          <cell r="L646">
            <v>320377.50799149298</v>
          </cell>
          <cell r="M646">
            <v>5.6896359994340999</v>
          </cell>
          <cell r="N646">
            <v>0.95514648946824399</v>
          </cell>
        </row>
        <row r="647">
          <cell r="G647" t="str">
            <v>Poland</v>
          </cell>
          <cell r="H647">
            <v>2</v>
          </cell>
          <cell r="I647">
            <v>3</v>
          </cell>
          <cell r="J647">
            <v>2</v>
          </cell>
          <cell r="K647">
            <v>52.9</v>
          </cell>
          <cell r="L647">
            <v>190559.30611141899</v>
          </cell>
          <cell r="M647">
            <v>5.6989540180860203</v>
          </cell>
          <cell r="N647">
            <v>1.01742918927194</v>
          </cell>
        </row>
        <row r="648">
          <cell r="G648" t="str">
            <v>Poland</v>
          </cell>
          <cell r="H648">
            <v>2</v>
          </cell>
          <cell r="I648">
            <v>4</v>
          </cell>
          <cell r="J648">
            <v>2</v>
          </cell>
          <cell r="K648">
            <v>7.6</v>
          </cell>
          <cell r="L648">
            <v>38259.546681271298</v>
          </cell>
          <cell r="M648">
            <v>7.5285784503379798</v>
          </cell>
          <cell r="N648">
            <v>3.9300601805183701</v>
          </cell>
        </row>
        <row r="649">
          <cell r="G649" t="str">
            <v>Poland</v>
          </cell>
          <cell r="H649">
            <v>3</v>
          </cell>
          <cell r="I649">
            <v>1</v>
          </cell>
          <cell r="J649">
            <v>2</v>
          </cell>
          <cell r="K649">
            <v>3.1</v>
          </cell>
          <cell r="L649">
            <v>8497.5318786153894</v>
          </cell>
          <cell r="M649">
            <v>1.88782425022164</v>
          </cell>
          <cell r="N649">
            <v>1.9896917625289301</v>
          </cell>
        </row>
        <row r="650">
          <cell r="G650" t="str">
            <v>Poland</v>
          </cell>
          <cell r="H650">
            <v>3</v>
          </cell>
          <cell r="I650">
            <v>2</v>
          </cell>
          <cell r="J650">
            <v>2</v>
          </cell>
          <cell r="K650">
            <v>28.7</v>
          </cell>
          <cell r="L650">
            <v>65578.199549994097</v>
          </cell>
          <cell r="M650">
            <v>3.7514174721021201</v>
          </cell>
          <cell r="N650">
            <v>1.1400519267414599</v>
          </cell>
        </row>
        <row r="651">
          <cell r="G651" t="str">
            <v>Poland</v>
          </cell>
          <cell r="H651">
            <v>3</v>
          </cell>
          <cell r="I651">
            <v>3</v>
          </cell>
          <cell r="J651">
            <v>2</v>
          </cell>
          <cell r="K651">
            <v>40.299999999999997</v>
          </cell>
          <cell r="L651">
            <v>91498.175995146201</v>
          </cell>
          <cell r="M651">
            <v>3.2650602997096501</v>
          </cell>
          <cell r="N651">
            <v>0.80851982847207404</v>
          </cell>
        </row>
        <row r="652">
          <cell r="G652" t="str">
            <v>Poland</v>
          </cell>
          <cell r="H652">
            <v>3</v>
          </cell>
          <cell r="I652">
            <v>4</v>
          </cell>
          <cell r="J652">
            <v>2</v>
          </cell>
          <cell r="K652">
            <v>10.9</v>
          </cell>
          <cell r="L652">
            <v>16581.340768693299</v>
          </cell>
          <cell r="M652">
            <v>1.31633856840661</v>
          </cell>
          <cell r="N652">
            <v>0.83589657436853904</v>
          </cell>
        </row>
        <row r="653">
          <cell r="G653" t="str">
            <v>Russian Federation</v>
          </cell>
          <cell r="H653">
            <v>1</v>
          </cell>
          <cell r="I653">
            <v>2</v>
          </cell>
          <cell r="J653">
            <v>2</v>
          </cell>
          <cell r="K653">
            <v>3.6</v>
          </cell>
          <cell r="L653">
            <v>341708.80783383898</v>
          </cell>
          <cell r="M653">
            <v>26.1408658039941</v>
          </cell>
          <cell r="N653">
            <v>12.2127121853222</v>
          </cell>
        </row>
        <row r="654">
          <cell r="G654" t="str">
            <v>Russian Federation</v>
          </cell>
          <cell r="H654">
            <v>1</v>
          </cell>
          <cell r="I654">
            <v>3</v>
          </cell>
          <cell r="J654">
            <v>2</v>
          </cell>
          <cell r="K654">
            <v>2</v>
          </cell>
          <cell r="L654">
            <v>112769.360171744</v>
          </cell>
          <cell r="M654">
            <v>13.870563435848799</v>
          </cell>
          <cell r="N654">
            <v>10.9068160605835</v>
          </cell>
        </row>
        <row r="655">
          <cell r="G655" t="str">
            <v>Russian Federation</v>
          </cell>
          <cell r="H655">
            <v>2</v>
          </cell>
          <cell r="I655">
            <v>2</v>
          </cell>
          <cell r="J655">
            <v>2</v>
          </cell>
          <cell r="K655">
            <v>4.8</v>
          </cell>
          <cell r="L655">
            <v>164839.317225103</v>
          </cell>
          <cell r="M655">
            <v>1.9601403081614099</v>
          </cell>
          <cell r="N655">
            <v>1.2772005130389701</v>
          </cell>
        </row>
        <row r="656">
          <cell r="G656" t="str">
            <v>Russian Federation</v>
          </cell>
          <cell r="H656">
            <v>2</v>
          </cell>
          <cell r="I656">
            <v>3</v>
          </cell>
          <cell r="J656">
            <v>2</v>
          </cell>
          <cell r="K656">
            <v>5.8</v>
          </cell>
          <cell r="L656">
            <v>287432.224881734</v>
          </cell>
          <cell r="M656">
            <v>3.96913868638162</v>
          </cell>
          <cell r="N656">
            <v>2.6550798293198099</v>
          </cell>
        </row>
        <row r="657">
          <cell r="G657" t="str">
            <v>Russian Federation</v>
          </cell>
          <cell r="H657">
            <v>2</v>
          </cell>
          <cell r="I657">
            <v>4</v>
          </cell>
          <cell r="J657">
            <v>2</v>
          </cell>
          <cell r="K657">
            <v>3.2</v>
          </cell>
          <cell r="L657">
            <v>219862.566452267</v>
          </cell>
          <cell r="M657">
            <v>17.7556330330513</v>
          </cell>
          <cell r="N657">
            <v>10.034998177700301</v>
          </cell>
        </row>
        <row r="658">
          <cell r="G658" t="str">
            <v>Russian Federation</v>
          </cell>
          <cell r="H658">
            <v>3</v>
          </cell>
          <cell r="I658">
            <v>1</v>
          </cell>
          <cell r="J658">
            <v>2</v>
          </cell>
          <cell r="K658">
            <v>4.2</v>
          </cell>
          <cell r="L658">
            <v>142221.024390612</v>
          </cell>
          <cell r="M658">
            <v>2.6674920576008998</v>
          </cell>
          <cell r="N658">
            <v>2.12473826356115</v>
          </cell>
        </row>
        <row r="659">
          <cell r="G659" t="str">
            <v>Russian Federation</v>
          </cell>
          <cell r="H659">
            <v>3</v>
          </cell>
          <cell r="I659">
            <v>2</v>
          </cell>
          <cell r="J659">
            <v>2</v>
          </cell>
          <cell r="K659">
            <v>14.9</v>
          </cell>
          <cell r="L659">
            <v>369650.92637873598</v>
          </cell>
          <cell r="M659">
            <v>1.9977205109529901</v>
          </cell>
          <cell r="N659">
            <v>0.931013466231431</v>
          </cell>
        </row>
        <row r="660">
          <cell r="G660" t="str">
            <v>Russian Federation</v>
          </cell>
          <cell r="H660">
            <v>3</v>
          </cell>
          <cell r="I660">
            <v>3</v>
          </cell>
          <cell r="J660">
            <v>2</v>
          </cell>
          <cell r="K660">
            <v>24</v>
          </cell>
          <cell r="L660">
            <v>600701.42057810398</v>
          </cell>
          <cell r="M660">
            <v>3.1228216205569601</v>
          </cell>
          <cell r="N660">
            <v>0.96913006111759803</v>
          </cell>
        </row>
        <row r="661">
          <cell r="G661" t="str">
            <v>Russian Federation</v>
          </cell>
          <cell r="H661">
            <v>3</v>
          </cell>
          <cell r="I661">
            <v>4</v>
          </cell>
          <cell r="J661">
            <v>2</v>
          </cell>
          <cell r="K661">
            <v>6.9</v>
          </cell>
          <cell r="L661">
            <v>191166.19656417001</v>
          </cell>
          <cell r="M661">
            <v>4.5442243240031699</v>
          </cell>
          <cell r="N661">
            <v>2.7751822155351098</v>
          </cell>
        </row>
        <row r="662">
          <cell r="G662" t="str">
            <v>Lightning</v>
          </cell>
          <cell r="H662">
            <v>1</v>
          </cell>
          <cell r="I662">
            <v>1</v>
          </cell>
          <cell r="J662">
            <v>2</v>
          </cell>
          <cell r="K662">
            <v>25</v>
          </cell>
          <cell r="L662">
            <v>14141.2698599584</v>
          </cell>
          <cell r="M662">
            <v>3.6366096751297201</v>
          </cell>
          <cell r="N662">
            <v>0.80314123271944604</v>
          </cell>
        </row>
        <row r="663">
          <cell r="G663" t="str">
            <v>Lightning</v>
          </cell>
          <cell r="H663">
            <v>1</v>
          </cell>
          <cell r="I663">
            <v>2</v>
          </cell>
          <cell r="J663">
            <v>2</v>
          </cell>
          <cell r="K663">
            <v>3.7</v>
          </cell>
          <cell r="L663">
            <v>2516.8246743990799</v>
          </cell>
          <cell r="M663">
            <v>3.4200791708085299</v>
          </cell>
          <cell r="N663">
            <v>1.9968323333018601</v>
          </cell>
        </row>
        <row r="664">
          <cell r="G664" t="str">
            <v>Lightning</v>
          </cell>
          <cell r="H664">
            <v>2</v>
          </cell>
          <cell r="I664">
            <v>1</v>
          </cell>
          <cell r="J664">
            <v>2</v>
          </cell>
          <cell r="K664">
            <v>18.7</v>
          </cell>
          <cell r="L664">
            <v>9075.2331050262201</v>
          </cell>
          <cell r="M664">
            <v>3.59542850651831</v>
          </cell>
          <cell r="N664">
            <v>0.92989327752394901</v>
          </cell>
        </row>
        <row r="665">
          <cell r="G665" t="str">
            <v>Lightning</v>
          </cell>
          <cell r="H665">
            <v>2</v>
          </cell>
          <cell r="I665">
            <v>2</v>
          </cell>
          <cell r="J665">
            <v>2</v>
          </cell>
          <cell r="K665">
            <v>16.7</v>
          </cell>
          <cell r="L665">
            <v>8618.0804917782098</v>
          </cell>
          <cell r="M665">
            <v>3.3095270772419298</v>
          </cell>
          <cell r="N665">
            <v>1.04221685576221</v>
          </cell>
        </row>
        <row r="666">
          <cell r="G666" t="str">
            <v>Lightning</v>
          </cell>
          <cell r="H666">
            <v>2</v>
          </cell>
          <cell r="I666">
            <v>3</v>
          </cell>
          <cell r="J666">
            <v>2</v>
          </cell>
          <cell r="K666">
            <v>9.1999999999999993</v>
          </cell>
          <cell r="L666">
            <v>5237.7835920526304</v>
          </cell>
          <cell r="M666">
            <v>4.09620735747278</v>
          </cell>
          <cell r="N666">
            <v>1.4927473429982101</v>
          </cell>
        </row>
        <row r="667">
          <cell r="G667" t="str">
            <v>Lightning</v>
          </cell>
          <cell r="H667">
            <v>3</v>
          </cell>
          <cell r="I667">
            <v>1</v>
          </cell>
          <cell r="J667">
            <v>2</v>
          </cell>
          <cell r="K667">
            <v>2.6</v>
          </cell>
          <cell r="L667">
            <v>1189.61702878969</v>
          </cell>
          <cell r="M667">
            <v>1.5488727629299599</v>
          </cell>
          <cell r="N667">
            <v>1.1849077779800901</v>
          </cell>
        </row>
        <row r="668">
          <cell r="G668" t="str">
            <v>Lightning</v>
          </cell>
          <cell r="H668">
            <v>3</v>
          </cell>
          <cell r="I668">
            <v>2</v>
          </cell>
          <cell r="J668">
            <v>2</v>
          </cell>
          <cell r="K668">
            <v>12.7</v>
          </cell>
          <cell r="L668">
            <v>6144.1570789034204</v>
          </cell>
          <cell r="M668">
            <v>2.1896827238036098</v>
          </cell>
          <cell r="N668">
            <v>0.70930478135685504</v>
          </cell>
        </row>
        <row r="669">
          <cell r="G669" t="str">
            <v>Lightning</v>
          </cell>
          <cell r="H669">
            <v>3</v>
          </cell>
          <cell r="I669">
            <v>3</v>
          </cell>
          <cell r="J669">
            <v>2</v>
          </cell>
          <cell r="K669">
            <v>26.1</v>
          </cell>
          <cell r="L669">
            <v>13503.466906535001</v>
          </cell>
          <cell r="M669">
            <v>2.5569194452847701</v>
          </cell>
          <cell r="N669">
            <v>0.61288424607543002</v>
          </cell>
        </row>
        <row r="670">
          <cell r="G670" t="str">
            <v>Lightning</v>
          </cell>
          <cell r="H670">
            <v>3</v>
          </cell>
          <cell r="I670">
            <v>4</v>
          </cell>
          <cell r="J670">
            <v>2</v>
          </cell>
          <cell r="K670">
            <v>8.6</v>
          </cell>
          <cell r="L670">
            <v>4349.1872336219503</v>
          </cell>
          <cell r="M670">
            <v>1.62087736990567</v>
          </cell>
          <cell r="N670">
            <v>0.68678676548031503</v>
          </cell>
        </row>
        <row r="671">
          <cell r="G671" t="str">
            <v>Slovak Republic</v>
          </cell>
          <cell r="H671">
            <v>1</v>
          </cell>
          <cell r="I671">
            <v>1</v>
          </cell>
          <cell r="J671">
            <v>2</v>
          </cell>
          <cell r="K671">
            <v>52.9</v>
          </cell>
          <cell r="L671">
            <v>32942.1091139868</v>
          </cell>
          <cell r="M671">
            <v>14.109875053851701</v>
          </cell>
          <cell r="N671">
            <v>1.9821242141972699</v>
          </cell>
        </row>
        <row r="672">
          <cell r="G672" t="str">
            <v>Slovak Republic</v>
          </cell>
          <cell r="H672">
            <v>1</v>
          </cell>
          <cell r="I672">
            <v>2</v>
          </cell>
          <cell r="J672">
            <v>2</v>
          </cell>
          <cell r="K672">
            <v>35.799999999999997</v>
          </cell>
          <cell r="L672">
            <v>21805.084836612201</v>
          </cell>
          <cell r="M672">
            <v>11.6970282191648</v>
          </cell>
          <cell r="N672">
            <v>2.1332682345185301</v>
          </cell>
        </row>
        <row r="673">
          <cell r="G673" t="str">
            <v>Slovak Republic</v>
          </cell>
          <cell r="H673">
            <v>1</v>
          </cell>
          <cell r="I673">
            <v>3</v>
          </cell>
          <cell r="J673">
            <v>2</v>
          </cell>
          <cell r="K673">
            <v>11</v>
          </cell>
          <cell r="L673">
            <v>6379.7515840554397</v>
          </cell>
          <cell r="M673">
            <v>8.0939299649589493</v>
          </cell>
          <cell r="N673">
            <v>2.8275350557198902</v>
          </cell>
        </row>
        <row r="674">
          <cell r="G674" t="str">
            <v>Slovak Republic</v>
          </cell>
          <cell r="H674">
            <v>2</v>
          </cell>
          <cell r="I674">
            <v>1</v>
          </cell>
          <cell r="J674">
            <v>2</v>
          </cell>
          <cell r="K674">
            <v>32.200000000000003</v>
          </cell>
          <cell r="L674">
            <v>23917.887303481901</v>
          </cell>
          <cell r="M674">
            <v>12.3905085257239</v>
          </cell>
          <cell r="N674">
            <v>2.6783641728443</v>
          </cell>
        </row>
        <row r="675">
          <cell r="G675" t="str">
            <v>Slovak Republic</v>
          </cell>
          <cell r="H675">
            <v>2</v>
          </cell>
          <cell r="I675">
            <v>2</v>
          </cell>
          <cell r="J675">
            <v>2</v>
          </cell>
          <cell r="K675">
            <v>77.5</v>
          </cell>
          <cell r="L675">
            <v>50986.595659946099</v>
          </cell>
          <cell r="M675">
            <v>7.2529632049565604</v>
          </cell>
          <cell r="N675">
            <v>1.09684404838574</v>
          </cell>
        </row>
        <row r="676">
          <cell r="G676" t="str">
            <v>Slovak Republic</v>
          </cell>
          <cell r="H676">
            <v>2</v>
          </cell>
          <cell r="I676">
            <v>3</v>
          </cell>
          <cell r="J676">
            <v>2</v>
          </cell>
          <cell r="K676">
            <v>69.599999999999994</v>
          </cell>
          <cell r="L676">
            <v>51974.975889830203</v>
          </cell>
          <cell r="M676">
            <v>6.0127663215724798</v>
          </cell>
          <cell r="N676">
            <v>0.92650463790835602</v>
          </cell>
        </row>
        <row r="677">
          <cell r="G677" t="str">
            <v>Slovak Republic</v>
          </cell>
          <cell r="H677">
            <v>2</v>
          </cell>
          <cell r="I677">
            <v>4</v>
          </cell>
          <cell r="J677">
            <v>2</v>
          </cell>
          <cell r="K677">
            <v>17.7</v>
          </cell>
          <cell r="L677">
            <v>13940.9692222503</v>
          </cell>
          <cell r="M677">
            <v>6.9079945664311504</v>
          </cell>
          <cell r="N677">
            <v>2.1959953473955398</v>
          </cell>
        </row>
        <row r="678">
          <cell r="G678" t="str">
            <v>Slovak Republic</v>
          </cell>
          <cell r="H678">
            <v>3</v>
          </cell>
          <cell r="I678">
            <v>2</v>
          </cell>
          <cell r="J678">
            <v>2</v>
          </cell>
          <cell r="K678">
            <v>8</v>
          </cell>
          <cell r="L678">
            <v>5204.2661080882699</v>
          </cell>
          <cell r="M678">
            <v>4.3334026364331502</v>
          </cell>
          <cell r="N678">
            <v>2.0357666156393699</v>
          </cell>
        </row>
        <row r="679">
          <cell r="G679" t="str">
            <v>Slovak Republic</v>
          </cell>
          <cell r="H679">
            <v>3</v>
          </cell>
          <cell r="I679">
            <v>3</v>
          </cell>
          <cell r="J679">
            <v>2</v>
          </cell>
          <cell r="K679">
            <v>15.5</v>
          </cell>
          <cell r="L679">
            <v>10966.966203203699</v>
          </cell>
          <cell r="M679">
            <v>3.2254999463895402</v>
          </cell>
          <cell r="N679">
            <v>0.93023279747500998</v>
          </cell>
        </row>
        <row r="680">
          <cell r="G680" t="str">
            <v>Slovak Republic</v>
          </cell>
          <cell r="H680">
            <v>3</v>
          </cell>
          <cell r="I680">
            <v>4</v>
          </cell>
          <cell r="J680">
            <v>2</v>
          </cell>
          <cell r="K680">
            <v>7.2</v>
          </cell>
          <cell r="L680">
            <v>4461.0959369132497</v>
          </cell>
          <cell r="M680">
            <v>2.2900618652703701</v>
          </cell>
          <cell r="N680">
            <v>1.11251319097049</v>
          </cell>
        </row>
        <row r="681">
          <cell r="G681" t="str">
            <v>Stars</v>
          </cell>
          <cell r="H681">
            <v>1</v>
          </cell>
          <cell r="I681">
            <v>1</v>
          </cell>
          <cell r="J681">
            <v>2</v>
          </cell>
          <cell r="K681">
            <v>44.4</v>
          </cell>
          <cell r="L681">
            <v>14646.25496823</v>
          </cell>
          <cell r="M681">
            <v>10.213098649200401</v>
          </cell>
          <cell r="N681">
            <v>1.5665492373166701</v>
          </cell>
        </row>
        <row r="682">
          <cell r="G682" t="str">
            <v>Stars</v>
          </cell>
          <cell r="H682">
            <v>1</v>
          </cell>
          <cell r="I682">
            <v>2</v>
          </cell>
          <cell r="J682">
            <v>2</v>
          </cell>
          <cell r="K682">
            <v>22.5</v>
          </cell>
          <cell r="L682">
            <v>7463.7337839388101</v>
          </cell>
          <cell r="M682">
            <v>10.2149113655738</v>
          </cell>
          <cell r="N682">
            <v>2.6811871626600401</v>
          </cell>
        </row>
        <row r="683">
          <cell r="G683" t="str">
            <v>Stars</v>
          </cell>
          <cell r="H683">
            <v>1</v>
          </cell>
          <cell r="I683">
            <v>3</v>
          </cell>
          <cell r="J683">
            <v>2</v>
          </cell>
          <cell r="K683">
            <v>4.9000000000000004</v>
          </cell>
          <cell r="L683">
            <v>1770.09360199089</v>
          </cell>
          <cell r="M683">
            <v>10.0168313466231</v>
          </cell>
          <cell r="N683">
            <v>5.9458901227240304</v>
          </cell>
        </row>
        <row r="684">
          <cell r="G684" t="str">
            <v>Stars</v>
          </cell>
          <cell r="H684">
            <v>2</v>
          </cell>
          <cell r="I684">
            <v>1</v>
          </cell>
          <cell r="J684">
            <v>2</v>
          </cell>
          <cell r="K684">
            <v>47.9</v>
          </cell>
          <cell r="L684">
            <v>13346.321273220001</v>
          </cell>
          <cell r="M684">
            <v>8.1560668923176998</v>
          </cell>
          <cell r="N684">
            <v>1.2088010517610199</v>
          </cell>
        </row>
        <row r="685">
          <cell r="G685" t="str">
            <v>Stars</v>
          </cell>
          <cell r="H685">
            <v>2</v>
          </cell>
          <cell r="I685">
            <v>2</v>
          </cell>
          <cell r="J685">
            <v>2</v>
          </cell>
          <cell r="K685">
            <v>62.7</v>
          </cell>
          <cell r="L685">
            <v>17459.6212217998</v>
          </cell>
          <cell r="M685">
            <v>6.9924113139086899</v>
          </cell>
          <cell r="N685">
            <v>1.13294090995014</v>
          </cell>
        </row>
        <row r="686">
          <cell r="G686" t="str">
            <v>Stars</v>
          </cell>
          <cell r="H686">
            <v>2</v>
          </cell>
          <cell r="I686">
            <v>3</v>
          </cell>
          <cell r="J686">
            <v>2</v>
          </cell>
          <cell r="K686">
            <v>59.3</v>
          </cell>
          <cell r="L686">
            <v>17262.586753142801</v>
          </cell>
          <cell r="M686">
            <v>9.3338904551751494</v>
          </cell>
          <cell r="N686">
            <v>1.3345096153001501</v>
          </cell>
        </row>
        <row r="687">
          <cell r="G687" t="str">
            <v>Stars</v>
          </cell>
          <cell r="H687">
            <v>2</v>
          </cell>
          <cell r="I687">
            <v>4</v>
          </cell>
          <cell r="J687">
            <v>2</v>
          </cell>
          <cell r="K687">
            <v>14.1</v>
          </cell>
          <cell r="L687">
            <v>4325.1327300875701</v>
          </cell>
          <cell r="M687">
            <v>10.9448446921577</v>
          </cell>
          <cell r="N687">
            <v>3.7661681645054799</v>
          </cell>
        </row>
        <row r="688">
          <cell r="G688" t="str">
            <v>Stars</v>
          </cell>
          <cell r="H688">
            <v>3</v>
          </cell>
          <cell r="I688">
            <v>1</v>
          </cell>
          <cell r="J688">
            <v>2</v>
          </cell>
          <cell r="K688">
            <v>4.3</v>
          </cell>
          <cell r="L688">
            <v>983.37815750898699</v>
          </cell>
          <cell r="M688">
            <v>4.8287209591305498</v>
          </cell>
          <cell r="N688">
            <v>2.7480327122213</v>
          </cell>
        </row>
        <row r="689">
          <cell r="G689" t="str">
            <v>Stars</v>
          </cell>
          <cell r="H689">
            <v>3</v>
          </cell>
          <cell r="I689">
            <v>2</v>
          </cell>
          <cell r="J689">
            <v>3</v>
          </cell>
          <cell r="K689">
            <v>7</v>
          </cell>
          <cell r="L689">
            <v>30636.889850678788</v>
          </cell>
          <cell r="M689">
            <v>88.25981645053615</v>
          </cell>
          <cell r="N689">
            <v>9.7275155642908313</v>
          </cell>
        </row>
        <row r="690">
          <cell r="G690" t="str">
            <v>Stars</v>
          </cell>
          <cell r="H690">
            <v>3</v>
          </cell>
          <cell r="I690">
            <v>3</v>
          </cell>
          <cell r="J690">
            <v>2</v>
          </cell>
          <cell r="K690">
            <v>27.8</v>
          </cell>
          <cell r="L690">
            <v>7681.5680922210304</v>
          </cell>
          <cell r="M690">
            <v>5.1880884076500697</v>
          </cell>
          <cell r="N690">
            <v>1.3119354727372401</v>
          </cell>
        </row>
        <row r="691">
          <cell r="G691" t="str">
            <v>Stars</v>
          </cell>
          <cell r="H691">
            <v>3</v>
          </cell>
          <cell r="I691">
            <v>4</v>
          </cell>
          <cell r="J691">
            <v>2</v>
          </cell>
          <cell r="K691">
            <v>13.3</v>
          </cell>
          <cell r="L691">
            <v>3954.5377633153598</v>
          </cell>
          <cell r="M691">
            <v>6.5185866881595</v>
          </cell>
          <cell r="N691">
            <v>1.96510228596786</v>
          </cell>
        </row>
        <row r="692">
          <cell r="G692" t="str">
            <v>Spain</v>
          </cell>
          <cell r="H692">
            <v>1</v>
          </cell>
          <cell r="I692">
            <v>1</v>
          </cell>
          <cell r="J692">
            <v>2</v>
          </cell>
          <cell r="K692">
            <v>229.4</v>
          </cell>
          <cell r="L692">
            <v>1175462.3099484199</v>
          </cell>
          <cell r="M692">
            <v>18.593699646498902</v>
          </cell>
          <cell r="N692">
            <v>1.18913872706584</v>
          </cell>
        </row>
        <row r="693">
          <cell r="G693" t="str">
            <v>Spain</v>
          </cell>
          <cell r="H693">
            <v>1</v>
          </cell>
          <cell r="I693">
            <v>2</v>
          </cell>
          <cell r="J693">
            <v>2</v>
          </cell>
          <cell r="K693">
            <v>136.19999999999999</v>
          </cell>
          <cell r="L693">
            <v>775362.98101396405</v>
          </cell>
          <cell r="M693">
            <v>16.462758859906099</v>
          </cell>
          <cell r="N693">
            <v>1.51105390681802</v>
          </cell>
        </row>
        <row r="694">
          <cell r="G694" t="str">
            <v>Spain</v>
          </cell>
          <cell r="H694">
            <v>1</v>
          </cell>
          <cell r="I694">
            <v>3</v>
          </cell>
          <cell r="J694">
            <v>3</v>
          </cell>
          <cell r="K694">
            <v>1</v>
          </cell>
          <cell r="L694">
            <v>4536.6741755934772</v>
          </cell>
          <cell r="M694">
            <v>26.367179710315988</v>
          </cell>
          <cell r="N694">
            <v>19.859647051777699</v>
          </cell>
        </row>
        <row r="695">
          <cell r="G695" t="str">
            <v>Spain</v>
          </cell>
          <cell r="H695">
            <v>2</v>
          </cell>
          <cell r="I695">
            <v>1</v>
          </cell>
          <cell r="J695">
            <v>2</v>
          </cell>
          <cell r="K695">
            <v>24.3</v>
          </cell>
          <cell r="L695">
            <v>153127.13741051799</v>
          </cell>
          <cell r="M695">
            <v>11.676429633860799</v>
          </cell>
          <cell r="N695">
            <v>3.0639241723244401</v>
          </cell>
        </row>
        <row r="696">
          <cell r="G696" t="str">
            <v>Spain</v>
          </cell>
          <cell r="H696">
            <v>2</v>
          </cell>
          <cell r="I696">
            <v>2</v>
          </cell>
          <cell r="J696">
            <v>2</v>
          </cell>
          <cell r="K696">
            <v>55.2</v>
          </cell>
          <cell r="L696">
            <v>339137.22864740097</v>
          </cell>
          <cell r="M696">
            <v>12.411505585338301</v>
          </cell>
          <cell r="N696">
            <v>2.4050899799544401</v>
          </cell>
        </row>
        <row r="697">
          <cell r="G697" t="str">
            <v>Spain</v>
          </cell>
          <cell r="H697">
            <v>2</v>
          </cell>
          <cell r="I697">
            <v>3</v>
          </cell>
          <cell r="J697">
            <v>2</v>
          </cell>
          <cell r="K697">
            <v>25.4</v>
          </cell>
          <cell r="L697">
            <v>181520.83803277899</v>
          </cell>
          <cell r="M697">
            <v>11.5621378890967</v>
          </cell>
          <cell r="N697">
            <v>3.0689282012016199</v>
          </cell>
        </row>
        <row r="698">
          <cell r="G698" t="str">
            <v>Spain</v>
          </cell>
          <cell r="H698">
            <v>2</v>
          </cell>
          <cell r="I698">
            <v>4</v>
          </cell>
          <cell r="J698">
            <v>2</v>
          </cell>
          <cell r="K698">
            <v>3.1</v>
          </cell>
          <cell r="L698">
            <v>18736.231584155601</v>
          </cell>
          <cell r="M698">
            <v>8.7817737565123206</v>
          </cell>
          <cell r="N698">
            <v>6.5308634200775604</v>
          </cell>
        </row>
        <row r="699">
          <cell r="G699" t="str">
            <v>Spain</v>
          </cell>
          <cell r="H699">
            <v>3</v>
          </cell>
          <cell r="I699">
            <v>1</v>
          </cell>
          <cell r="J699">
            <v>2</v>
          </cell>
          <cell r="K699">
            <v>14.4</v>
          </cell>
          <cell r="L699">
            <v>84379.773418482902</v>
          </cell>
          <cell r="M699">
            <v>10.6752218063505</v>
          </cell>
          <cell r="N699">
            <v>3.7476429071378399</v>
          </cell>
        </row>
        <row r="700">
          <cell r="G700" t="str">
            <v>Spain</v>
          </cell>
          <cell r="H700">
            <v>3</v>
          </cell>
          <cell r="I700">
            <v>2</v>
          </cell>
          <cell r="J700">
            <v>2</v>
          </cell>
          <cell r="K700">
            <v>53.3</v>
          </cell>
          <cell r="L700">
            <v>310985.93573268101</v>
          </cell>
          <cell r="M700">
            <v>9.9014948817614705</v>
          </cell>
          <cell r="N700">
            <v>1.66269726364626</v>
          </cell>
        </row>
        <row r="701">
          <cell r="G701" t="str">
            <v>Spain</v>
          </cell>
          <cell r="H701">
            <v>3</v>
          </cell>
          <cell r="I701">
            <v>3</v>
          </cell>
          <cell r="J701">
            <v>2</v>
          </cell>
          <cell r="K701">
            <v>53.3</v>
          </cell>
          <cell r="L701">
            <v>292246.898571236</v>
          </cell>
          <cell r="M701">
            <v>7.7655676831885598</v>
          </cell>
          <cell r="N701">
            <v>1.29750405681054</v>
          </cell>
        </row>
        <row r="702">
          <cell r="G702" t="str">
            <v>Spain</v>
          </cell>
          <cell r="H702">
            <v>3</v>
          </cell>
          <cell r="I702">
            <v>4</v>
          </cell>
          <cell r="J702">
            <v>2</v>
          </cell>
          <cell r="K702">
            <v>10</v>
          </cell>
          <cell r="L702">
            <v>49408.707966188696</v>
          </cell>
          <cell r="M702">
            <v>5.8799632888790603</v>
          </cell>
          <cell r="N702">
            <v>2.86408141712353</v>
          </cell>
        </row>
        <row r="703">
          <cell r="G703" t="str">
            <v>Sweden</v>
          </cell>
          <cell r="H703">
            <v>1</v>
          </cell>
          <cell r="I703">
            <v>1</v>
          </cell>
          <cell r="J703">
            <v>2</v>
          </cell>
          <cell r="K703">
            <v>20.5</v>
          </cell>
          <cell r="L703">
            <v>40180.694287889302</v>
          </cell>
          <cell r="M703">
            <v>12.1356685523157</v>
          </cell>
          <cell r="N703">
            <v>2.8718132929298199</v>
          </cell>
        </row>
        <row r="704">
          <cell r="G704" t="str">
            <v>Sweden</v>
          </cell>
          <cell r="H704">
            <v>1</v>
          </cell>
          <cell r="I704">
            <v>2</v>
          </cell>
          <cell r="J704">
            <v>2</v>
          </cell>
          <cell r="K704">
            <v>11.1</v>
          </cell>
          <cell r="L704">
            <v>24525.267991329602</v>
          </cell>
          <cell r="M704">
            <v>7.1993803363428199</v>
          </cell>
          <cell r="N704">
            <v>2.605287763367</v>
          </cell>
        </row>
        <row r="705">
          <cell r="G705" t="str">
            <v>Sweden</v>
          </cell>
          <cell r="H705">
            <v>1</v>
          </cell>
          <cell r="I705">
            <v>3</v>
          </cell>
          <cell r="J705">
            <v>2</v>
          </cell>
          <cell r="K705">
            <v>4.9000000000000004</v>
          </cell>
          <cell r="L705">
            <v>9924.7599770348497</v>
          </cell>
          <cell r="M705">
            <v>5.44699040885238</v>
          </cell>
          <cell r="N705">
            <v>2.7250555852082599</v>
          </cell>
        </row>
        <row r="706">
          <cell r="G706" t="str">
            <v>Sweden</v>
          </cell>
          <cell r="H706">
            <v>2</v>
          </cell>
          <cell r="I706">
            <v>1</v>
          </cell>
          <cell r="J706">
            <v>2</v>
          </cell>
          <cell r="K706">
            <v>12.3</v>
          </cell>
          <cell r="L706">
            <v>20126.563388209499</v>
          </cell>
          <cell r="M706">
            <v>6.7920276055521303</v>
          </cell>
          <cell r="N706">
            <v>1.9592553481518999</v>
          </cell>
        </row>
        <row r="707">
          <cell r="G707" t="str">
            <v>Sweden</v>
          </cell>
          <cell r="H707">
            <v>2</v>
          </cell>
          <cell r="I707">
            <v>2</v>
          </cell>
          <cell r="J707">
            <v>2</v>
          </cell>
          <cell r="K707">
            <v>20.6</v>
          </cell>
          <cell r="L707">
            <v>33899.603144007502</v>
          </cell>
          <cell r="M707">
            <v>4.7991339505699599</v>
          </cell>
          <cell r="N707">
            <v>1.33836053920358</v>
          </cell>
        </row>
        <row r="708">
          <cell r="G708" t="str">
            <v>Sweden</v>
          </cell>
          <cell r="H708">
            <v>2</v>
          </cell>
          <cell r="I708">
            <v>3</v>
          </cell>
          <cell r="J708">
            <v>2</v>
          </cell>
          <cell r="K708">
            <v>18.399999999999999</v>
          </cell>
          <cell r="L708">
            <v>27535.0814210227</v>
          </cell>
          <cell r="M708">
            <v>2.9684341551186302</v>
          </cell>
          <cell r="N708">
            <v>0.75237108351026705</v>
          </cell>
        </row>
        <row r="709">
          <cell r="G709" t="str">
            <v>Sweden</v>
          </cell>
          <cell r="H709">
            <v>2</v>
          </cell>
          <cell r="I709">
            <v>4</v>
          </cell>
          <cell r="J709">
            <v>2</v>
          </cell>
          <cell r="K709">
            <v>5.7</v>
          </cell>
          <cell r="L709">
            <v>8851.9821203450101</v>
          </cell>
          <cell r="M709">
            <v>2.6800628884145099</v>
          </cell>
          <cell r="N709">
            <v>1.1755844310027901</v>
          </cell>
        </row>
        <row r="710">
          <cell r="G710" t="str">
            <v>Sweden</v>
          </cell>
          <cell r="H710">
            <v>3</v>
          </cell>
          <cell r="I710">
            <v>1</v>
          </cell>
          <cell r="J710">
            <v>2</v>
          </cell>
          <cell r="K710">
            <v>11.4</v>
          </cell>
          <cell r="L710">
            <v>10029.5529861699</v>
          </cell>
          <cell r="M710">
            <v>11.6625561090191</v>
          </cell>
          <cell r="N710">
            <v>3.6334317923883201</v>
          </cell>
        </row>
        <row r="711">
          <cell r="G711" t="str">
            <v>Sweden</v>
          </cell>
          <cell r="H711">
            <v>3</v>
          </cell>
          <cell r="I711">
            <v>2</v>
          </cell>
          <cell r="J711">
            <v>2</v>
          </cell>
          <cell r="K711">
            <v>7.6</v>
          </cell>
          <cell r="L711">
            <v>8895.8575295363498</v>
          </cell>
          <cell r="M711">
            <v>3.5361354264039999</v>
          </cell>
          <cell r="N711">
            <v>1.6481841306203</v>
          </cell>
        </row>
        <row r="712">
          <cell r="G712" t="str">
            <v>Sweden</v>
          </cell>
          <cell r="H712">
            <v>3</v>
          </cell>
          <cell r="I712">
            <v>3</v>
          </cell>
          <cell r="J712">
            <v>2</v>
          </cell>
          <cell r="K712">
            <v>17.399999999999999</v>
          </cell>
          <cell r="L712">
            <v>19457.484908083199</v>
          </cell>
          <cell r="M712">
            <v>2.9509220349620402</v>
          </cell>
          <cell r="N712">
            <v>0.90304943628552603</v>
          </cell>
        </row>
        <row r="713">
          <cell r="G713" t="str">
            <v>Sweden</v>
          </cell>
          <cell r="H713">
            <v>3</v>
          </cell>
          <cell r="I713">
            <v>4</v>
          </cell>
          <cell r="J713">
            <v>2</v>
          </cell>
          <cell r="K713">
            <v>6.6</v>
          </cell>
          <cell r="L713">
            <v>6936.7469463429397</v>
          </cell>
          <cell r="M713">
            <v>1.2016445901691899</v>
          </cell>
          <cell r="N713">
            <v>0.567025482186166</v>
          </cell>
        </row>
        <row r="714">
          <cell r="G714" t="str">
            <v>Predators</v>
          </cell>
          <cell r="H714">
            <v>1</v>
          </cell>
          <cell r="I714">
            <v>1</v>
          </cell>
          <cell r="J714">
            <v>2</v>
          </cell>
          <cell r="K714">
            <v>67.3</v>
          </cell>
          <cell r="L714">
            <v>568676.98787437496</v>
          </cell>
          <cell r="M714">
            <v>3.2403127415603499</v>
          </cell>
          <cell r="N714">
            <v>0.49362053105348402</v>
          </cell>
        </row>
        <row r="715">
          <cell r="G715" t="str">
            <v>Predators</v>
          </cell>
          <cell r="H715">
            <v>1</v>
          </cell>
          <cell r="I715">
            <v>2</v>
          </cell>
          <cell r="J715">
            <v>2</v>
          </cell>
          <cell r="K715">
            <v>21.6</v>
          </cell>
          <cell r="L715">
            <v>168429.556740147</v>
          </cell>
          <cell r="M715">
            <v>2.4732097269660902</v>
          </cell>
          <cell r="N715">
            <v>0.74313832455389595</v>
          </cell>
        </row>
        <row r="716">
          <cell r="G716" t="str">
            <v>Predators</v>
          </cell>
          <cell r="H716">
            <v>1</v>
          </cell>
          <cell r="I716">
            <v>3</v>
          </cell>
          <cell r="J716">
            <v>2</v>
          </cell>
          <cell r="K716">
            <v>6.6</v>
          </cell>
          <cell r="L716">
            <v>44323.847477390103</v>
          </cell>
          <cell r="M716">
            <v>3.4534907080816799</v>
          </cell>
          <cell r="N716">
            <v>1.63861158460941</v>
          </cell>
        </row>
        <row r="717">
          <cell r="G717" t="str">
            <v>Predators</v>
          </cell>
          <cell r="H717">
            <v>2</v>
          </cell>
          <cell r="I717">
            <v>1</v>
          </cell>
          <cell r="J717">
            <v>2</v>
          </cell>
          <cell r="K717">
            <v>14.6</v>
          </cell>
          <cell r="L717">
            <v>84811.216371390299</v>
          </cell>
          <cell r="M717">
            <v>3.7279440722629702</v>
          </cell>
          <cell r="N717">
            <v>1.5047225561869999</v>
          </cell>
        </row>
        <row r="718">
          <cell r="G718" t="str">
            <v>Predators</v>
          </cell>
          <cell r="H718">
            <v>2</v>
          </cell>
          <cell r="I718">
            <v>2</v>
          </cell>
          <cell r="J718">
            <v>2</v>
          </cell>
          <cell r="K718">
            <v>22.3</v>
          </cell>
          <cell r="L718">
            <v>132721.93276045501</v>
          </cell>
          <cell r="M718">
            <v>4.1667364779301197</v>
          </cell>
          <cell r="N718">
            <v>1.2288824767704101</v>
          </cell>
        </row>
        <row r="719">
          <cell r="G719" t="str">
            <v>Predators</v>
          </cell>
          <cell r="H719">
            <v>2</v>
          </cell>
          <cell r="I719">
            <v>3</v>
          </cell>
          <cell r="J719">
            <v>2</v>
          </cell>
          <cell r="K719">
            <v>12.5</v>
          </cell>
          <cell r="L719">
            <v>63338.119645260398</v>
          </cell>
          <cell r="M719">
            <v>4.4199880517912602</v>
          </cell>
          <cell r="N719">
            <v>1.7479798932975701</v>
          </cell>
        </row>
        <row r="720">
          <cell r="G720" t="str">
            <v>Predators</v>
          </cell>
          <cell r="H720">
            <v>3</v>
          </cell>
          <cell r="I720">
            <v>1</v>
          </cell>
          <cell r="J720">
            <v>2</v>
          </cell>
          <cell r="K720">
            <v>7.2</v>
          </cell>
          <cell r="L720">
            <v>36295.506047029397</v>
          </cell>
          <cell r="M720">
            <v>3.7515401999517</v>
          </cell>
          <cell r="N720">
            <v>2.0803736728751998</v>
          </cell>
        </row>
        <row r="721">
          <cell r="G721" t="str">
            <v>Predators</v>
          </cell>
          <cell r="H721">
            <v>3</v>
          </cell>
          <cell r="I721">
            <v>2</v>
          </cell>
          <cell r="J721">
            <v>2</v>
          </cell>
          <cell r="K721">
            <v>13.8</v>
          </cell>
          <cell r="L721">
            <v>91214.412088655503</v>
          </cell>
          <cell r="M721">
            <v>4.1179393920854102</v>
          </cell>
          <cell r="N721">
            <v>1.36415151991755</v>
          </cell>
        </row>
        <row r="722">
          <cell r="G722" t="str">
            <v>Predators</v>
          </cell>
          <cell r="H722">
            <v>3</v>
          </cell>
          <cell r="I722">
            <v>3</v>
          </cell>
          <cell r="J722">
            <v>2</v>
          </cell>
          <cell r="K722">
            <v>11.7</v>
          </cell>
          <cell r="L722">
            <v>77097.728731102601</v>
          </cell>
          <cell r="M722">
            <v>3.7738814096443001</v>
          </cell>
          <cell r="N722">
            <v>1.4420821365060901</v>
          </cell>
        </row>
        <row r="723">
          <cell r="G723" t="str">
            <v>United States</v>
          </cell>
          <cell r="H723">
            <v>1</v>
          </cell>
          <cell r="I723">
            <v>1</v>
          </cell>
          <cell r="J723">
            <v>2</v>
          </cell>
          <cell r="K723">
            <v>26.8</v>
          </cell>
          <cell r="L723">
            <v>949617.833597305</v>
          </cell>
          <cell r="M723">
            <v>7.75487869019556</v>
          </cell>
          <cell r="N723">
            <v>1.51954898661482</v>
          </cell>
        </row>
        <row r="724">
          <cell r="G724" t="str">
            <v>United States</v>
          </cell>
          <cell r="H724">
            <v>1</v>
          </cell>
          <cell r="I724">
            <v>2</v>
          </cell>
          <cell r="J724">
            <v>2</v>
          </cell>
          <cell r="K724">
            <v>7.9</v>
          </cell>
          <cell r="L724">
            <v>319430.64744330099</v>
          </cell>
          <cell r="M724">
            <v>9.4857864854711593</v>
          </cell>
          <cell r="N724">
            <v>3.8527168427337202</v>
          </cell>
        </row>
        <row r="725">
          <cell r="G725" t="str">
            <v>United States</v>
          </cell>
          <cell r="H725">
            <v>2</v>
          </cell>
          <cell r="I725">
            <v>1</v>
          </cell>
          <cell r="J725">
            <v>2</v>
          </cell>
          <cell r="K725">
            <v>63.8</v>
          </cell>
          <cell r="L725">
            <v>2662327.5607544598</v>
          </cell>
          <cell r="M725">
            <v>9.4796451661511796</v>
          </cell>
          <cell r="N725">
            <v>1.3698920762262901</v>
          </cell>
        </row>
        <row r="726">
          <cell r="G726" t="str">
            <v>United States</v>
          </cell>
          <cell r="H726">
            <v>2</v>
          </cell>
          <cell r="I726">
            <v>2</v>
          </cell>
          <cell r="J726">
            <v>2</v>
          </cell>
          <cell r="K726">
            <v>58.8</v>
          </cell>
          <cell r="L726">
            <v>2384565.3883432699</v>
          </cell>
          <cell r="M726">
            <v>7.8882022143012902</v>
          </cell>
          <cell r="N726">
            <v>1.3561741037635799</v>
          </cell>
        </row>
        <row r="727">
          <cell r="G727" t="str">
            <v>United States</v>
          </cell>
          <cell r="H727">
            <v>2</v>
          </cell>
          <cell r="I727">
            <v>3</v>
          </cell>
          <cell r="J727">
            <v>2</v>
          </cell>
          <cell r="K727">
            <v>16.399999999999999</v>
          </cell>
          <cell r="L727">
            <v>604816.77587779996</v>
          </cell>
          <cell r="M727">
            <v>3.7817097112722</v>
          </cell>
          <cell r="N727">
            <v>1.2753550252241801</v>
          </cell>
        </row>
        <row r="728">
          <cell r="G728" t="str">
            <v>United States</v>
          </cell>
          <cell r="H728">
            <v>2</v>
          </cell>
          <cell r="I728">
            <v>4</v>
          </cell>
          <cell r="J728">
            <v>2</v>
          </cell>
          <cell r="K728">
            <v>2</v>
          </cell>
          <cell r="L728">
            <v>60368.690517840201</v>
          </cell>
          <cell r="M728">
            <v>2.07129696588534</v>
          </cell>
          <cell r="N728">
            <v>1.8095192178824899</v>
          </cell>
        </row>
        <row r="729">
          <cell r="G729" t="str">
            <v>United States</v>
          </cell>
          <cell r="H729">
            <v>3</v>
          </cell>
          <cell r="I729">
            <v>1</v>
          </cell>
          <cell r="J729">
            <v>2</v>
          </cell>
          <cell r="K729">
            <v>11.5</v>
          </cell>
          <cell r="L729">
            <v>405885.00320559798</v>
          </cell>
          <cell r="M729">
            <v>6.5599858945510201</v>
          </cell>
          <cell r="N729">
            <v>2.34724308891554</v>
          </cell>
        </row>
        <row r="730">
          <cell r="G730" t="str">
            <v>United States</v>
          </cell>
          <cell r="H730">
            <v>3</v>
          </cell>
          <cell r="I730">
            <v>2</v>
          </cell>
          <cell r="J730">
            <v>2</v>
          </cell>
          <cell r="K730">
            <v>27.8</v>
          </cell>
          <cell r="L730">
            <v>1062269.8288603399</v>
          </cell>
          <cell r="M730">
            <v>5.9974701283929601</v>
          </cell>
          <cell r="N730">
            <v>1.59695124951608</v>
          </cell>
        </row>
        <row r="731">
          <cell r="G731" t="str">
            <v>United States</v>
          </cell>
          <cell r="H731">
            <v>3</v>
          </cell>
          <cell r="I731">
            <v>3</v>
          </cell>
          <cell r="J731">
            <v>2</v>
          </cell>
          <cell r="K731">
            <v>31.7</v>
          </cell>
          <cell r="L731">
            <v>1085829.7361397999</v>
          </cell>
          <cell r="M731">
            <v>4.0325185201227303</v>
          </cell>
          <cell r="N731">
            <v>0.97362754361582404</v>
          </cell>
        </row>
        <row r="732">
          <cell r="G732" t="str">
            <v>United States</v>
          </cell>
          <cell r="H732">
            <v>3</v>
          </cell>
          <cell r="I732">
            <v>4</v>
          </cell>
          <cell r="J732">
            <v>2</v>
          </cell>
          <cell r="K732">
            <v>8</v>
          </cell>
          <cell r="L732">
            <v>208718.12396581101</v>
          </cell>
          <cell r="M732">
            <v>1.7354945177591901</v>
          </cell>
          <cell r="N732">
            <v>0.65313264268326099</v>
          </cell>
        </row>
        <row r="733">
          <cell r="G733" t="str">
            <v>Australia</v>
          </cell>
          <cell r="H733">
            <v>1</v>
          </cell>
          <cell r="I733">
            <v>2</v>
          </cell>
          <cell r="J733">
            <v>3</v>
          </cell>
          <cell r="K733">
            <v>2</v>
          </cell>
          <cell r="L733">
            <v>6164.4521678055098</v>
          </cell>
          <cell r="M733">
            <v>56.682274486635102</v>
          </cell>
          <cell r="N733">
            <v>37.953738130957703</v>
          </cell>
        </row>
        <row r="734">
          <cell r="G734" t="str">
            <v>Australia</v>
          </cell>
          <cell r="H734">
            <v>1</v>
          </cell>
          <cell r="I734">
            <v>1</v>
          </cell>
          <cell r="J734">
            <v>3</v>
          </cell>
          <cell r="K734">
            <v>280.10000000000002</v>
          </cell>
          <cell r="L734">
            <v>579938.63667152496</v>
          </cell>
          <cell r="M734">
            <v>45.687844763284502</v>
          </cell>
          <cell r="N734">
            <v>2.43934874477582</v>
          </cell>
        </row>
        <row r="735">
          <cell r="G735" t="str">
            <v>Australia</v>
          </cell>
          <cell r="H735">
            <v>1</v>
          </cell>
          <cell r="I735">
            <v>2</v>
          </cell>
          <cell r="J735">
            <v>3</v>
          </cell>
          <cell r="K735">
            <v>163</v>
          </cell>
          <cell r="L735">
            <v>319054.24340856698</v>
          </cell>
          <cell r="M735">
            <v>28.936513576495798</v>
          </cell>
          <cell r="N735">
            <v>2.5396062338529002</v>
          </cell>
        </row>
        <row r="736">
          <cell r="G736" t="str">
            <v>Australia</v>
          </cell>
          <cell r="H736">
            <v>1</v>
          </cell>
          <cell r="I736">
            <v>3</v>
          </cell>
          <cell r="J736">
            <v>3</v>
          </cell>
          <cell r="K736">
            <v>60.1</v>
          </cell>
          <cell r="L736">
            <v>122058.290165142</v>
          </cell>
          <cell r="M736">
            <v>19.571798497878898</v>
          </cell>
          <cell r="N736">
            <v>3.2058964966449501</v>
          </cell>
        </row>
        <row r="737">
          <cell r="G737" t="str">
            <v>Australia</v>
          </cell>
          <cell r="H737">
            <v>1</v>
          </cell>
          <cell r="I737">
            <v>4</v>
          </cell>
          <cell r="J737">
            <v>3</v>
          </cell>
          <cell r="K737">
            <v>7.8</v>
          </cell>
          <cell r="L737">
            <v>12204.831955003199</v>
          </cell>
          <cell r="M737">
            <v>13.3764744651918</v>
          </cell>
          <cell r="N737">
            <v>7.9926752521129698</v>
          </cell>
        </row>
        <row r="738">
          <cell r="G738" t="str">
            <v>Australia</v>
          </cell>
          <cell r="H738">
            <v>2</v>
          </cell>
          <cell r="I738">
            <v>1</v>
          </cell>
          <cell r="J738">
            <v>3</v>
          </cell>
          <cell r="K738">
            <v>112.1</v>
          </cell>
          <cell r="L738">
            <v>239595.983527815</v>
          </cell>
          <cell r="M738">
            <v>31.148805418951302</v>
          </cell>
          <cell r="N738">
            <v>3.3181937739196798</v>
          </cell>
        </row>
        <row r="739">
          <cell r="G739" t="str">
            <v>Australia</v>
          </cell>
          <cell r="H739">
            <v>2</v>
          </cell>
          <cell r="I739">
            <v>2</v>
          </cell>
          <cell r="J739">
            <v>3</v>
          </cell>
          <cell r="K739">
            <v>144.80000000000001</v>
          </cell>
          <cell r="L739">
            <v>319324.20769018203</v>
          </cell>
          <cell r="M739">
            <v>20.447068635330599</v>
          </cell>
          <cell r="N739">
            <v>1.99111835326285</v>
          </cell>
        </row>
        <row r="740">
          <cell r="G740" t="str">
            <v>Australia</v>
          </cell>
          <cell r="H740">
            <v>2</v>
          </cell>
          <cell r="I740">
            <v>3</v>
          </cell>
          <cell r="J740">
            <v>3</v>
          </cell>
          <cell r="K740">
            <v>95.8</v>
          </cell>
          <cell r="L740">
            <v>209801.86949170899</v>
          </cell>
          <cell r="M740">
            <v>14.051323440998701</v>
          </cell>
          <cell r="N740">
            <v>1.7470676834989001</v>
          </cell>
        </row>
        <row r="741">
          <cell r="G741" t="str">
            <v>Australia</v>
          </cell>
          <cell r="H741">
            <v>2</v>
          </cell>
          <cell r="I741">
            <v>4</v>
          </cell>
          <cell r="J741">
            <v>3</v>
          </cell>
          <cell r="K741">
            <v>23.3</v>
          </cell>
          <cell r="L741">
            <v>60738.607610692903</v>
          </cell>
          <cell r="M741">
            <v>14.437855684127801</v>
          </cell>
          <cell r="N741">
            <v>4.6369158722246802</v>
          </cell>
        </row>
        <row r="742">
          <cell r="G742" t="str">
            <v>Australia</v>
          </cell>
          <cell r="H742">
            <v>3</v>
          </cell>
          <cell r="I742">
            <v>4</v>
          </cell>
          <cell r="J742">
            <v>3</v>
          </cell>
          <cell r="K742">
            <v>1</v>
          </cell>
          <cell r="L742">
            <v>1727.74759623041</v>
          </cell>
          <cell r="M742">
            <v>77.971970707656794</v>
          </cell>
          <cell r="N742">
            <v>80.645015430315993</v>
          </cell>
        </row>
        <row r="743">
          <cell r="G743" t="str">
            <v>Australia</v>
          </cell>
          <cell r="H743">
            <v>3</v>
          </cell>
          <cell r="I743">
            <v>1</v>
          </cell>
          <cell r="J743">
            <v>3</v>
          </cell>
          <cell r="K743">
            <v>46.3</v>
          </cell>
          <cell r="L743">
            <v>84397.492055285504</v>
          </cell>
          <cell r="M743">
            <v>22.5686779760631</v>
          </cell>
          <cell r="N743">
            <v>3.98929892466102</v>
          </cell>
        </row>
        <row r="744">
          <cell r="G744" t="str">
            <v>Australia</v>
          </cell>
          <cell r="H744">
            <v>3</v>
          </cell>
          <cell r="I744">
            <v>2</v>
          </cell>
          <cell r="J744">
            <v>3</v>
          </cell>
          <cell r="K744">
            <v>92</v>
          </cell>
          <cell r="L744">
            <v>158024.064917966</v>
          </cell>
          <cell r="M744">
            <v>14.669935137812899</v>
          </cell>
          <cell r="N744">
            <v>2.0631899997807501</v>
          </cell>
        </row>
        <row r="745">
          <cell r="G745" t="str">
            <v>Australia</v>
          </cell>
          <cell r="H745">
            <v>3</v>
          </cell>
          <cell r="I745">
            <v>3</v>
          </cell>
          <cell r="J745">
            <v>3</v>
          </cell>
          <cell r="K745">
            <v>112.2</v>
          </cell>
          <cell r="L745">
            <v>198936.94035338599</v>
          </cell>
          <cell r="M745">
            <v>11.1009180321188</v>
          </cell>
          <cell r="N745">
            <v>1.2538648150634899</v>
          </cell>
        </row>
        <row r="746">
          <cell r="G746" t="str">
            <v>Australia</v>
          </cell>
          <cell r="H746">
            <v>3</v>
          </cell>
          <cell r="I746">
            <v>4</v>
          </cell>
          <cell r="J746">
            <v>3</v>
          </cell>
          <cell r="K746">
            <v>43.5</v>
          </cell>
          <cell r="L746">
            <v>81037.695935280601</v>
          </cell>
          <cell r="M746">
            <v>7.2869414263249199</v>
          </cell>
          <cell r="N746">
            <v>1.4059001401037501</v>
          </cell>
        </row>
        <row r="747">
          <cell r="G747" t="str">
            <v>Austria</v>
          </cell>
          <cell r="H747">
            <v>1</v>
          </cell>
          <cell r="I747">
            <v>1</v>
          </cell>
          <cell r="J747">
            <v>3</v>
          </cell>
          <cell r="K747">
            <v>89</v>
          </cell>
          <cell r="L747">
            <v>126722.651843635</v>
          </cell>
          <cell r="M747">
            <v>40.459987725960502</v>
          </cell>
          <cell r="N747">
            <v>3.47642186975173</v>
          </cell>
        </row>
        <row r="748">
          <cell r="G748" t="str">
            <v>Austria</v>
          </cell>
          <cell r="H748">
            <v>1</v>
          </cell>
          <cell r="I748">
            <v>2</v>
          </cell>
          <cell r="J748">
            <v>3</v>
          </cell>
          <cell r="K748">
            <v>93</v>
          </cell>
          <cell r="L748">
            <v>123760.15101756201</v>
          </cell>
          <cell r="M748">
            <v>35.2723306538877</v>
          </cell>
          <cell r="N748">
            <v>3.81237120478835</v>
          </cell>
        </row>
        <row r="749">
          <cell r="G749" t="str">
            <v>Austria</v>
          </cell>
          <cell r="H749">
            <v>1</v>
          </cell>
          <cell r="I749">
            <v>3</v>
          </cell>
          <cell r="J749">
            <v>3</v>
          </cell>
          <cell r="K749">
            <v>42.8</v>
          </cell>
          <cell r="L749">
            <v>56999.626057883397</v>
          </cell>
          <cell r="M749">
            <v>33.099888460494299</v>
          </cell>
          <cell r="N749">
            <v>5.3360232820248203</v>
          </cell>
        </row>
        <row r="750">
          <cell r="G750" t="str">
            <v>Austria</v>
          </cell>
          <cell r="H750">
            <v>1</v>
          </cell>
          <cell r="I750">
            <v>4</v>
          </cell>
          <cell r="J750">
            <v>3</v>
          </cell>
          <cell r="K750">
            <v>2.2000000000000002</v>
          </cell>
          <cell r="L750">
            <v>3223.8430096977499</v>
          </cell>
          <cell r="M750">
            <v>16.797020903712301</v>
          </cell>
          <cell r="N750">
            <v>13.476398409081501</v>
          </cell>
        </row>
        <row r="751">
          <cell r="G751" t="str">
            <v>Austria</v>
          </cell>
          <cell r="H751">
            <v>2</v>
          </cell>
          <cell r="I751">
            <v>1</v>
          </cell>
          <cell r="J751">
            <v>3</v>
          </cell>
          <cell r="K751">
            <v>82.4</v>
          </cell>
          <cell r="L751">
            <v>96539.632006923799</v>
          </cell>
          <cell r="M751">
            <v>29.358805757470201</v>
          </cell>
          <cell r="N751">
            <v>3.2050764062291601</v>
          </cell>
        </row>
        <row r="752">
          <cell r="G752" t="str">
            <v>Austria</v>
          </cell>
          <cell r="H752">
            <v>2</v>
          </cell>
          <cell r="I752">
            <v>2</v>
          </cell>
          <cell r="J752">
            <v>3</v>
          </cell>
          <cell r="K752">
            <v>195</v>
          </cell>
          <cell r="L752">
            <v>229549.42440271599</v>
          </cell>
          <cell r="M752">
            <v>21.888784864240598</v>
          </cell>
          <cell r="N752">
            <v>1.6293842531062701</v>
          </cell>
        </row>
        <row r="753">
          <cell r="G753" t="str">
            <v>Austria</v>
          </cell>
          <cell r="H753">
            <v>2</v>
          </cell>
          <cell r="I753">
            <v>3</v>
          </cell>
          <cell r="J753">
            <v>3</v>
          </cell>
          <cell r="K753">
            <v>138.5</v>
          </cell>
          <cell r="L753">
            <v>155715.71378324</v>
          </cell>
          <cell r="M753">
            <v>13.8592400369331</v>
          </cell>
          <cell r="N753">
            <v>1.4131193125860699</v>
          </cell>
        </row>
        <row r="754">
          <cell r="G754" t="str">
            <v>Austria</v>
          </cell>
          <cell r="H754">
            <v>2</v>
          </cell>
          <cell r="I754">
            <v>4</v>
          </cell>
          <cell r="J754">
            <v>3</v>
          </cell>
          <cell r="K754">
            <v>24.1</v>
          </cell>
          <cell r="L754">
            <v>26922.3126460649</v>
          </cell>
          <cell r="M754">
            <v>8.15436757357209</v>
          </cell>
          <cell r="N754">
            <v>1.9863291910041101</v>
          </cell>
        </row>
        <row r="755">
          <cell r="G755" t="str">
            <v>Austria</v>
          </cell>
          <cell r="H755">
            <v>3</v>
          </cell>
          <cell r="I755">
            <v>1</v>
          </cell>
          <cell r="J755">
            <v>3</v>
          </cell>
          <cell r="K755">
            <v>9.5</v>
          </cell>
          <cell r="L755">
            <v>10488.443608207701</v>
          </cell>
          <cell r="M755">
            <v>30.264658077643201</v>
          </cell>
          <cell r="N755">
            <v>9.83222470644513</v>
          </cell>
        </row>
        <row r="756">
          <cell r="G756" t="str">
            <v>Austria</v>
          </cell>
          <cell r="H756">
            <v>3</v>
          </cell>
          <cell r="I756">
            <v>2</v>
          </cell>
          <cell r="J756">
            <v>3</v>
          </cell>
          <cell r="K756">
            <v>28</v>
          </cell>
          <cell r="L756">
            <v>28232.836696941598</v>
          </cell>
          <cell r="M756">
            <v>17.452947953161601</v>
          </cell>
          <cell r="N756">
            <v>3.4557785177795299</v>
          </cell>
        </row>
        <row r="757">
          <cell r="G757" t="str">
            <v>Austria</v>
          </cell>
          <cell r="H757">
            <v>3</v>
          </cell>
          <cell r="I757">
            <v>3</v>
          </cell>
          <cell r="J757">
            <v>3</v>
          </cell>
          <cell r="K757">
            <v>43.2</v>
          </cell>
          <cell r="L757">
            <v>40268.991123650201</v>
          </cell>
          <cell r="M757">
            <v>9.8616932860762407</v>
          </cell>
          <cell r="N757">
            <v>1.75620301545236</v>
          </cell>
        </row>
        <row r="758">
          <cell r="G758" t="str">
            <v>Austria</v>
          </cell>
          <cell r="H758">
            <v>3</v>
          </cell>
          <cell r="I758">
            <v>4</v>
          </cell>
          <cell r="J758">
            <v>3</v>
          </cell>
          <cell r="K758">
            <v>25.3</v>
          </cell>
          <cell r="L758">
            <v>23322.493182184298</v>
          </cell>
          <cell r="M758">
            <v>8.0584969460689102</v>
          </cell>
          <cell r="N758">
            <v>1.78222228482358</v>
          </cell>
        </row>
        <row r="759">
          <cell r="G759" t="str">
            <v>Canada</v>
          </cell>
          <cell r="H759">
            <v>1</v>
          </cell>
          <cell r="I759">
            <v>2</v>
          </cell>
          <cell r="J759">
            <v>3</v>
          </cell>
          <cell r="K759">
            <v>3</v>
          </cell>
          <cell r="L759">
            <v>681.43747986728397</v>
          </cell>
          <cell r="M759">
            <v>100</v>
          </cell>
          <cell r="N759">
            <v>0</v>
          </cell>
        </row>
        <row r="760">
          <cell r="G760" t="str">
            <v>Canada</v>
          </cell>
          <cell r="H760">
            <v>1</v>
          </cell>
          <cell r="I760">
            <v>1</v>
          </cell>
          <cell r="J760">
            <v>3</v>
          </cell>
          <cell r="K760">
            <v>908.1</v>
          </cell>
          <cell r="L760">
            <v>564451.43523280695</v>
          </cell>
          <cell r="M760">
            <v>42.8985037007118</v>
          </cell>
          <cell r="N760">
            <v>2.20592505651069</v>
          </cell>
        </row>
        <row r="761">
          <cell r="G761" t="str">
            <v>Canada</v>
          </cell>
          <cell r="H761">
            <v>1</v>
          </cell>
          <cell r="I761">
            <v>2</v>
          </cell>
          <cell r="J761">
            <v>3</v>
          </cell>
          <cell r="K761">
            <v>254</v>
          </cell>
          <cell r="L761">
            <v>184320.02450692299</v>
          </cell>
          <cell r="M761">
            <v>30.938164371254299</v>
          </cell>
          <cell r="N761">
            <v>3.6320745348555299</v>
          </cell>
        </row>
        <row r="762">
          <cell r="G762" t="str">
            <v>Canada</v>
          </cell>
          <cell r="H762">
            <v>1</v>
          </cell>
          <cell r="I762">
            <v>3</v>
          </cell>
          <cell r="J762">
            <v>3</v>
          </cell>
          <cell r="K762">
            <v>41.7</v>
          </cell>
          <cell r="L762">
            <v>39232.974851602703</v>
          </cell>
          <cell r="M762">
            <v>21.698061257557399</v>
          </cell>
          <cell r="N762">
            <v>5.2063433231767098</v>
          </cell>
        </row>
        <row r="763">
          <cell r="G763" t="str">
            <v>Canada</v>
          </cell>
          <cell r="H763">
            <v>2</v>
          </cell>
          <cell r="I763">
            <v>1</v>
          </cell>
          <cell r="J763">
            <v>3</v>
          </cell>
          <cell r="K763">
            <v>698</v>
          </cell>
          <cell r="L763">
            <v>464767.31272179302</v>
          </cell>
          <cell r="M763">
            <v>25.922214055565298</v>
          </cell>
          <cell r="N763">
            <v>1.6628061074473901</v>
          </cell>
        </row>
        <row r="764">
          <cell r="G764" t="str">
            <v>Canada</v>
          </cell>
          <cell r="H764">
            <v>2</v>
          </cell>
          <cell r="I764">
            <v>2</v>
          </cell>
          <cell r="J764">
            <v>3</v>
          </cell>
          <cell r="K764">
            <v>660.8</v>
          </cell>
          <cell r="L764">
            <v>454871.30555999198</v>
          </cell>
          <cell r="M764">
            <v>17.9718040397964</v>
          </cell>
          <cell r="N764">
            <v>1.3706258769180999</v>
          </cell>
        </row>
        <row r="765">
          <cell r="G765" t="str">
            <v>Canada</v>
          </cell>
          <cell r="H765">
            <v>2</v>
          </cell>
          <cell r="I765">
            <v>3</v>
          </cell>
          <cell r="J765">
            <v>3</v>
          </cell>
          <cell r="K765">
            <v>322.3</v>
          </cell>
          <cell r="L765">
            <v>278896.97355686303</v>
          </cell>
          <cell r="M765">
            <v>14.1949506880112</v>
          </cell>
          <cell r="N765">
            <v>1.43347120208078</v>
          </cell>
        </row>
        <row r="766">
          <cell r="G766" t="str">
            <v>Canada</v>
          </cell>
          <cell r="H766">
            <v>2</v>
          </cell>
          <cell r="I766">
            <v>4</v>
          </cell>
          <cell r="J766">
            <v>3</v>
          </cell>
          <cell r="K766">
            <v>44.9</v>
          </cell>
          <cell r="L766">
            <v>45837.482339723203</v>
          </cell>
          <cell r="M766">
            <v>11.2614216342501</v>
          </cell>
          <cell r="N766">
            <v>3.1684645237121498</v>
          </cell>
        </row>
        <row r="767">
          <cell r="G767" t="str">
            <v>Canada</v>
          </cell>
          <cell r="H767">
            <v>3</v>
          </cell>
          <cell r="I767">
            <v>1</v>
          </cell>
          <cell r="J767">
            <v>3</v>
          </cell>
          <cell r="K767">
            <v>298.39999999999998</v>
          </cell>
          <cell r="L767">
            <v>246476.663496127</v>
          </cell>
          <cell r="M767">
            <v>20.432882314769401</v>
          </cell>
          <cell r="N767">
            <v>2.0220884412718498</v>
          </cell>
        </row>
        <row r="768">
          <cell r="G768" t="str">
            <v>Canada</v>
          </cell>
          <cell r="H768">
            <v>3</v>
          </cell>
          <cell r="I768">
            <v>2</v>
          </cell>
          <cell r="J768">
            <v>3</v>
          </cell>
          <cell r="K768">
            <v>509</v>
          </cell>
          <cell r="L768">
            <v>395195.35374696902</v>
          </cell>
          <cell r="M768">
            <v>14.0908655006278</v>
          </cell>
          <cell r="N768">
            <v>1.1327511219758399</v>
          </cell>
        </row>
        <row r="769">
          <cell r="G769" t="str">
            <v>Canada</v>
          </cell>
          <cell r="H769">
            <v>3</v>
          </cell>
          <cell r="I769">
            <v>3</v>
          </cell>
          <cell r="J769">
            <v>3</v>
          </cell>
          <cell r="K769">
            <v>455.4</v>
          </cell>
          <cell r="L769">
            <v>399156.36165055202</v>
          </cell>
          <cell r="M769">
            <v>10.112128074266799</v>
          </cell>
          <cell r="N769">
            <v>0.82628963150614398</v>
          </cell>
        </row>
        <row r="770">
          <cell r="G770" t="str">
            <v>Canada</v>
          </cell>
          <cell r="H770">
            <v>3</v>
          </cell>
          <cell r="I770">
            <v>4</v>
          </cell>
          <cell r="J770">
            <v>3</v>
          </cell>
          <cell r="K770">
            <v>123.2</v>
          </cell>
          <cell r="L770">
            <v>117075.788514278</v>
          </cell>
          <cell r="M770">
            <v>5.8545266358314603</v>
          </cell>
          <cell r="N770">
            <v>1.0521866895618499</v>
          </cell>
        </row>
        <row r="771">
          <cell r="G771" t="str">
            <v>Sharks</v>
          </cell>
          <cell r="H771">
            <v>1</v>
          </cell>
          <cell r="I771">
            <v>1</v>
          </cell>
          <cell r="J771">
            <v>3</v>
          </cell>
          <cell r="K771">
            <v>430.7</v>
          </cell>
          <cell r="L771">
            <v>832348.32730545197</v>
          </cell>
          <cell r="M771">
            <v>29.333903483692598</v>
          </cell>
          <cell r="N771">
            <v>1.9428658112091799</v>
          </cell>
        </row>
        <row r="772">
          <cell r="G772" t="str">
            <v>Sharks</v>
          </cell>
          <cell r="H772">
            <v>1</v>
          </cell>
          <cell r="I772">
            <v>2</v>
          </cell>
          <cell r="J772">
            <v>3</v>
          </cell>
          <cell r="K772">
            <v>9.1999999999999993</v>
          </cell>
          <cell r="L772">
            <v>14937.0295171365</v>
          </cell>
          <cell r="M772">
            <v>8.8299615165079093</v>
          </cell>
          <cell r="N772">
            <v>5.0862063064374903</v>
          </cell>
        </row>
        <row r="773">
          <cell r="G773" t="str">
            <v>Sharks</v>
          </cell>
          <cell r="H773">
            <v>2</v>
          </cell>
          <cell r="I773">
            <v>1</v>
          </cell>
          <cell r="J773">
            <v>3</v>
          </cell>
          <cell r="K773">
            <v>239.9</v>
          </cell>
          <cell r="L773">
            <v>455942.25549892901</v>
          </cell>
          <cell r="M773">
            <v>18.263209657449298</v>
          </cell>
          <cell r="N773">
            <v>1.69370860797047</v>
          </cell>
        </row>
        <row r="774">
          <cell r="G774" t="str">
            <v>Sharks</v>
          </cell>
          <cell r="H774">
            <v>2</v>
          </cell>
          <cell r="I774">
            <v>2</v>
          </cell>
          <cell r="J774">
            <v>3</v>
          </cell>
          <cell r="K774">
            <v>58.7</v>
          </cell>
          <cell r="L774">
            <v>103936.801215046</v>
          </cell>
          <cell r="M774">
            <v>10.5507336330282</v>
          </cell>
          <cell r="N774">
            <v>2.6046164681825199</v>
          </cell>
        </row>
        <row r="775">
          <cell r="G775" t="str">
            <v>Sharks</v>
          </cell>
          <cell r="H775">
            <v>2</v>
          </cell>
          <cell r="I775">
            <v>3</v>
          </cell>
          <cell r="J775">
            <v>3</v>
          </cell>
          <cell r="K775">
            <v>11</v>
          </cell>
          <cell r="L775">
            <v>25448.2892849522</v>
          </cell>
          <cell r="M775">
            <v>10.8985050160643</v>
          </cell>
          <cell r="N775">
            <v>4.8797448120264599</v>
          </cell>
        </row>
        <row r="776">
          <cell r="G776" t="str">
            <v>Sharks</v>
          </cell>
          <cell r="H776">
            <v>3</v>
          </cell>
          <cell r="I776">
            <v>1</v>
          </cell>
          <cell r="J776">
            <v>3</v>
          </cell>
          <cell r="K776">
            <v>54.3</v>
          </cell>
          <cell r="L776">
            <v>89930.266232931303</v>
          </cell>
          <cell r="M776">
            <v>11.714519541962099</v>
          </cell>
          <cell r="N776">
            <v>2.3927993464644901</v>
          </cell>
        </row>
        <row r="777">
          <cell r="G777" t="str">
            <v>Sharks</v>
          </cell>
          <cell r="H777">
            <v>3</v>
          </cell>
          <cell r="I777">
            <v>2</v>
          </cell>
          <cell r="J777">
            <v>3</v>
          </cell>
          <cell r="K777">
            <v>39.799999999999997</v>
          </cell>
          <cell r="L777">
            <v>79235.100544807603</v>
          </cell>
          <cell r="M777">
            <v>6.9621384104312796</v>
          </cell>
          <cell r="N777">
            <v>1.8741179763618501</v>
          </cell>
        </row>
        <row r="778">
          <cell r="G778" t="str">
            <v>Sharks</v>
          </cell>
          <cell r="H778">
            <v>3</v>
          </cell>
          <cell r="I778">
            <v>3</v>
          </cell>
          <cell r="J778">
            <v>3</v>
          </cell>
          <cell r="K778">
            <v>11.9</v>
          </cell>
          <cell r="L778">
            <v>36016.8832129148</v>
          </cell>
          <cell r="M778">
            <v>5.4584403054441903</v>
          </cell>
          <cell r="N778">
            <v>3.30437534556639</v>
          </cell>
        </row>
        <row r="779">
          <cell r="G779" t="str">
            <v>Czech Republic</v>
          </cell>
          <cell r="H779">
            <v>1</v>
          </cell>
          <cell r="I779">
            <v>1</v>
          </cell>
          <cell r="J779">
            <v>3</v>
          </cell>
          <cell r="K779">
            <v>70.7</v>
          </cell>
          <cell r="L779">
            <v>103840.98635062799</v>
          </cell>
          <cell r="M779">
            <v>44.025212829904703</v>
          </cell>
          <cell r="N779">
            <v>6.2364734775916704</v>
          </cell>
        </row>
        <row r="780">
          <cell r="G780" t="str">
            <v>Czech Republic</v>
          </cell>
          <cell r="H780">
            <v>1</v>
          </cell>
          <cell r="I780">
            <v>2</v>
          </cell>
          <cell r="J780">
            <v>3</v>
          </cell>
          <cell r="K780">
            <v>68.099999999999994</v>
          </cell>
          <cell r="L780">
            <v>116770.797152024</v>
          </cell>
          <cell r="M780">
            <v>43.147192663428399</v>
          </cell>
          <cell r="N780">
            <v>6.1733032560690999</v>
          </cell>
        </row>
        <row r="781">
          <cell r="G781" t="str">
            <v>Czech Republic</v>
          </cell>
          <cell r="H781">
            <v>1</v>
          </cell>
          <cell r="I781">
            <v>3</v>
          </cell>
          <cell r="J781">
            <v>3</v>
          </cell>
          <cell r="K781">
            <v>15.8</v>
          </cell>
          <cell r="L781">
            <v>32741.486333422599</v>
          </cell>
          <cell r="M781">
            <v>38.171448841401997</v>
          </cell>
          <cell r="N781">
            <v>11.757728033796599</v>
          </cell>
        </row>
        <row r="782">
          <cell r="G782" t="str">
            <v>Czech Republic</v>
          </cell>
          <cell r="H782">
            <v>2</v>
          </cell>
          <cell r="I782">
            <v>1</v>
          </cell>
          <cell r="J782">
            <v>3</v>
          </cell>
          <cell r="K782">
            <v>109.7</v>
          </cell>
          <cell r="L782">
            <v>147604.04822958901</v>
          </cell>
          <cell r="M782">
            <v>29.0826156105596</v>
          </cell>
          <cell r="N782">
            <v>4.3204366191984303</v>
          </cell>
        </row>
        <row r="783">
          <cell r="G783" t="str">
            <v>Czech Republic</v>
          </cell>
          <cell r="H783">
            <v>2</v>
          </cell>
          <cell r="I783">
            <v>2</v>
          </cell>
          <cell r="J783">
            <v>3</v>
          </cell>
          <cell r="K783">
            <v>302.60000000000002</v>
          </cell>
          <cell r="L783">
            <v>341742.59362817701</v>
          </cell>
          <cell r="M783">
            <v>20.725088465169701</v>
          </cell>
          <cell r="N783">
            <v>2.1193713129758298</v>
          </cell>
        </row>
        <row r="784">
          <cell r="G784" t="str">
            <v>Czech Republic</v>
          </cell>
          <cell r="H784">
            <v>2</v>
          </cell>
          <cell r="I784">
            <v>3</v>
          </cell>
          <cell r="J784">
            <v>3</v>
          </cell>
          <cell r="K784">
            <v>232</v>
          </cell>
          <cell r="L784">
            <v>301560.84732986602</v>
          </cell>
          <cell r="M784">
            <v>17.842866921977802</v>
          </cell>
          <cell r="N784">
            <v>2.0633387622108401</v>
          </cell>
        </row>
        <row r="785">
          <cell r="G785" t="str">
            <v>Czech Republic</v>
          </cell>
          <cell r="H785">
            <v>2</v>
          </cell>
          <cell r="I785">
            <v>4</v>
          </cell>
          <cell r="J785">
            <v>3</v>
          </cell>
          <cell r="K785">
            <v>26.7</v>
          </cell>
          <cell r="L785">
            <v>31701.5360240956</v>
          </cell>
          <cell r="M785">
            <v>11.4362530462534</v>
          </cell>
          <cell r="N785">
            <v>4.6005228871296797</v>
          </cell>
        </row>
        <row r="786">
          <cell r="G786" t="str">
            <v>Czech Republic</v>
          </cell>
          <cell r="H786">
            <v>3</v>
          </cell>
          <cell r="I786">
            <v>1</v>
          </cell>
          <cell r="J786">
            <v>3</v>
          </cell>
          <cell r="K786">
            <v>4.9000000000000004</v>
          </cell>
          <cell r="L786">
            <v>4570.8410315504498</v>
          </cell>
          <cell r="M786">
            <v>31.419363896606001</v>
          </cell>
          <cell r="N786">
            <v>16.9789960884744</v>
          </cell>
        </row>
        <row r="787">
          <cell r="G787" t="str">
            <v>Czech Republic</v>
          </cell>
          <cell r="H787">
            <v>3</v>
          </cell>
          <cell r="I787">
            <v>2</v>
          </cell>
          <cell r="J787">
            <v>3</v>
          </cell>
          <cell r="K787">
            <v>35.5</v>
          </cell>
          <cell r="L787">
            <v>31304.962140235399</v>
          </cell>
          <cell r="M787">
            <v>17.329898165401602</v>
          </cell>
          <cell r="N787">
            <v>5.3083945727432598</v>
          </cell>
        </row>
        <row r="788">
          <cell r="G788" t="str">
            <v>Czech Republic</v>
          </cell>
          <cell r="H788">
            <v>3</v>
          </cell>
          <cell r="I788">
            <v>3</v>
          </cell>
          <cell r="J788">
            <v>3</v>
          </cell>
          <cell r="K788">
            <v>93.5</v>
          </cell>
          <cell r="L788">
            <v>85010.807182348799</v>
          </cell>
          <cell r="M788">
            <v>14.1358768243488</v>
          </cell>
          <cell r="N788">
            <v>3.2888597543459799</v>
          </cell>
        </row>
        <row r="789">
          <cell r="G789" t="str">
            <v>Czech Republic</v>
          </cell>
          <cell r="H789">
            <v>3</v>
          </cell>
          <cell r="I789">
            <v>4</v>
          </cell>
          <cell r="J789">
            <v>3</v>
          </cell>
          <cell r="K789">
            <v>32.1</v>
          </cell>
          <cell r="L789">
            <v>34441.114301506001</v>
          </cell>
          <cell r="M789">
            <v>8.5892420944152104</v>
          </cell>
          <cell r="N789">
            <v>2.99943185485147</v>
          </cell>
        </row>
        <row r="790">
          <cell r="G790" t="str">
            <v>Denmark</v>
          </cell>
          <cell r="H790">
            <v>1</v>
          </cell>
          <cell r="I790">
            <v>2</v>
          </cell>
          <cell r="J790">
            <v>3</v>
          </cell>
          <cell r="K790">
            <v>1</v>
          </cell>
          <cell r="L790">
            <v>380.68957180111602</v>
          </cell>
          <cell r="M790">
            <v>43.641135480642099</v>
          </cell>
          <cell r="N790">
            <v>50.670271372875597</v>
          </cell>
        </row>
        <row r="791">
          <cell r="G791" t="str">
            <v>Denmark</v>
          </cell>
          <cell r="H791">
            <v>1</v>
          </cell>
          <cell r="I791">
            <v>1</v>
          </cell>
          <cell r="J791">
            <v>3</v>
          </cell>
          <cell r="K791">
            <v>175.7</v>
          </cell>
          <cell r="L791">
            <v>83370.791246636902</v>
          </cell>
          <cell r="M791">
            <v>42.224542702147097</v>
          </cell>
          <cell r="N791">
            <v>3.1770023254924999</v>
          </cell>
        </row>
        <row r="792">
          <cell r="G792" t="str">
            <v>Denmark</v>
          </cell>
          <cell r="H792">
            <v>1</v>
          </cell>
          <cell r="I792">
            <v>2</v>
          </cell>
          <cell r="J792">
            <v>3</v>
          </cell>
          <cell r="K792">
            <v>119</v>
          </cell>
          <cell r="L792">
            <v>68692.687132522595</v>
          </cell>
          <cell r="M792">
            <v>30.372154517733801</v>
          </cell>
          <cell r="N792">
            <v>3.27578768478674</v>
          </cell>
        </row>
        <row r="793">
          <cell r="G793" t="str">
            <v>Denmark</v>
          </cell>
          <cell r="H793">
            <v>1</v>
          </cell>
          <cell r="I793">
            <v>3</v>
          </cell>
          <cell r="J793">
            <v>3</v>
          </cell>
          <cell r="K793">
            <v>41.8</v>
          </cell>
          <cell r="L793">
            <v>23228.405743149298</v>
          </cell>
          <cell r="M793">
            <v>18.618661736782801</v>
          </cell>
          <cell r="N793">
            <v>3.8963523534697502</v>
          </cell>
        </row>
        <row r="794">
          <cell r="G794" t="str">
            <v>Denmark</v>
          </cell>
          <cell r="H794">
            <v>1</v>
          </cell>
          <cell r="I794">
            <v>4</v>
          </cell>
          <cell r="J794">
            <v>3</v>
          </cell>
          <cell r="K794">
            <v>4.5</v>
          </cell>
          <cell r="L794">
            <v>1926.9919271747001</v>
          </cell>
          <cell r="M794">
            <v>9.5712025521550306</v>
          </cell>
          <cell r="N794">
            <v>6.9009176476116298</v>
          </cell>
        </row>
        <row r="795">
          <cell r="G795" t="str">
            <v>Denmark</v>
          </cell>
          <cell r="H795">
            <v>2</v>
          </cell>
          <cell r="I795">
            <v>1</v>
          </cell>
          <cell r="J795">
            <v>3</v>
          </cell>
          <cell r="K795">
            <v>113.5</v>
          </cell>
          <cell r="L795">
            <v>50246.644714840302</v>
          </cell>
          <cell r="M795">
            <v>34.366375134048397</v>
          </cell>
          <cell r="N795">
            <v>3.6758381780470102</v>
          </cell>
        </row>
        <row r="796">
          <cell r="G796" t="str">
            <v>Denmark</v>
          </cell>
          <cell r="H796">
            <v>2</v>
          </cell>
          <cell r="I796">
            <v>2</v>
          </cell>
          <cell r="J796">
            <v>3</v>
          </cell>
          <cell r="K796">
            <v>188.7</v>
          </cell>
          <cell r="L796">
            <v>83071.661311825999</v>
          </cell>
          <cell r="M796">
            <v>20.563403721455501</v>
          </cell>
          <cell r="N796">
            <v>1.79042440204947</v>
          </cell>
        </row>
        <row r="797">
          <cell r="G797" t="str">
            <v>Denmark</v>
          </cell>
          <cell r="H797">
            <v>2</v>
          </cell>
          <cell r="I797">
            <v>3</v>
          </cell>
          <cell r="J797">
            <v>3</v>
          </cell>
          <cell r="K797">
            <v>120.1</v>
          </cell>
          <cell r="L797">
            <v>59999.919670469797</v>
          </cell>
          <cell r="M797">
            <v>13.035369395045</v>
          </cell>
          <cell r="N797">
            <v>1.50796246986086</v>
          </cell>
        </row>
        <row r="798">
          <cell r="G798" t="str">
            <v>Denmark</v>
          </cell>
          <cell r="H798">
            <v>2</v>
          </cell>
          <cell r="I798">
            <v>4</v>
          </cell>
          <cell r="J798">
            <v>3</v>
          </cell>
          <cell r="K798">
            <v>24.7</v>
          </cell>
          <cell r="L798">
            <v>17558.020129668501</v>
          </cell>
          <cell r="M798">
            <v>12.3748053663184</v>
          </cell>
          <cell r="N798">
            <v>2.90344178359992</v>
          </cell>
        </row>
        <row r="799">
          <cell r="G799" t="str">
            <v>Denmark</v>
          </cell>
          <cell r="H799">
            <v>3</v>
          </cell>
          <cell r="I799">
            <v>1</v>
          </cell>
          <cell r="J799">
            <v>3</v>
          </cell>
          <cell r="K799">
            <v>49.6</v>
          </cell>
          <cell r="L799">
            <v>17672.0036274054</v>
          </cell>
          <cell r="M799">
            <v>26.391061827273301</v>
          </cell>
          <cell r="N799">
            <v>4.2935044892334204</v>
          </cell>
        </row>
        <row r="800">
          <cell r="G800" t="str">
            <v>Denmark</v>
          </cell>
          <cell r="H800">
            <v>3</v>
          </cell>
          <cell r="I800">
            <v>2</v>
          </cell>
          <cell r="J800">
            <v>3</v>
          </cell>
          <cell r="K800">
            <v>85</v>
          </cell>
          <cell r="L800">
            <v>31778.747318805301</v>
          </cell>
          <cell r="M800">
            <v>14.137020540676801</v>
          </cell>
          <cell r="N800">
            <v>1.81019981150776</v>
          </cell>
        </row>
        <row r="801">
          <cell r="G801" t="str">
            <v>Denmark</v>
          </cell>
          <cell r="H801">
            <v>3</v>
          </cell>
          <cell r="I801">
            <v>3</v>
          </cell>
          <cell r="J801">
            <v>3</v>
          </cell>
          <cell r="K801">
            <v>119.6</v>
          </cell>
          <cell r="L801">
            <v>46327.785644140298</v>
          </cell>
          <cell r="M801">
            <v>8.6573470132255803</v>
          </cell>
          <cell r="N801">
            <v>1.05616925641866</v>
          </cell>
        </row>
        <row r="802">
          <cell r="G802" t="str">
            <v>Denmark</v>
          </cell>
          <cell r="H802">
            <v>3</v>
          </cell>
          <cell r="I802">
            <v>4</v>
          </cell>
          <cell r="J802">
            <v>3</v>
          </cell>
          <cell r="K802">
            <v>35.799999999999997</v>
          </cell>
          <cell r="L802">
            <v>16354.5971801823</v>
          </cell>
          <cell r="M802">
            <v>4.5083087423306401</v>
          </cell>
          <cell r="N802">
            <v>1.0526244746707301</v>
          </cell>
        </row>
        <row r="803">
          <cell r="G803" t="str">
            <v>England (UK)</v>
          </cell>
          <cell r="H803">
            <v>1</v>
          </cell>
          <cell r="I803">
            <v>4</v>
          </cell>
          <cell r="J803">
            <v>3</v>
          </cell>
          <cell r="K803">
            <v>1</v>
          </cell>
          <cell r="L803">
            <v>7790.4045308494296</v>
          </cell>
          <cell r="M803">
            <v>100</v>
          </cell>
          <cell r="N803">
            <v>0</v>
          </cell>
        </row>
        <row r="804">
          <cell r="G804" t="str">
            <v>England (UK)</v>
          </cell>
          <cell r="H804">
            <v>1</v>
          </cell>
          <cell r="I804">
            <v>1</v>
          </cell>
          <cell r="J804">
            <v>3</v>
          </cell>
          <cell r="K804">
            <v>262.60000000000002</v>
          </cell>
          <cell r="L804">
            <v>1207017.37904736</v>
          </cell>
          <cell r="M804">
            <v>39.362531270884404</v>
          </cell>
          <cell r="N804">
            <v>2.1178177732187899</v>
          </cell>
        </row>
        <row r="805">
          <cell r="G805" t="str">
            <v>England (UK)</v>
          </cell>
          <cell r="H805">
            <v>1</v>
          </cell>
          <cell r="I805">
            <v>2</v>
          </cell>
          <cell r="J805">
            <v>3</v>
          </cell>
          <cell r="K805">
            <v>128.30000000000001</v>
          </cell>
          <cell r="L805">
            <v>672331.60806758096</v>
          </cell>
          <cell r="M805">
            <v>28.124276787952301</v>
          </cell>
          <cell r="N805">
            <v>2.85586335392831</v>
          </cell>
        </row>
        <row r="806">
          <cell r="G806" t="str">
            <v>England (UK)</v>
          </cell>
          <cell r="H806">
            <v>1</v>
          </cell>
          <cell r="I806">
            <v>3</v>
          </cell>
          <cell r="J806">
            <v>3</v>
          </cell>
          <cell r="K806">
            <v>33.299999999999997</v>
          </cell>
          <cell r="L806">
            <v>201497.854062964</v>
          </cell>
          <cell r="M806">
            <v>22.3834218048829</v>
          </cell>
          <cell r="N806">
            <v>4.6060127852163699</v>
          </cell>
        </row>
        <row r="807">
          <cell r="G807" t="str">
            <v>England (UK)</v>
          </cell>
          <cell r="H807">
            <v>1</v>
          </cell>
          <cell r="I807">
            <v>4</v>
          </cell>
          <cell r="J807">
            <v>3</v>
          </cell>
          <cell r="K807">
            <v>2.8</v>
          </cell>
          <cell r="L807">
            <v>15313.1817531135</v>
          </cell>
          <cell r="M807">
            <v>11.081993925456599</v>
          </cell>
          <cell r="N807">
            <v>8.5876487638116092</v>
          </cell>
        </row>
        <row r="808">
          <cell r="G808" t="str">
            <v>England (UK)</v>
          </cell>
          <cell r="H808">
            <v>2</v>
          </cell>
          <cell r="I808">
            <v>1</v>
          </cell>
          <cell r="J808">
            <v>3</v>
          </cell>
          <cell r="K808">
            <v>82.5</v>
          </cell>
          <cell r="L808">
            <v>514468.32332136302</v>
          </cell>
          <cell r="M808">
            <v>23.5814325191532</v>
          </cell>
          <cell r="N808">
            <v>3.27636849393408</v>
          </cell>
        </row>
        <row r="809">
          <cell r="G809" t="str">
            <v>England (UK)</v>
          </cell>
          <cell r="H809">
            <v>2</v>
          </cell>
          <cell r="I809">
            <v>2</v>
          </cell>
          <cell r="J809">
            <v>3</v>
          </cell>
          <cell r="K809">
            <v>115.9</v>
          </cell>
          <cell r="L809">
            <v>696494.14916017302</v>
          </cell>
          <cell r="M809">
            <v>19.207240777907099</v>
          </cell>
          <cell r="N809">
            <v>2.09421188012838</v>
          </cell>
        </row>
        <row r="810">
          <cell r="G810" t="str">
            <v>England (UK)</v>
          </cell>
          <cell r="H810">
            <v>2</v>
          </cell>
          <cell r="I810">
            <v>3</v>
          </cell>
          <cell r="J810">
            <v>3</v>
          </cell>
          <cell r="K810">
            <v>59.8</v>
          </cell>
          <cell r="L810">
            <v>370500.07343406801</v>
          </cell>
          <cell r="M810">
            <v>11.8245512576881</v>
          </cell>
          <cell r="N810">
            <v>1.77828913713977</v>
          </cell>
        </row>
        <row r="811">
          <cell r="G811" t="str">
            <v>England (UK)</v>
          </cell>
          <cell r="H811">
            <v>2</v>
          </cell>
          <cell r="I811">
            <v>4</v>
          </cell>
          <cell r="J811">
            <v>3</v>
          </cell>
          <cell r="K811">
            <v>12.8</v>
          </cell>
          <cell r="L811">
            <v>86169.2980971176</v>
          </cell>
          <cell r="M811">
            <v>9.8565746204273808</v>
          </cell>
          <cell r="N811">
            <v>3.3768166944566702</v>
          </cell>
        </row>
        <row r="812">
          <cell r="G812" t="str">
            <v>England (UK)</v>
          </cell>
          <cell r="H812">
            <v>3</v>
          </cell>
          <cell r="I812">
            <v>1</v>
          </cell>
          <cell r="J812">
            <v>3</v>
          </cell>
          <cell r="K812">
            <v>41.7</v>
          </cell>
          <cell r="L812">
            <v>262411.35064446699</v>
          </cell>
          <cell r="M812">
            <v>21.111655046515502</v>
          </cell>
          <cell r="N812">
            <v>3.7946361825610802</v>
          </cell>
        </row>
        <row r="813">
          <cell r="G813" t="str">
            <v>England (UK)</v>
          </cell>
          <cell r="H813">
            <v>3</v>
          </cell>
          <cell r="I813">
            <v>2</v>
          </cell>
          <cell r="J813">
            <v>3</v>
          </cell>
          <cell r="K813">
            <v>82.7</v>
          </cell>
          <cell r="L813">
            <v>443621.567642237</v>
          </cell>
          <cell r="M813">
            <v>15.5010307037901</v>
          </cell>
          <cell r="N813">
            <v>1.78070117980431</v>
          </cell>
        </row>
        <row r="814">
          <cell r="G814" t="str">
            <v>England (UK)</v>
          </cell>
          <cell r="H814">
            <v>3</v>
          </cell>
          <cell r="I814">
            <v>3</v>
          </cell>
          <cell r="J814">
            <v>3</v>
          </cell>
          <cell r="K814">
            <v>93.9</v>
          </cell>
          <cell r="L814">
            <v>481857.48917362699</v>
          </cell>
          <cell r="M814">
            <v>11.0651459129776</v>
          </cell>
          <cell r="N814">
            <v>1.43082757657503</v>
          </cell>
        </row>
        <row r="815">
          <cell r="G815" t="str">
            <v>England (UK)</v>
          </cell>
          <cell r="H815">
            <v>3</v>
          </cell>
          <cell r="I815">
            <v>4</v>
          </cell>
          <cell r="J815">
            <v>3</v>
          </cell>
          <cell r="K815">
            <v>49.7</v>
          </cell>
          <cell r="L815">
            <v>249527.014617359</v>
          </cell>
          <cell r="M815">
            <v>10.5110150393323</v>
          </cell>
          <cell r="N815">
            <v>1.83748828339821</v>
          </cell>
        </row>
        <row r="816">
          <cell r="G816" t="str">
            <v>Estonia</v>
          </cell>
          <cell r="H816">
            <v>1</v>
          </cell>
          <cell r="I816">
            <v>1</v>
          </cell>
          <cell r="J816">
            <v>3</v>
          </cell>
          <cell r="K816">
            <v>137</v>
          </cell>
          <cell r="L816">
            <v>14190.374145281499</v>
          </cell>
          <cell r="M816">
            <v>42.339558774428397</v>
          </cell>
          <cell r="N816">
            <v>3.12229895697015</v>
          </cell>
        </row>
        <row r="817">
          <cell r="G817" t="str">
            <v>Estonia</v>
          </cell>
          <cell r="H817">
            <v>1</v>
          </cell>
          <cell r="I817">
            <v>2</v>
          </cell>
          <cell r="J817">
            <v>3</v>
          </cell>
          <cell r="K817">
            <v>110.6</v>
          </cell>
          <cell r="L817">
            <v>11786.777754389799</v>
          </cell>
          <cell r="M817">
            <v>31.896541671064199</v>
          </cell>
          <cell r="N817">
            <v>2.8345250050928801</v>
          </cell>
        </row>
        <row r="818">
          <cell r="G818" t="str">
            <v>Estonia</v>
          </cell>
          <cell r="H818">
            <v>1</v>
          </cell>
          <cell r="I818">
            <v>3</v>
          </cell>
          <cell r="J818">
            <v>3</v>
          </cell>
          <cell r="K818">
            <v>36.700000000000003</v>
          </cell>
          <cell r="L818">
            <v>3967.4883826434898</v>
          </cell>
          <cell r="M818">
            <v>24.2363840757939</v>
          </cell>
          <cell r="N818">
            <v>3.9792698355081502</v>
          </cell>
        </row>
        <row r="819">
          <cell r="G819" t="str">
            <v>Estonia</v>
          </cell>
          <cell r="H819">
            <v>2</v>
          </cell>
          <cell r="I819">
            <v>1</v>
          </cell>
          <cell r="J819">
            <v>3</v>
          </cell>
          <cell r="K819">
            <v>127</v>
          </cell>
          <cell r="L819">
            <v>14255.694672391801</v>
          </cell>
          <cell r="M819">
            <v>26.468907044960702</v>
          </cell>
          <cell r="N819">
            <v>2.40231701890509</v>
          </cell>
        </row>
        <row r="820">
          <cell r="G820" t="str">
            <v>Estonia</v>
          </cell>
          <cell r="H820">
            <v>2</v>
          </cell>
          <cell r="I820">
            <v>2</v>
          </cell>
          <cell r="J820">
            <v>3</v>
          </cell>
          <cell r="K820">
            <v>245.6</v>
          </cell>
          <cell r="L820">
            <v>26524.997546172701</v>
          </cell>
          <cell r="M820">
            <v>19.281066189368602</v>
          </cell>
          <cell r="N820">
            <v>1.2927098246515101</v>
          </cell>
        </row>
        <row r="821">
          <cell r="G821" t="str">
            <v>Estonia</v>
          </cell>
          <cell r="H821">
            <v>2</v>
          </cell>
          <cell r="I821">
            <v>3</v>
          </cell>
          <cell r="J821">
            <v>3</v>
          </cell>
          <cell r="K821">
            <v>135.80000000000001</v>
          </cell>
          <cell r="L821">
            <v>14948.294606101001</v>
          </cell>
          <cell r="M821">
            <v>13.1188141854478</v>
          </cell>
          <cell r="N821">
            <v>1.39354182742494</v>
          </cell>
        </row>
        <row r="822">
          <cell r="G822" t="str">
            <v>Estonia</v>
          </cell>
          <cell r="H822">
            <v>2</v>
          </cell>
          <cell r="I822">
            <v>4</v>
          </cell>
          <cell r="J822">
            <v>3</v>
          </cell>
          <cell r="K822">
            <v>12.6</v>
          </cell>
          <cell r="L822">
            <v>1530.6634618222299</v>
          </cell>
          <cell r="M822">
            <v>7.0379653440932204</v>
          </cell>
          <cell r="N822">
            <v>2.6033439834115502</v>
          </cell>
        </row>
        <row r="823">
          <cell r="G823" t="str">
            <v>Estonia</v>
          </cell>
          <cell r="H823">
            <v>3</v>
          </cell>
          <cell r="I823">
            <v>1</v>
          </cell>
          <cell r="J823">
            <v>3</v>
          </cell>
          <cell r="K823">
            <v>30.7</v>
          </cell>
          <cell r="L823">
            <v>3471.77292689456</v>
          </cell>
          <cell r="M823">
            <v>17.7307005853174</v>
          </cell>
          <cell r="N823">
            <v>3.2957706984560202</v>
          </cell>
        </row>
        <row r="824">
          <cell r="G824" t="str">
            <v>Estonia</v>
          </cell>
          <cell r="H824">
            <v>3</v>
          </cell>
          <cell r="I824">
            <v>2</v>
          </cell>
          <cell r="J824">
            <v>3</v>
          </cell>
          <cell r="K824">
            <v>90.4</v>
          </cell>
          <cell r="L824">
            <v>10035.475734875599</v>
          </cell>
          <cell r="M824">
            <v>11.5900191091833</v>
          </cell>
          <cell r="N824">
            <v>1.3025250112792199</v>
          </cell>
        </row>
        <row r="825">
          <cell r="G825" t="str">
            <v>Estonia</v>
          </cell>
          <cell r="H825">
            <v>3</v>
          </cell>
          <cell r="I825">
            <v>3</v>
          </cell>
          <cell r="J825">
            <v>3</v>
          </cell>
          <cell r="K825">
            <v>101.8</v>
          </cell>
          <cell r="L825">
            <v>11611.3820818693</v>
          </cell>
          <cell r="M825">
            <v>8.3051074837221694</v>
          </cell>
          <cell r="N825">
            <v>0.82044176551480097</v>
          </cell>
        </row>
        <row r="826">
          <cell r="G826" t="str">
            <v>Estonia</v>
          </cell>
          <cell r="H826">
            <v>3</v>
          </cell>
          <cell r="I826">
            <v>4</v>
          </cell>
          <cell r="J826">
            <v>3</v>
          </cell>
          <cell r="K826">
            <v>17.100000000000001</v>
          </cell>
          <cell r="L826">
            <v>2030.56718602357</v>
          </cell>
          <cell r="M826">
            <v>3.5607679799371899</v>
          </cell>
          <cell r="N826">
            <v>1.0626406601609999</v>
          </cell>
        </row>
        <row r="827">
          <cell r="G827" t="str">
            <v>Finland</v>
          </cell>
          <cell r="H827">
            <v>1</v>
          </cell>
          <cell r="I827">
            <v>1</v>
          </cell>
          <cell r="J827">
            <v>3</v>
          </cell>
          <cell r="K827">
            <v>90.7</v>
          </cell>
          <cell r="L827">
            <v>67862.244573104705</v>
          </cell>
          <cell r="M827">
            <v>54.654328093563699</v>
          </cell>
          <cell r="N827">
            <v>4.16620665612803</v>
          </cell>
        </row>
        <row r="828">
          <cell r="G828" t="str">
            <v>Finland</v>
          </cell>
          <cell r="H828">
            <v>1</v>
          </cell>
          <cell r="I828">
            <v>2</v>
          </cell>
          <cell r="J828">
            <v>3</v>
          </cell>
          <cell r="K828">
            <v>91.8</v>
          </cell>
          <cell r="L828">
            <v>61900.179160072599</v>
          </cell>
          <cell r="M828">
            <v>38.143934878575898</v>
          </cell>
          <cell r="N828">
            <v>3.6162999669084699</v>
          </cell>
        </row>
        <row r="829">
          <cell r="G829" t="str">
            <v>Finland</v>
          </cell>
          <cell r="H829">
            <v>1</v>
          </cell>
          <cell r="I829">
            <v>3</v>
          </cell>
          <cell r="J829">
            <v>3</v>
          </cell>
          <cell r="K829">
            <v>39.799999999999997</v>
          </cell>
          <cell r="L829">
            <v>28499.423364873899</v>
          </cell>
          <cell r="M829">
            <v>31.368029884868601</v>
          </cell>
          <cell r="N829">
            <v>4.29456576326257</v>
          </cell>
        </row>
        <row r="830">
          <cell r="G830" t="str">
            <v>Finland</v>
          </cell>
          <cell r="H830">
            <v>1</v>
          </cell>
          <cell r="I830">
            <v>4</v>
          </cell>
          <cell r="J830">
            <v>3</v>
          </cell>
          <cell r="K830">
            <v>3.7</v>
          </cell>
          <cell r="L830">
            <v>2955.9314312726201</v>
          </cell>
          <cell r="M830">
            <v>18.306124872819801</v>
          </cell>
          <cell r="N830">
            <v>11.8118747607998</v>
          </cell>
        </row>
        <row r="831">
          <cell r="G831" t="str">
            <v>Finland</v>
          </cell>
          <cell r="H831">
            <v>2</v>
          </cell>
          <cell r="I831">
            <v>1</v>
          </cell>
          <cell r="J831">
            <v>3</v>
          </cell>
          <cell r="K831">
            <v>99.8</v>
          </cell>
          <cell r="L831">
            <v>71402.220829063299</v>
          </cell>
          <cell r="M831">
            <v>36.771158481779601</v>
          </cell>
          <cell r="N831">
            <v>3.8093484941514801</v>
          </cell>
        </row>
        <row r="832">
          <cell r="G832" t="str">
            <v>Finland</v>
          </cell>
          <cell r="H832">
            <v>2</v>
          </cell>
          <cell r="I832">
            <v>2</v>
          </cell>
          <cell r="J832">
            <v>3</v>
          </cell>
          <cell r="K832">
            <v>143.4</v>
          </cell>
          <cell r="L832">
            <v>92999.471360040101</v>
          </cell>
          <cell r="M832">
            <v>22.033254102177199</v>
          </cell>
          <cell r="N832">
            <v>1.9469713210142401</v>
          </cell>
        </row>
        <row r="833">
          <cell r="G833" t="str">
            <v>Finland</v>
          </cell>
          <cell r="H833">
            <v>2</v>
          </cell>
          <cell r="I833">
            <v>3</v>
          </cell>
          <cell r="J833">
            <v>3</v>
          </cell>
          <cell r="K833">
            <v>106</v>
          </cell>
          <cell r="L833">
            <v>70590.997361750196</v>
          </cell>
          <cell r="M833">
            <v>16.109869476902499</v>
          </cell>
          <cell r="N833">
            <v>1.58968601112966</v>
          </cell>
        </row>
        <row r="834">
          <cell r="G834" t="str">
            <v>Finland</v>
          </cell>
          <cell r="H834">
            <v>2</v>
          </cell>
          <cell r="I834">
            <v>4</v>
          </cell>
          <cell r="J834">
            <v>3</v>
          </cell>
          <cell r="K834">
            <v>25.8</v>
          </cell>
          <cell r="L834">
            <v>17453.727230721499</v>
          </cell>
          <cell r="M834">
            <v>12.030381518205401</v>
          </cell>
          <cell r="N834">
            <v>2.45628395436179</v>
          </cell>
        </row>
        <row r="835">
          <cell r="G835" t="str">
            <v>Finland</v>
          </cell>
          <cell r="H835">
            <v>3</v>
          </cell>
          <cell r="I835">
            <v>1</v>
          </cell>
          <cell r="J835">
            <v>3</v>
          </cell>
          <cell r="K835">
            <v>24.4</v>
          </cell>
          <cell r="L835">
            <v>17234.5666664583</v>
          </cell>
          <cell r="M835">
            <v>31.1065554846158</v>
          </cell>
          <cell r="N835">
            <v>6.2178795212782001</v>
          </cell>
        </row>
        <row r="836">
          <cell r="G836" t="str">
            <v>Finland</v>
          </cell>
          <cell r="H836">
            <v>3</v>
          </cell>
          <cell r="I836">
            <v>2</v>
          </cell>
          <cell r="J836">
            <v>3</v>
          </cell>
          <cell r="K836">
            <v>48.8</v>
          </cell>
          <cell r="L836">
            <v>28329.5654510397</v>
          </cell>
          <cell r="M836">
            <v>12.243601949330399</v>
          </cell>
          <cell r="N836">
            <v>1.8521360831435001</v>
          </cell>
        </row>
        <row r="837">
          <cell r="G837" t="str">
            <v>Finland</v>
          </cell>
          <cell r="H837">
            <v>3</v>
          </cell>
          <cell r="I837">
            <v>3</v>
          </cell>
          <cell r="J837">
            <v>3</v>
          </cell>
          <cell r="K837">
            <v>86</v>
          </cell>
          <cell r="L837">
            <v>48589.573345094097</v>
          </cell>
          <cell r="M837">
            <v>9.0152665481595609</v>
          </cell>
          <cell r="N837">
            <v>1.1352034949457901</v>
          </cell>
        </row>
        <row r="838">
          <cell r="G838" t="str">
            <v>Finland</v>
          </cell>
          <cell r="H838">
            <v>3</v>
          </cell>
          <cell r="I838">
            <v>4</v>
          </cell>
          <cell r="J838">
            <v>3</v>
          </cell>
          <cell r="K838">
            <v>45.8</v>
          </cell>
          <cell r="L838">
            <v>26307.902220441501</v>
          </cell>
          <cell r="M838">
            <v>6.4596828909303703</v>
          </cell>
          <cell r="N838">
            <v>0.96960178849261003</v>
          </cell>
        </row>
        <row r="839">
          <cell r="G839" t="str">
            <v>Flanders (Belgium)</v>
          </cell>
          <cell r="H839">
            <v>1</v>
          </cell>
          <cell r="I839">
            <v>1</v>
          </cell>
          <cell r="J839">
            <v>3</v>
          </cell>
          <cell r="K839">
            <v>160.19999999999999</v>
          </cell>
          <cell r="L839">
            <v>121543.379434164</v>
          </cell>
          <cell r="M839">
            <v>55.1553352960862</v>
          </cell>
          <cell r="N839">
            <v>3.57524079598095</v>
          </cell>
        </row>
        <row r="840">
          <cell r="G840" t="str">
            <v>Flanders (Belgium)</v>
          </cell>
          <cell r="H840">
            <v>1</v>
          </cell>
          <cell r="I840">
            <v>2</v>
          </cell>
          <cell r="J840">
            <v>3</v>
          </cell>
          <cell r="K840">
            <v>111</v>
          </cell>
          <cell r="L840">
            <v>87942.847096596801</v>
          </cell>
          <cell r="M840">
            <v>40.541075675415499</v>
          </cell>
          <cell r="N840">
            <v>3.5764780984923701</v>
          </cell>
        </row>
        <row r="841">
          <cell r="G841" t="str">
            <v>Flanders (Belgium)</v>
          </cell>
          <cell r="H841">
            <v>1</v>
          </cell>
          <cell r="I841">
            <v>3</v>
          </cell>
          <cell r="J841">
            <v>3</v>
          </cell>
          <cell r="K841">
            <v>42.7</v>
          </cell>
          <cell r="L841">
            <v>33558.0288778002</v>
          </cell>
          <cell r="M841">
            <v>33.992952196767099</v>
          </cell>
          <cell r="N841">
            <v>4.9740623100811803</v>
          </cell>
        </row>
        <row r="842">
          <cell r="G842" t="str">
            <v>Flanders (Belgium)</v>
          </cell>
          <cell r="H842">
            <v>1</v>
          </cell>
          <cell r="I842">
            <v>4</v>
          </cell>
          <cell r="J842">
            <v>3</v>
          </cell>
          <cell r="K842">
            <v>4.0999999999999996</v>
          </cell>
          <cell r="L842">
            <v>3209.9554651403</v>
          </cell>
          <cell r="M842">
            <v>31.325898662620599</v>
          </cell>
          <cell r="N842">
            <v>17.978043258065998</v>
          </cell>
        </row>
        <row r="843">
          <cell r="G843" t="str">
            <v>Flanders (Belgium)</v>
          </cell>
          <cell r="H843">
            <v>2</v>
          </cell>
          <cell r="I843">
            <v>1</v>
          </cell>
          <cell r="J843">
            <v>3</v>
          </cell>
          <cell r="K843">
            <v>82.4</v>
          </cell>
          <cell r="L843">
            <v>63631.846376429698</v>
          </cell>
          <cell r="M843">
            <v>30.581534699088301</v>
          </cell>
          <cell r="N843">
            <v>3.3820983856439701</v>
          </cell>
        </row>
        <row r="844">
          <cell r="G844" t="str">
            <v>Flanders (Belgium)</v>
          </cell>
          <cell r="H844">
            <v>2</v>
          </cell>
          <cell r="I844">
            <v>2</v>
          </cell>
          <cell r="J844">
            <v>3</v>
          </cell>
          <cell r="K844">
            <v>138.69999999999999</v>
          </cell>
          <cell r="L844">
            <v>105539.592812934</v>
          </cell>
          <cell r="M844">
            <v>20.342877266277998</v>
          </cell>
          <cell r="N844">
            <v>1.9822030881127899</v>
          </cell>
        </row>
        <row r="845">
          <cell r="G845" t="str">
            <v>Flanders (Belgium)</v>
          </cell>
          <cell r="H845">
            <v>2</v>
          </cell>
          <cell r="I845">
            <v>3</v>
          </cell>
          <cell r="J845">
            <v>3</v>
          </cell>
          <cell r="K845">
            <v>115.3</v>
          </cell>
          <cell r="L845">
            <v>86787.255424571806</v>
          </cell>
          <cell r="M845">
            <v>16.1683297412104</v>
          </cell>
          <cell r="N845">
            <v>1.7317226598114399</v>
          </cell>
        </row>
        <row r="846">
          <cell r="G846" t="str">
            <v>Flanders (Belgium)</v>
          </cell>
          <cell r="H846">
            <v>2</v>
          </cell>
          <cell r="I846">
            <v>4</v>
          </cell>
          <cell r="J846">
            <v>3</v>
          </cell>
          <cell r="K846">
            <v>20.6</v>
          </cell>
          <cell r="L846">
            <v>15577.351969948</v>
          </cell>
          <cell r="M846">
            <v>11.0875805734228</v>
          </cell>
          <cell r="N846">
            <v>3.0910028261606</v>
          </cell>
        </row>
        <row r="847">
          <cell r="G847" t="str">
            <v>Flanders (Belgium)</v>
          </cell>
          <cell r="H847">
            <v>3</v>
          </cell>
          <cell r="I847">
            <v>1</v>
          </cell>
          <cell r="J847">
            <v>3</v>
          </cell>
          <cell r="K847">
            <v>15.4</v>
          </cell>
          <cell r="L847">
            <v>11531.0582275449</v>
          </cell>
          <cell r="M847">
            <v>31.839824836136899</v>
          </cell>
          <cell r="N847">
            <v>8.7401009032451196</v>
          </cell>
        </row>
        <row r="848">
          <cell r="G848" t="str">
            <v>Flanders (Belgium)</v>
          </cell>
          <cell r="H848">
            <v>3</v>
          </cell>
          <cell r="I848">
            <v>2</v>
          </cell>
          <cell r="J848">
            <v>3</v>
          </cell>
          <cell r="K848">
            <v>40.6</v>
          </cell>
          <cell r="L848">
            <v>31357.662146264702</v>
          </cell>
          <cell r="M848">
            <v>15.5996692143736</v>
          </cell>
          <cell r="N848">
            <v>2.7906317211307199</v>
          </cell>
        </row>
        <row r="849">
          <cell r="G849" t="str">
            <v>Flanders (Belgium)</v>
          </cell>
          <cell r="H849">
            <v>3</v>
          </cell>
          <cell r="I849">
            <v>3</v>
          </cell>
          <cell r="J849">
            <v>3</v>
          </cell>
          <cell r="K849">
            <v>72.5</v>
          </cell>
          <cell r="L849">
            <v>56357.282171991603</v>
          </cell>
          <cell r="M849">
            <v>9.4811189605166906</v>
          </cell>
          <cell r="N849">
            <v>1.11944535676674</v>
          </cell>
        </row>
        <row r="850">
          <cell r="G850" t="str">
            <v>Flanders (Belgium)</v>
          </cell>
          <cell r="H850">
            <v>3</v>
          </cell>
          <cell r="I850">
            <v>4</v>
          </cell>
          <cell r="J850">
            <v>3</v>
          </cell>
          <cell r="K850">
            <v>32.5</v>
          </cell>
          <cell r="L850">
            <v>24631.479645213902</v>
          </cell>
          <cell r="M850">
            <v>5.4567359935665296</v>
          </cell>
          <cell r="N850">
            <v>1.11657770197789</v>
          </cell>
        </row>
        <row r="851">
          <cell r="G851" t="str">
            <v>France</v>
          </cell>
          <cell r="H851">
            <v>1</v>
          </cell>
          <cell r="I851">
            <v>2</v>
          </cell>
          <cell r="J851">
            <v>3</v>
          </cell>
          <cell r="K851">
            <v>7</v>
          </cell>
          <cell r="L851">
            <v>30636.889850678799</v>
          </cell>
          <cell r="M851">
            <v>88.259816450536206</v>
          </cell>
          <cell r="N851">
            <v>9.7275155642908295</v>
          </cell>
        </row>
        <row r="852">
          <cell r="G852" t="str">
            <v>France</v>
          </cell>
          <cell r="H852">
            <v>1</v>
          </cell>
          <cell r="I852">
            <v>1</v>
          </cell>
          <cell r="J852">
            <v>3</v>
          </cell>
          <cell r="K852">
            <v>371.3</v>
          </cell>
          <cell r="L852">
            <v>2189593.9443139299</v>
          </cell>
          <cell r="M852">
            <v>43.189706586707103</v>
          </cell>
          <cell r="N852">
            <v>1.58314192383797</v>
          </cell>
        </row>
        <row r="853">
          <cell r="G853" t="str">
            <v>France</v>
          </cell>
          <cell r="H853">
            <v>1</v>
          </cell>
          <cell r="I853">
            <v>2</v>
          </cell>
          <cell r="J853">
            <v>3</v>
          </cell>
          <cell r="K853">
            <v>150.69999999999999</v>
          </cell>
          <cell r="L853">
            <v>880618.61249538604</v>
          </cell>
          <cell r="M853">
            <v>35.553354466601697</v>
          </cell>
          <cell r="N853">
            <v>2.6393718498700198</v>
          </cell>
        </row>
        <row r="854">
          <cell r="G854" t="str">
            <v>France</v>
          </cell>
          <cell r="H854">
            <v>1</v>
          </cell>
          <cell r="I854">
            <v>3</v>
          </cell>
          <cell r="J854">
            <v>3</v>
          </cell>
          <cell r="K854">
            <v>41.4</v>
          </cell>
          <cell r="L854">
            <v>225499.81802357201</v>
          </cell>
          <cell r="M854">
            <v>30.725546754275101</v>
          </cell>
          <cell r="N854">
            <v>4.6688722559866598</v>
          </cell>
        </row>
        <row r="855">
          <cell r="G855" t="str">
            <v>France</v>
          </cell>
          <cell r="H855">
            <v>1</v>
          </cell>
          <cell r="I855">
            <v>4</v>
          </cell>
          <cell r="J855">
            <v>3</v>
          </cell>
          <cell r="K855">
            <v>3.6</v>
          </cell>
          <cell r="L855">
            <v>19768.360178103499</v>
          </cell>
          <cell r="M855">
            <v>25.7856336771823</v>
          </cell>
          <cell r="N855">
            <v>13.686814800115901</v>
          </cell>
        </row>
        <row r="856">
          <cell r="G856" t="str">
            <v>France</v>
          </cell>
          <cell r="H856">
            <v>2</v>
          </cell>
          <cell r="I856">
            <v>3</v>
          </cell>
          <cell r="J856">
            <v>3</v>
          </cell>
          <cell r="K856">
            <v>1</v>
          </cell>
          <cell r="L856">
            <v>4536.67417559348</v>
          </cell>
          <cell r="M856">
            <v>26.367179710316002</v>
          </cell>
          <cell r="N856">
            <v>19.859647051777699</v>
          </cell>
        </row>
        <row r="857">
          <cell r="G857" t="str">
            <v>France</v>
          </cell>
          <cell r="H857">
            <v>2</v>
          </cell>
          <cell r="I857">
            <v>1</v>
          </cell>
          <cell r="J857">
            <v>3</v>
          </cell>
          <cell r="K857">
            <v>170</v>
          </cell>
          <cell r="L857">
            <v>1026671.46751658</v>
          </cell>
          <cell r="M857">
            <v>26.6571347439662</v>
          </cell>
          <cell r="N857">
            <v>1.7013113079833799</v>
          </cell>
        </row>
      </sheetData>
      <sheetData sheetId="52">
        <row r="1">
          <cell r="G1" t="str">
            <v>CNTRY_OUT</v>
          </cell>
          <cell r="H1" t="str">
            <v>NUMLEVb</v>
          </cell>
          <cell r="I1" t="str">
            <v>estatus</v>
          </cell>
          <cell r="J1" t="str">
            <v>Frequency</v>
          </cell>
          <cell r="K1" t="str">
            <v>WgtFreq</v>
          </cell>
          <cell r="L1" t="str">
            <v>Percent_m</v>
          </cell>
          <cell r="M1" t="str">
            <v>SE</v>
          </cell>
        </row>
        <row r="2">
          <cell r="G2" t="str">
            <v>Australia</v>
          </cell>
          <cell r="I2">
            <v>1</v>
          </cell>
          <cell r="J2">
            <v>6</v>
          </cell>
          <cell r="K2">
            <v>16709.5342638685</v>
          </cell>
          <cell r="L2">
            <v>67.9201484127735</v>
          </cell>
          <cell r="M2">
            <v>23.4339382255435</v>
          </cell>
        </row>
        <row r="3">
          <cell r="G3" t="str">
            <v>Australia</v>
          </cell>
          <cell r="H3">
            <v>1</v>
          </cell>
          <cell r="I3">
            <v>1</v>
          </cell>
          <cell r="J3">
            <v>792</v>
          </cell>
          <cell r="K3">
            <v>1410451.59614828</v>
          </cell>
          <cell r="L3">
            <v>58.468509376101103</v>
          </cell>
          <cell r="M3">
            <v>1.60450973197376</v>
          </cell>
        </row>
        <row r="4">
          <cell r="G4" t="str">
            <v>Australia</v>
          </cell>
          <cell r="H4">
            <v>2</v>
          </cell>
          <cell r="I4">
            <v>1</v>
          </cell>
          <cell r="J4">
            <v>1557</v>
          </cell>
          <cell r="K4">
            <v>2807950.40356373</v>
          </cell>
          <cell r="L4">
            <v>75.059615584899007</v>
          </cell>
          <cell r="M4">
            <v>1.1126668661922601</v>
          </cell>
        </row>
        <row r="5">
          <cell r="G5" t="str">
            <v>Australia</v>
          </cell>
          <cell r="H5">
            <v>3</v>
          </cell>
          <cell r="I5">
            <v>1</v>
          </cell>
          <cell r="J5">
            <v>1798.2</v>
          </cell>
          <cell r="K5">
            <v>3256184.8369903001</v>
          </cell>
          <cell r="L5">
            <v>83.309522212598907</v>
          </cell>
          <cell r="M5">
            <v>1.0034117565632901</v>
          </cell>
        </row>
        <row r="6">
          <cell r="G6" t="str">
            <v>Australia</v>
          </cell>
          <cell r="H6">
            <v>4</v>
          </cell>
          <cell r="I6">
            <v>1</v>
          </cell>
          <cell r="J6">
            <v>793.8</v>
          </cell>
          <cell r="K6">
            <v>1424383.21823342</v>
          </cell>
          <cell r="L6">
            <v>87.849194821836406</v>
          </cell>
          <cell r="M6">
            <v>1.68418339307623</v>
          </cell>
        </row>
        <row r="7">
          <cell r="G7" t="str">
            <v>Austria</v>
          </cell>
          <cell r="H7">
            <v>1</v>
          </cell>
          <cell r="I7">
            <v>1</v>
          </cell>
          <cell r="J7">
            <v>322.5</v>
          </cell>
          <cell r="K7">
            <v>410619.75816298003</v>
          </cell>
          <cell r="L7">
            <v>60.668015848552898</v>
          </cell>
          <cell r="M7">
            <v>2.4113909919471102</v>
          </cell>
        </row>
        <row r="8">
          <cell r="G8" t="str">
            <v>Austria</v>
          </cell>
          <cell r="H8">
            <v>2</v>
          </cell>
          <cell r="I8">
            <v>1</v>
          </cell>
          <cell r="J8">
            <v>965.9</v>
          </cell>
          <cell r="K8">
            <v>1131366.3401482999</v>
          </cell>
          <cell r="L8">
            <v>72.4521337258915</v>
          </cell>
          <cell r="M8">
            <v>1.45856395578704</v>
          </cell>
        </row>
        <row r="9">
          <cell r="G9" t="str">
            <v>Austria</v>
          </cell>
          <cell r="H9">
            <v>3</v>
          </cell>
          <cell r="I9">
            <v>1</v>
          </cell>
          <cell r="J9">
            <v>1317.9</v>
          </cell>
          <cell r="K9">
            <v>1406800.58222438</v>
          </cell>
          <cell r="L9">
            <v>82.593287842200198</v>
          </cell>
          <cell r="M9">
            <v>1.1040799528128999</v>
          </cell>
        </row>
        <row r="10">
          <cell r="G10" t="str">
            <v>Austria</v>
          </cell>
          <cell r="H10">
            <v>4</v>
          </cell>
          <cell r="I10">
            <v>1</v>
          </cell>
          <cell r="J10">
            <v>587.70000000000005</v>
          </cell>
          <cell r="K10">
            <v>570180.43455894396</v>
          </cell>
          <cell r="L10">
            <v>89.4441582483079</v>
          </cell>
          <cell r="M10">
            <v>1.52838738830877</v>
          </cell>
        </row>
        <row r="11">
          <cell r="G11" t="str">
            <v>Canada</v>
          </cell>
          <cell r="I11">
            <v>1</v>
          </cell>
          <cell r="J11">
            <v>4</v>
          </cell>
          <cell r="K11">
            <v>2833.0818444685101</v>
          </cell>
          <cell r="L11">
            <v>80.610791491491696</v>
          </cell>
          <cell r="M11">
            <v>19.3438918909062</v>
          </cell>
        </row>
        <row r="12">
          <cell r="G12" t="str">
            <v>Canada</v>
          </cell>
          <cell r="H12">
            <v>1</v>
          </cell>
          <cell r="I12">
            <v>1</v>
          </cell>
          <cell r="J12">
            <v>3594.4</v>
          </cell>
          <cell r="K12">
            <v>2825950.6561171501</v>
          </cell>
          <cell r="L12">
            <v>65.4836821241623</v>
          </cell>
          <cell r="M12">
            <v>1.1441037247751999</v>
          </cell>
        </row>
        <row r="13">
          <cell r="G13" t="str">
            <v>Canada</v>
          </cell>
          <cell r="H13">
            <v>2</v>
          </cell>
          <cell r="I13">
            <v>1</v>
          </cell>
          <cell r="J13">
            <v>5555.5</v>
          </cell>
          <cell r="K13">
            <v>4688429.9013139401</v>
          </cell>
          <cell r="L13">
            <v>79.049747245399004</v>
          </cell>
          <cell r="M13">
            <v>0.97232284032041705</v>
          </cell>
        </row>
        <row r="14">
          <cell r="G14" t="str">
            <v>Canada</v>
          </cell>
          <cell r="H14">
            <v>3</v>
          </cell>
          <cell r="I14">
            <v>1</v>
          </cell>
          <cell r="J14">
            <v>5521.5</v>
          </cell>
          <cell r="K14">
            <v>5204467.4260855801</v>
          </cell>
          <cell r="L14">
            <v>85.420816400406395</v>
          </cell>
          <cell r="M14">
            <v>0.84473929783277102</v>
          </cell>
        </row>
        <row r="15">
          <cell r="G15" t="str">
            <v>Canada</v>
          </cell>
          <cell r="H15">
            <v>4</v>
          </cell>
          <cell r="I15">
            <v>1</v>
          </cell>
          <cell r="J15">
            <v>2048.6</v>
          </cell>
          <cell r="K15">
            <v>2219383.7052551401</v>
          </cell>
          <cell r="L15">
            <v>91.683063329523506</v>
          </cell>
          <cell r="M15">
            <v>1.24960442966527</v>
          </cell>
        </row>
        <row r="16">
          <cell r="G16" t="str">
            <v>Sharks</v>
          </cell>
          <cell r="H16">
            <v>1</v>
          </cell>
          <cell r="I16">
            <v>1</v>
          </cell>
          <cell r="J16">
            <v>1886.2</v>
          </cell>
          <cell r="K16">
            <v>4522133.1301411903</v>
          </cell>
          <cell r="L16">
            <v>74.101259528937504</v>
          </cell>
          <cell r="M16">
            <v>1.37273712088093</v>
          </cell>
        </row>
        <row r="17">
          <cell r="G17" t="str">
            <v>Sharks</v>
          </cell>
          <cell r="H17">
            <v>2</v>
          </cell>
          <cell r="I17">
            <v>1</v>
          </cell>
          <cell r="J17">
            <v>801.3</v>
          </cell>
          <cell r="K17">
            <v>2022696.2530064699</v>
          </cell>
          <cell r="L17">
            <v>88.005670809944704</v>
          </cell>
          <cell r="M17">
            <v>1.9175013257139599</v>
          </cell>
        </row>
        <row r="18">
          <cell r="G18" t="str">
            <v>Sharks</v>
          </cell>
          <cell r="H18">
            <v>3</v>
          </cell>
          <cell r="I18">
            <v>1</v>
          </cell>
          <cell r="J18">
            <v>306.10000000000002</v>
          </cell>
          <cell r="K18">
            <v>824861.08302294498</v>
          </cell>
          <cell r="L18">
            <v>91.217435608413197</v>
          </cell>
          <cell r="M18">
            <v>2.9846982599773102</v>
          </cell>
        </row>
        <row r="19">
          <cell r="G19" t="str">
            <v>Sharks</v>
          </cell>
          <cell r="H19">
            <v>4</v>
          </cell>
          <cell r="I19">
            <v>1</v>
          </cell>
          <cell r="J19">
            <v>54.4</v>
          </cell>
          <cell r="K19">
            <v>182680.89447326001</v>
          </cell>
          <cell r="L19">
            <v>94.7069782501368</v>
          </cell>
          <cell r="M19">
            <v>6.3298897904565203</v>
          </cell>
        </row>
        <row r="20">
          <cell r="G20" t="str">
            <v>Czech Republic</v>
          </cell>
          <cell r="H20">
            <v>1</v>
          </cell>
          <cell r="I20">
            <v>1</v>
          </cell>
          <cell r="J20">
            <v>2</v>
          </cell>
          <cell r="K20">
            <v>491.62863809050862</v>
          </cell>
          <cell r="L20">
            <v>56.358864519357908</v>
          </cell>
          <cell r="M20">
            <v>50.67027137287559</v>
          </cell>
        </row>
        <row r="21">
          <cell r="G21" t="str">
            <v>Czech Republic</v>
          </cell>
          <cell r="H21">
            <v>2</v>
          </cell>
          <cell r="I21">
            <v>1</v>
          </cell>
          <cell r="J21">
            <v>1018.1</v>
          </cell>
          <cell r="K21">
            <v>1493743.1315838101</v>
          </cell>
          <cell r="L21">
            <v>71.162122099139495</v>
          </cell>
          <cell r="M21">
            <v>2.01955759178797</v>
          </cell>
        </row>
        <row r="22">
          <cell r="G22" t="str">
            <v>Czech Republic</v>
          </cell>
          <cell r="H22">
            <v>3</v>
          </cell>
          <cell r="I22">
            <v>1</v>
          </cell>
          <cell r="J22">
            <v>1331.9</v>
          </cell>
          <cell r="K22">
            <v>1879153.9226990701</v>
          </cell>
          <cell r="L22">
            <v>79.010057084056399</v>
          </cell>
          <cell r="M22">
            <v>1.6963065983036401</v>
          </cell>
        </row>
        <row r="23">
          <cell r="G23" t="str">
            <v>Czech Republic</v>
          </cell>
          <cell r="H23">
            <v>4</v>
          </cell>
          <cell r="I23">
            <v>1</v>
          </cell>
          <cell r="J23">
            <v>460.2</v>
          </cell>
          <cell r="K23">
            <v>610184.70214620302</v>
          </cell>
          <cell r="L23">
            <v>88.279844960956197</v>
          </cell>
          <cell r="M23">
            <v>3.3556787191582802</v>
          </cell>
        </row>
        <row r="24">
          <cell r="G24" t="str">
            <v>Denmark</v>
          </cell>
          <cell r="H24">
            <v>4</v>
          </cell>
          <cell r="I24">
            <v>1</v>
          </cell>
          <cell r="J24">
            <v>2</v>
          </cell>
          <cell r="K24">
            <v>491.62863809050901</v>
          </cell>
          <cell r="L24">
            <v>56.358864519357901</v>
          </cell>
          <cell r="M24">
            <v>50.670271372875597</v>
          </cell>
        </row>
        <row r="25">
          <cell r="G25" t="str">
            <v>Denmark</v>
          </cell>
          <cell r="H25">
            <v>1</v>
          </cell>
          <cell r="I25">
            <v>1</v>
          </cell>
          <cell r="J25">
            <v>531</v>
          </cell>
          <cell r="K25">
            <v>231329.36087542199</v>
          </cell>
          <cell r="L25">
            <v>56.316040427296201</v>
          </cell>
          <cell r="M25">
            <v>2.22408704105586</v>
          </cell>
        </row>
        <row r="26">
          <cell r="G26" t="str">
            <v>Denmark</v>
          </cell>
          <cell r="H26">
            <v>2</v>
          </cell>
          <cell r="I26">
            <v>1</v>
          </cell>
          <cell r="J26">
            <v>1294.4000000000001</v>
          </cell>
          <cell r="K26">
            <v>625517.30568043399</v>
          </cell>
          <cell r="L26">
            <v>73.146236949976398</v>
          </cell>
          <cell r="M26">
            <v>1.3390854078449099</v>
          </cell>
        </row>
        <row r="27">
          <cell r="G27" t="str">
            <v>Denmark</v>
          </cell>
          <cell r="H27">
            <v>3</v>
          </cell>
          <cell r="I27">
            <v>1</v>
          </cell>
          <cell r="J27">
            <v>1884.4</v>
          </cell>
          <cell r="K27">
            <v>946241.61547330103</v>
          </cell>
          <cell r="L27">
            <v>84.477081835134499</v>
          </cell>
          <cell r="M27">
            <v>1.12297255237639</v>
          </cell>
        </row>
        <row r="28">
          <cell r="G28" t="str">
            <v>Denmark</v>
          </cell>
          <cell r="H28">
            <v>4</v>
          </cell>
          <cell r="I28">
            <v>1</v>
          </cell>
          <cell r="J28">
            <v>961.2</v>
          </cell>
          <cell r="K28">
            <v>473648.91720399802</v>
          </cell>
          <cell r="L28">
            <v>90.173826688572206</v>
          </cell>
          <cell r="M28">
            <v>1.3605182087462699</v>
          </cell>
        </row>
        <row r="29">
          <cell r="G29" t="str">
            <v>England (UK)</v>
          </cell>
          <cell r="H29">
            <v>1</v>
          </cell>
          <cell r="I29">
            <v>1</v>
          </cell>
          <cell r="J29">
            <v>563.4</v>
          </cell>
          <cell r="K29">
            <v>3948773.9911314398</v>
          </cell>
          <cell r="L29">
            <v>60.8072898377619</v>
          </cell>
          <cell r="M29">
            <v>1.5747689577147801</v>
          </cell>
        </row>
        <row r="30">
          <cell r="G30" t="str">
            <v>England (UK)</v>
          </cell>
          <cell r="H30">
            <v>2</v>
          </cell>
          <cell r="I30">
            <v>1</v>
          </cell>
          <cell r="J30">
            <v>1010.2</v>
          </cell>
          <cell r="K30">
            <v>6641338.9767199</v>
          </cell>
          <cell r="L30">
            <v>74.785889187790801</v>
          </cell>
          <cell r="M30">
            <v>1.3375412901527699</v>
          </cell>
        </row>
        <row r="31">
          <cell r="G31" t="str">
            <v>England (UK)</v>
          </cell>
          <cell r="H31">
            <v>3</v>
          </cell>
          <cell r="I31">
            <v>1</v>
          </cell>
          <cell r="J31">
            <v>1081.3</v>
          </cell>
          <cell r="K31">
            <v>7076652.87532725</v>
          </cell>
          <cell r="L31">
            <v>84.319924655772795</v>
          </cell>
          <cell r="M31">
            <v>1.1042578914333201</v>
          </cell>
        </row>
        <row r="32">
          <cell r="G32" t="str">
            <v>England (UK)</v>
          </cell>
          <cell r="H32">
            <v>4</v>
          </cell>
          <cell r="I32">
            <v>1</v>
          </cell>
          <cell r="J32">
            <v>440.1</v>
          </cell>
          <cell r="K32">
            <v>2958348.2310816101</v>
          </cell>
          <cell r="L32">
            <v>87.437372200888603</v>
          </cell>
          <cell r="M32">
            <v>1.69932579429965</v>
          </cell>
        </row>
        <row r="33">
          <cell r="G33" t="str">
            <v>Estonia</v>
          </cell>
          <cell r="H33">
            <v>1</v>
          </cell>
          <cell r="I33">
            <v>1</v>
          </cell>
          <cell r="J33">
            <v>559.4</v>
          </cell>
          <cell r="K33">
            <v>65563.000528202494</v>
          </cell>
          <cell r="L33">
            <v>61.284178226173204</v>
          </cell>
          <cell r="M33">
            <v>1.99317685348681</v>
          </cell>
        </row>
        <row r="34">
          <cell r="G34" t="str">
            <v>Estonia</v>
          </cell>
          <cell r="H34">
            <v>2</v>
          </cell>
          <cell r="I34">
            <v>1</v>
          </cell>
          <cell r="J34">
            <v>1670.8</v>
          </cell>
          <cell r="K34">
            <v>196068.439839645</v>
          </cell>
          <cell r="L34">
            <v>75.080679572201802</v>
          </cell>
          <cell r="M34">
            <v>0.97451468869917102</v>
          </cell>
        </row>
        <row r="35">
          <cell r="G35" t="str">
            <v>Estonia</v>
          </cell>
          <cell r="H35">
            <v>3</v>
          </cell>
          <cell r="I35">
            <v>1</v>
          </cell>
          <cell r="J35">
            <v>1896.3</v>
          </cell>
          <cell r="K35">
            <v>227294.80679983101</v>
          </cell>
          <cell r="L35">
            <v>84.161695952584694</v>
          </cell>
          <cell r="M35">
            <v>0.85839180617471</v>
          </cell>
        </row>
        <row r="36">
          <cell r="G36" t="str">
            <v>Estonia</v>
          </cell>
          <cell r="H36">
            <v>4</v>
          </cell>
          <cell r="I36">
            <v>1</v>
          </cell>
          <cell r="J36">
            <v>598.5</v>
          </cell>
          <cell r="K36">
            <v>74463.285691786703</v>
          </cell>
          <cell r="L36">
            <v>93.382609702550894</v>
          </cell>
          <cell r="M36">
            <v>1.1951284198758001</v>
          </cell>
        </row>
        <row r="37">
          <cell r="G37" t="str">
            <v>Finland</v>
          </cell>
          <cell r="H37">
            <v>1</v>
          </cell>
          <cell r="I37">
            <v>1</v>
          </cell>
          <cell r="J37">
            <v>283.60000000000002</v>
          </cell>
          <cell r="K37">
            <v>197211.31334785299</v>
          </cell>
          <cell r="L37">
            <v>52.714288799451701</v>
          </cell>
          <cell r="M37">
            <v>2.6064048010294001</v>
          </cell>
        </row>
        <row r="38">
          <cell r="G38" t="str">
            <v>Finland</v>
          </cell>
          <cell r="H38">
            <v>2</v>
          </cell>
          <cell r="I38">
            <v>1</v>
          </cell>
          <cell r="J38">
            <v>930.8</v>
          </cell>
          <cell r="K38">
            <v>600409.67615518102</v>
          </cell>
          <cell r="L38">
            <v>73.560567321425097</v>
          </cell>
          <cell r="M38">
            <v>1.6183761206399601</v>
          </cell>
        </row>
        <row r="39">
          <cell r="G39" t="str">
            <v>Finland</v>
          </cell>
          <cell r="H39">
            <v>3</v>
          </cell>
          <cell r="I39">
            <v>1</v>
          </cell>
          <cell r="J39">
            <v>1430.5</v>
          </cell>
          <cell r="K39">
            <v>886506.36448101304</v>
          </cell>
          <cell r="L39">
            <v>82.971801554658498</v>
          </cell>
          <cell r="M39">
            <v>0.98566381158981797</v>
          </cell>
        </row>
        <row r="40">
          <cell r="G40" t="str">
            <v>Finland</v>
          </cell>
          <cell r="H40">
            <v>4</v>
          </cell>
          <cell r="I40">
            <v>1</v>
          </cell>
          <cell r="J40">
            <v>843.1</v>
          </cell>
          <cell r="K40">
            <v>504974.99850554398</v>
          </cell>
          <cell r="L40">
            <v>88.839148969663299</v>
          </cell>
          <cell r="M40">
            <v>1.1134722391975</v>
          </cell>
        </row>
        <row r="41">
          <cell r="G41" t="str">
            <v>Flanders (Belgium)</v>
          </cell>
          <cell r="H41">
            <v>1</v>
          </cell>
          <cell r="I41">
            <v>1</v>
          </cell>
          <cell r="J41">
            <v>310.2</v>
          </cell>
          <cell r="K41">
            <v>259451.32645020701</v>
          </cell>
          <cell r="L41">
            <v>55.788831703379799</v>
          </cell>
          <cell r="M41">
            <v>2.0901456543364598</v>
          </cell>
        </row>
        <row r="42">
          <cell r="G42" t="str">
            <v>Flanders (Belgium)</v>
          </cell>
          <cell r="H42">
            <v>2</v>
          </cell>
          <cell r="I42">
            <v>1</v>
          </cell>
          <cell r="J42">
            <v>827.8</v>
          </cell>
          <cell r="K42">
            <v>693581.45058267203</v>
          </cell>
          <cell r="L42">
            <v>74.028588740222901</v>
          </cell>
          <cell r="M42">
            <v>1.4787559494059399</v>
          </cell>
        </row>
        <row r="43">
          <cell r="G43" t="str">
            <v>Flanders (Belgium)</v>
          </cell>
          <cell r="H43">
            <v>3</v>
          </cell>
          <cell r="I43">
            <v>1</v>
          </cell>
          <cell r="J43">
            <v>1248.0999999999999</v>
          </cell>
          <cell r="K43">
            <v>1037490.31734498</v>
          </cell>
          <cell r="L43">
            <v>84.331631375990796</v>
          </cell>
          <cell r="M43">
            <v>1.0328411323728599</v>
          </cell>
        </row>
        <row r="44">
          <cell r="G44" t="str">
            <v>Flanders (Belgium)</v>
          </cell>
          <cell r="H44">
            <v>4</v>
          </cell>
          <cell r="I44">
            <v>1</v>
          </cell>
          <cell r="J44">
            <v>658.9</v>
          </cell>
          <cell r="K44">
            <v>551169.90546393895</v>
          </cell>
          <cell r="L44">
            <v>91.411614841849698</v>
          </cell>
          <cell r="M44">
            <v>1.1509150423528001</v>
          </cell>
        </row>
        <row r="45">
          <cell r="G45" t="str">
            <v>France</v>
          </cell>
          <cell r="I45">
            <v>1</v>
          </cell>
          <cell r="J45">
            <v>4</v>
          </cell>
          <cell r="K45">
            <v>16744.359231660401</v>
          </cell>
          <cell r="L45">
            <v>32.251596714439103</v>
          </cell>
          <cell r="M45">
            <v>12.5184842415958</v>
          </cell>
        </row>
        <row r="46">
          <cell r="G46" t="str">
            <v>France</v>
          </cell>
          <cell r="H46">
            <v>1</v>
          </cell>
          <cell r="I46">
            <v>1</v>
          </cell>
          <cell r="J46">
            <v>927.9</v>
          </cell>
          <cell r="K46">
            <v>5477960.8874420896</v>
          </cell>
          <cell r="L46">
            <v>57.321222010397399</v>
          </cell>
          <cell r="M46">
            <v>1.11465178851666</v>
          </cell>
        </row>
        <row r="47">
          <cell r="G47" t="str">
            <v>France</v>
          </cell>
          <cell r="H47">
            <v>2</v>
          </cell>
          <cell r="I47">
            <v>1</v>
          </cell>
          <cell r="J47">
            <v>1354.2</v>
          </cell>
          <cell r="K47">
            <v>7718188.9004150396</v>
          </cell>
          <cell r="L47">
            <v>71.6435719340746</v>
          </cell>
          <cell r="M47">
            <v>1.02187958159068</v>
          </cell>
        </row>
        <row r="48">
          <cell r="G48" t="str">
            <v>France</v>
          </cell>
          <cell r="H48">
            <v>3</v>
          </cell>
          <cell r="I48">
            <v>1</v>
          </cell>
          <cell r="J48">
            <v>1381.3</v>
          </cell>
          <cell r="K48">
            <v>7420966.3124214401</v>
          </cell>
          <cell r="L48">
            <v>81.166185152117606</v>
          </cell>
          <cell r="M48">
            <v>1.1279282682406699</v>
          </cell>
        </row>
        <row r="49">
          <cell r="G49" t="str">
            <v>France</v>
          </cell>
          <cell r="H49">
            <v>4</v>
          </cell>
          <cell r="I49">
            <v>1</v>
          </cell>
          <cell r="J49">
            <v>466.6</v>
          </cell>
          <cell r="K49">
            <v>2394320.4196047401</v>
          </cell>
          <cell r="L49">
            <v>87.597844119540596</v>
          </cell>
          <cell r="M49">
            <v>1.6310924133703499</v>
          </cell>
        </row>
        <row r="50">
          <cell r="G50" t="str">
            <v>Germany</v>
          </cell>
          <cell r="H50">
            <v>1</v>
          </cell>
          <cell r="I50">
            <v>1</v>
          </cell>
          <cell r="J50">
            <v>444.7</v>
          </cell>
          <cell r="K50">
            <v>5072295.8907275302</v>
          </cell>
          <cell r="L50">
            <v>61.827860308488098</v>
          </cell>
          <cell r="M50">
            <v>1.9535870262394199</v>
          </cell>
        </row>
        <row r="51">
          <cell r="G51" t="str">
            <v>Germany</v>
          </cell>
          <cell r="H51">
            <v>2</v>
          </cell>
          <cell r="I51">
            <v>1</v>
          </cell>
          <cell r="J51">
            <v>1030.8</v>
          </cell>
          <cell r="K51">
            <v>10743790.050302301</v>
          </cell>
          <cell r="L51">
            <v>78.121272315130398</v>
          </cell>
          <cell r="M51">
            <v>1.5001012206461399</v>
          </cell>
        </row>
        <row r="52">
          <cell r="G52" t="str">
            <v>Germany</v>
          </cell>
          <cell r="H52">
            <v>3</v>
          </cell>
          <cell r="I52">
            <v>1</v>
          </cell>
          <cell r="J52">
            <v>1376.6</v>
          </cell>
          <cell r="K52">
            <v>13394295.6120397</v>
          </cell>
          <cell r="L52">
            <v>86.952238920145405</v>
          </cell>
          <cell r="M52">
            <v>1.04372525280762</v>
          </cell>
        </row>
        <row r="53">
          <cell r="G53" t="str">
            <v>Germany</v>
          </cell>
          <cell r="H53">
            <v>4</v>
          </cell>
          <cell r="I53">
            <v>1</v>
          </cell>
          <cell r="J53">
            <v>621.9</v>
          </cell>
          <cell r="K53">
            <v>5873431.5788326301</v>
          </cell>
          <cell r="L53">
            <v>91.255014572139999</v>
          </cell>
          <cell r="M53">
            <v>1.2652650958967799</v>
          </cell>
        </row>
        <row r="54">
          <cell r="G54" t="str">
            <v>Capitals</v>
          </cell>
          <cell r="H54">
            <v>1</v>
          </cell>
          <cell r="I54">
            <v>1</v>
          </cell>
          <cell r="J54">
            <v>633.4</v>
          </cell>
          <cell r="K54">
            <v>856750.17886455799</v>
          </cell>
          <cell r="L54">
            <v>49.9145432201774</v>
          </cell>
          <cell r="M54">
            <v>1.8480681938661501</v>
          </cell>
        </row>
        <row r="55">
          <cell r="G55" t="str">
            <v>Capitals</v>
          </cell>
          <cell r="H55">
            <v>2</v>
          </cell>
          <cell r="I55">
            <v>1</v>
          </cell>
          <cell r="J55">
            <v>894.5</v>
          </cell>
          <cell r="K55">
            <v>1189017.7786713601</v>
          </cell>
          <cell r="L55">
            <v>50.048621983087401</v>
          </cell>
          <cell r="M55">
            <v>1.6122616184568299</v>
          </cell>
        </row>
        <row r="56">
          <cell r="G56" t="str">
            <v>Capitals</v>
          </cell>
          <cell r="H56">
            <v>3</v>
          </cell>
          <cell r="I56">
            <v>1</v>
          </cell>
          <cell r="J56">
            <v>605.9</v>
          </cell>
          <cell r="K56">
            <v>869273.10706061195</v>
          </cell>
          <cell r="L56">
            <v>58.817692408476297</v>
          </cell>
          <cell r="M56">
            <v>2.26944693749107</v>
          </cell>
        </row>
        <row r="57">
          <cell r="G57" t="str">
            <v>Capitals</v>
          </cell>
          <cell r="H57">
            <v>4</v>
          </cell>
          <cell r="I57">
            <v>1</v>
          </cell>
          <cell r="J57">
            <v>158.19999999999999</v>
          </cell>
          <cell r="K57">
            <v>264227.89045699401</v>
          </cell>
          <cell r="L57">
            <v>75.308592054660906</v>
          </cell>
          <cell r="M57">
            <v>4.2090665232425399</v>
          </cell>
        </row>
        <row r="58">
          <cell r="G58" t="str">
            <v>Ireland</v>
          </cell>
          <cell r="H58">
            <v>1</v>
          </cell>
          <cell r="I58">
            <v>1</v>
          </cell>
          <cell r="J58">
            <v>609.70000000000005</v>
          </cell>
          <cell r="K58">
            <v>313970.70528865099</v>
          </cell>
          <cell r="L58">
            <v>50.608695353974902</v>
          </cell>
          <cell r="M58">
            <v>2.2205098591205399</v>
          </cell>
        </row>
        <row r="59">
          <cell r="G59" t="str">
            <v>Ireland</v>
          </cell>
          <cell r="H59">
            <v>2</v>
          </cell>
          <cell r="I59">
            <v>1</v>
          </cell>
          <cell r="J59">
            <v>1238.4000000000001</v>
          </cell>
          <cell r="K59">
            <v>604987.98575567896</v>
          </cell>
          <cell r="L59">
            <v>66.380005037679695</v>
          </cell>
          <cell r="M59">
            <v>1.54097585711976</v>
          </cell>
        </row>
        <row r="60">
          <cell r="G60" t="str">
            <v>Ireland</v>
          </cell>
          <cell r="H60">
            <v>3</v>
          </cell>
          <cell r="I60">
            <v>1</v>
          </cell>
          <cell r="J60">
            <v>1143.4000000000001</v>
          </cell>
          <cell r="K60">
            <v>532572.468664816</v>
          </cell>
          <cell r="L60">
            <v>76.016423962359099</v>
          </cell>
          <cell r="M60">
            <v>1.6798802398033701</v>
          </cell>
        </row>
        <row r="61">
          <cell r="G61" t="str">
            <v>Ireland</v>
          </cell>
          <cell r="H61">
            <v>4</v>
          </cell>
          <cell r="I61">
            <v>1</v>
          </cell>
          <cell r="J61">
            <v>367.5</v>
          </cell>
          <cell r="K61">
            <v>160879.86705954699</v>
          </cell>
          <cell r="L61">
            <v>83.589449117683003</v>
          </cell>
          <cell r="M61">
            <v>2.6564584948003098</v>
          </cell>
        </row>
        <row r="62">
          <cell r="G62" t="str">
            <v>Penguins</v>
          </cell>
          <cell r="H62">
            <v>1</v>
          </cell>
          <cell r="I62">
            <v>1</v>
          </cell>
          <cell r="J62">
            <v>858.8</v>
          </cell>
          <cell r="K62">
            <v>725512.885012427</v>
          </cell>
          <cell r="L62">
            <v>64.419254258885601</v>
          </cell>
          <cell r="M62">
            <v>1.3585420627990601</v>
          </cell>
        </row>
        <row r="63">
          <cell r="G63" t="str">
            <v>Penguins</v>
          </cell>
          <cell r="H63">
            <v>2</v>
          </cell>
          <cell r="I63">
            <v>1</v>
          </cell>
          <cell r="J63">
            <v>906.1</v>
          </cell>
          <cell r="K63">
            <v>833168.974747575</v>
          </cell>
          <cell r="L63">
            <v>77.538486559556304</v>
          </cell>
          <cell r="M63">
            <v>1.44275584863981</v>
          </cell>
        </row>
        <row r="64">
          <cell r="G64" t="str">
            <v>Penguins</v>
          </cell>
          <cell r="H64">
            <v>3</v>
          </cell>
          <cell r="I64">
            <v>1</v>
          </cell>
          <cell r="J64">
            <v>809</v>
          </cell>
          <cell r="K64">
            <v>797070.20244020398</v>
          </cell>
          <cell r="L64">
            <v>84.208628999643395</v>
          </cell>
          <cell r="M64">
            <v>1.25282335626797</v>
          </cell>
        </row>
        <row r="65">
          <cell r="G65" t="str">
            <v>Penguins</v>
          </cell>
          <cell r="H65">
            <v>4</v>
          </cell>
          <cell r="I65">
            <v>1</v>
          </cell>
          <cell r="J65">
            <v>346.1</v>
          </cell>
          <cell r="K65">
            <v>364340.39989667299</v>
          </cell>
          <cell r="L65">
            <v>87.906728309146303</v>
          </cell>
          <cell r="M65">
            <v>2.02955297444558</v>
          </cell>
        </row>
        <row r="66">
          <cell r="G66" t="str">
            <v>Italy</v>
          </cell>
          <cell r="H66">
            <v>1</v>
          </cell>
          <cell r="I66">
            <v>1</v>
          </cell>
          <cell r="J66">
            <v>606</v>
          </cell>
          <cell r="K66">
            <v>5251898.8904793803</v>
          </cell>
          <cell r="L66">
            <v>50.468974478114902</v>
          </cell>
          <cell r="M66">
            <v>1.8447200889406801</v>
          </cell>
        </row>
        <row r="67">
          <cell r="G67" t="str">
            <v>Italy</v>
          </cell>
          <cell r="H67">
            <v>2</v>
          </cell>
          <cell r="I67">
            <v>1</v>
          </cell>
          <cell r="J67">
            <v>1041.3</v>
          </cell>
          <cell r="K67">
            <v>7938963.0362273203</v>
          </cell>
          <cell r="L67">
            <v>62.378174628470902</v>
          </cell>
          <cell r="M67">
            <v>1.40951703953147</v>
          </cell>
        </row>
        <row r="68">
          <cell r="G68" t="str">
            <v>Italy</v>
          </cell>
          <cell r="H68">
            <v>3</v>
          </cell>
          <cell r="I68">
            <v>1</v>
          </cell>
          <cell r="J68">
            <v>850.9</v>
          </cell>
          <cell r="K68">
            <v>6068176.4708797997</v>
          </cell>
          <cell r="L68">
            <v>76.420573106686703</v>
          </cell>
          <cell r="M68">
            <v>1.87586135155079</v>
          </cell>
        </row>
        <row r="69">
          <cell r="G69" t="str">
            <v>Italy</v>
          </cell>
          <cell r="H69">
            <v>4</v>
          </cell>
          <cell r="I69">
            <v>1</v>
          </cell>
          <cell r="J69">
            <v>200.8</v>
          </cell>
          <cell r="K69">
            <v>1342149.0012570999</v>
          </cell>
          <cell r="L69">
            <v>88.447772902076593</v>
          </cell>
          <cell r="M69">
            <v>3.6999425149876202</v>
          </cell>
        </row>
        <row r="70">
          <cell r="G70" t="str">
            <v>Panthers</v>
          </cell>
          <cell r="H70">
            <v>1</v>
          </cell>
          <cell r="I70">
            <v>1</v>
          </cell>
          <cell r="J70">
            <v>1</v>
          </cell>
          <cell r="K70">
            <v>2745.8075953742896</v>
          </cell>
          <cell r="L70">
            <v>100</v>
          </cell>
          <cell r="M70">
            <v>0</v>
          </cell>
        </row>
        <row r="71">
          <cell r="G71" t="str">
            <v>Panthers</v>
          </cell>
          <cell r="H71">
            <v>2</v>
          </cell>
          <cell r="I71">
            <v>1</v>
          </cell>
          <cell r="J71">
            <v>810.2</v>
          </cell>
          <cell r="K71">
            <v>861574.52724044595</v>
          </cell>
          <cell r="L71">
            <v>63.2413143032189</v>
          </cell>
          <cell r="M71">
            <v>1.5510638038973901</v>
          </cell>
        </row>
        <row r="72">
          <cell r="G72" t="str">
            <v>Panthers</v>
          </cell>
          <cell r="H72">
            <v>3</v>
          </cell>
          <cell r="I72">
            <v>1</v>
          </cell>
          <cell r="J72">
            <v>261.2</v>
          </cell>
          <cell r="K72">
            <v>281648.82626736799</v>
          </cell>
          <cell r="L72">
            <v>72.771238379129997</v>
          </cell>
          <cell r="M72">
            <v>3.1911242555547901</v>
          </cell>
        </row>
        <row r="73">
          <cell r="G73" t="str">
            <v>Panthers</v>
          </cell>
          <cell r="H73">
            <v>4</v>
          </cell>
          <cell r="I73">
            <v>1</v>
          </cell>
          <cell r="J73">
            <v>31.2</v>
          </cell>
          <cell r="K73">
            <v>37312.6589498182</v>
          </cell>
          <cell r="L73">
            <v>73.466091765239298</v>
          </cell>
          <cell r="M73">
            <v>10.5433811645741</v>
          </cell>
        </row>
        <row r="74">
          <cell r="G74" t="str">
            <v>Japan</v>
          </cell>
          <cell r="H74">
            <v>1</v>
          </cell>
          <cell r="I74">
            <v>1</v>
          </cell>
          <cell r="J74">
            <v>238.7</v>
          </cell>
          <cell r="K74">
            <v>3768731.5951351002</v>
          </cell>
          <cell r="L74">
            <v>69.098572498987295</v>
          </cell>
          <cell r="M74">
            <v>2.9197816822076201</v>
          </cell>
        </row>
        <row r="75">
          <cell r="G75" t="str">
            <v>Japan</v>
          </cell>
          <cell r="H75">
            <v>2</v>
          </cell>
          <cell r="I75">
            <v>1</v>
          </cell>
          <cell r="J75">
            <v>882.3</v>
          </cell>
          <cell r="K75">
            <v>13200087.956578599</v>
          </cell>
          <cell r="L75">
            <v>71.344113282294302</v>
          </cell>
          <cell r="M75">
            <v>1.79767050142475</v>
          </cell>
        </row>
        <row r="76">
          <cell r="G76" t="str">
            <v>Japan</v>
          </cell>
          <cell r="H76">
            <v>3</v>
          </cell>
          <cell r="I76">
            <v>1</v>
          </cell>
          <cell r="J76">
            <v>1567</v>
          </cell>
          <cell r="K76">
            <v>23335881.3399022</v>
          </cell>
          <cell r="L76">
            <v>77.510105384572299</v>
          </cell>
          <cell r="M76">
            <v>1.1688798956377799</v>
          </cell>
        </row>
        <row r="77">
          <cell r="G77" t="str">
            <v>Japan</v>
          </cell>
          <cell r="H77">
            <v>4</v>
          </cell>
          <cell r="I77">
            <v>1</v>
          </cell>
          <cell r="J77">
            <v>776</v>
          </cell>
          <cell r="K77">
            <v>11346109.9385651</v>
          </cell>
          <cell r="L77">
            <v>84.473818178592893</v>
          </cell>
          <cell r="M77">
            <v>1.6464851871406601</v>
          </cell>
        </row>
        <row r="78">
          <cell r="G78" t="str">
            <v>Korea</v>
          </cell>
          <cell r="H78">
            <v>1</v>
          </cell>
          <cell r="I78">
            <v>1</v>
          </cell>
          <cell r="J78">
            <v>792.4</v>
          </cell>
          <cell r="K78">
            <v>3978446.7970793801</v>
          </cell>
          <cell r="L78">
            <v>67.560630904620695</v>
          </cell>
          <cell r="M78">
            <v>1.7733862751928799</v>
          </cell>
        </row>
        <row r="79">
          <cell r="G79" t="str">
            <v>Korea</v>
          </cell>
          <cell r="H79">
            <v>2</v>
          </cell>
          <cell r="I79">
            <v>1</v>
          </cell>
          <cell r="J79">
            <v>2</v>
          </cell>
          <cell r="K79">
            <v>906.38853151538183</v>
          </cell>
          <cell r="L79">
            <v>72.796160893236461</v>
          </cell>
          <cell r="M79">
            <v>32.236930846108351</v>
          </cell>
        </row>
        <row r="80">
          <cell r="G80" t="str">
            <v>Korea</v>
          </cell>
          <cell r="H80">
            <v>3</v>
          </cell>
          <cell r="I80">
            <v>1</v>
          </cell>
          <cell r="J80">
            <v>1347.4</v>
          </cell>
          <cell r="K80">
            <v>7232653.6574370498</v>
          </cell>
          <cell r="L80">
            <v>78.534247049248293</v>
          </cell>
          <cell r="M80">
            <v>1.23912549141338</v>
          </cell>
        </row>
        <row r="81">
          <cell r="G81" t="str">
            <v>Korea</v>
          </cell>
          <cell r="H81">
            <v>4</v>
          </cell>
          <cell r="I81">
            <v>1</v>
          </cell>
          <cell r="J81">
            <v>275.39999999999998</v>
          </cell>
          <cell r="K81">
            <v>1452760.95987705</v>
          </cell>
          <cell r="L81">
            <v>80.717415482900194</v>
          </cell>
          <cell r="M81">
            <v>3.0297252702536102</v>
          </cell>
        </row>
        <row r="82">
          <cell r="G82" t="str">
            <v>Islanders</v>
          </cell>
          <cell r="H82">
            <v>1</v>
          </cell>
          <cell r="I82">
            <v>1</v>
          </cell>
          <cell r="J82">
            <v>422.7</v>
          </cell>
          <cell r="K82">
            <v>167520.92805002001</v>
          </cell>
          <cell r="L82">
            <v>55.961339967526101</v>
          </cell>
          <cell r="M82">
            <v>2.5055619729491201</v>
          </cell>
        </row>
        <row r="83">
          <cell r="G83" t="str">
            <v>Islanders</v>
          </cell>
          <cell r="H83">
            <v>2</v>
          </cell>
          <cell r="I83">
            <v>1</v>
          </cell>
          <cell r="J83">
            <v>1100.7</v>
          </cell>
          <cell r="K83">
            <v>404858.42132162198</v>
          </cell>
          <cell r="L83">
            <v>69.176548311728496</v>
          </cell>
          <cell r="M83">
            <v>1.8331502548773499</v>
          </cell>
        </row>
        <row r="84">
          <cell r="G84" t="str">
            <v>Islanders</v>
          </cell>
          <cell r="H84">
            <v>3</v>
          </cell>
          <cell r="I84">
            <v>1</v>
          </cell>
          <cell r="J84">
            <v>1045.5999999999999</v>
          </cell>
          <cell r="K84">
            <v>375323.85663468501</v>
          </cell>
          <cell r="L84">
            <v>79.979403884524402</v>
          </cell>
          <cell r="M84">
            <v>1.6396864125782</v>
          </cell>
        </row>
        <row r="85">
          <cell r="G85" t="str">
            <v>Islanders</v>
          </cell>
          <cell r="H85">
            <v>4</v>
          </cell>
          <cell r="I85">
            <v>1</v>
          </cell>
          <cell r="J85">
            <v>347</v>
          </cell>
          <cell r="K85">
            <v>131041.151278989</v>
          </cell>
          <cell r="L85">
            <v>90.327437110556005</v>
          </cell>
          <cell r="M85">
            <v>2.07166962327259</v>
          </cell>
        </row>
        <row r="86">
          <cell r="G86" t="str">
            <v>Netherlands</v>
          </cell>
          <cell r="H86">
            <v>3</v>
          </cell>
          <cell r="I86">
            <v>1</v>
          </cell>
          <cell r="J86">
            <v>1</v>
          </cell>
          <cell r="K86">
            <v>2745.80759537429</v>
          </cell>
          <cell r="L86">
            <v>100</v>
          </cell>
          <cell r="M86">
            <v>0</v>
          </cell>
        </row>
        <row r="87">
          <cell r="G87" t="str">
            <v>Netherlands</v>
          </cell>
          <cell r="H87">
            <v>1</v>
          </cell>
          <cell r="I87">
            <v>1</v>
          </cell>
          <cell r="J87">
            <v>317.3</v>
          </cell>
          <cell r="K87">
            <v>726479.60271082597</v>
          </cell>
          <cell r="L87">
            <v>57.106774689065098</v>
          </cell>
          <cell r="M87">
            <v>2.5813219265330098</v>
          </cell>
        </row>
        <row r="88">
          <cell r="G88" t="str">
            <v>Netherlands</v>
          </cell>
          <cell r="H88">
            <v>2</v>
          </cell>
          <cell r="I88">
            <v>1</v>
          </cell>
          <cell r="J88">
            <v>894.1</v>
          </cell>
          <cell r="K88">
            <v>1879611.40206613</v>
          </cell>
          <cell r="L88">
            <v>75.051805219530493</v>
          </cell>
          <cell r="M88">
            <v>1.4816119485068799</v>
          </cell>
        </row>
        <row r="89">
          <cell r="G89" t="str">
            <v>Netherlands</v>
          </cell>
          <cell r="H89">
            <v>3</v>
          </cell>
          <cell r="I89">
            <v>1</v>
          </cell>
          <cell r="J89">
            <v>1429.9</v>
          </cell>
          <cell r="K89">
            <v>2969598.0486373398</v>
          </cell>
          <cell r="L89">
            <v>85.259118587844299</v>
          </cell>
          <cell r="M89">
            <v>0.95104385569307304</v>
          </cell>
        </row>
        <row r="90">
          <cell r="G90" t="str">
            <v>Netherlands</v>
          </cell>
          <cell r="H90">
            <v>4</v>
          </cell>
          <cell r="I90">
            <v>1</v>
          </cell>
          <cell r="J90">
            <v>667.7</v>
          </cell>
          <cell r="K90">
            <v>1421984.0109410801</v>
          </cell>
          <cell r="L90">
            <v>90.2204289333757</v>
          </cell>
          <cell r="M90">
            <v>1.5959772369557399</v>
          </cell>
        </row>
        <row r="91">
          <cell r="G91" t="str">
            <v>Blues</v>
          </cell>
          <cell r="H91">
            <v>1</v>
          </cell>
          <cell r="I91">
            <v>1</v>
          </cell>
          <cell r="J91">
            <v>594.9</v>
          </cell>
          <cell r="K91">
            <v>261720.69589189201</v>
          </cell>
          <cell r="L91">
            <v>65.175569506680603</v>
          </cell>
          <cell r="M91">
            <v>1.9250877375005899</v>
          </cell>
        </row>
        <row r="92">
          <cell r="G92" t="str">
            <v>Blues</v>
          </cell>
          <cell r="H92">
            <v>2</v>
          </cell>
          <cell r="I92">
            <v>1</v>
          </cell>
          <cell r="J92">
            <v>1167.0999999999999</v>
          </cell>
          <cell r="K92">
            <v>533744.58228706405</v>
          </cell>
          <cell r="L92">
            <v>79.728398960174403</v>
          </cell>
          <cell r="M92">
            <v>1.19848520307049</v>
          </cell>
        </row>
        <row r="93">
          <cell r="G93" t="str">
            <v>Blues</v>
          </cell>
          <cell r="H93">
            <v>3</v>
          </cell>
          <cell r="I93">
            <v>1</v>
          </cell>
          <cell r="J93">
            <v>1321.2</v>
          </cell>
          <cell r="K93">
            <v>629720.64621697599</v>
          </cell>
          <cell r="L93">
            <v>86.340597656845702</v>
          </cell>
          <cell r="M93">
            <v>1.05286478950613</v>
          </cell>
        </row>
        <row r="94">
          <cell r="G94" t="str">
            <v>Blues</v>
          </cell>
          <cell r="H94">
            <v>4</v>
          </cell>
          <cell r="I94">
            <v>1</v>
          </cell>
          <cell r="J94">
            <v>610.79999999999995</v>
          </cell>
          <cell r="K94">
            <v>315476.819228295</v>
          </cell>
          <cell r="L94">
            <v>91.674454784175893</v>
          </cell>
          <cell r="M94">
            <v>1.51749738132649</v>
          </cell>
        </row>
        <row r="95">
          <cell r="G95" t="str">
            <v>Northern Ireland (UK)</v>
          </cell>
          <cell r="H95">
            <v>1</v>
          </cell>
          <cell r="I95">
            <v>1</v>
          </cell>
          <cell r="J95">
            <v>378.2</v>
          </cell>
          <cell r="K95">
            <v>121456.435996603</v>
          </cell>
          <cell r="L95">
            <v>52.8243503497958</v>
          </cell>
          <cell r="M95">
            <v>2.1435203722043701</v>
          </cell>
        </row>
        <row r="96">
          <cell r="G96" t="str">
            <v>Northern Ireland (UK)</v>
          </cell>
          <cell r="H96">
            <v>2</v>
          </cell>
          <cell r="I96">
            <v>1</v>
          </cell>
          <cell r="J96">
            <v>745.3</v>
          </cell>
          <cell r="K96">
            <v>226209.65047740901</v>
          </cell>
          <cell r="L96">
            <v>69.775005469395197</v>
          </cell>
          <cell r="M96">
            <v>1.89423525464424</v>
          </cell>
        </row>
        <row r="97">
          <cell r="G97" t="str">
            <v>Northern Ireland (UK)</v>
          </cell>
          <cell r="H97">
            <v>3</v>
          </cell>
          <cell r="I97">
            <v>1</v>
          </cell>
          <cell r="J97">
            <v>750.5</v>
          </cell>
          <cell r="K97">
            <v>219779.254396887</v>
          </cell>
          <cell r="L97">
            <v>82.896792409869406</v>
          </cell>
          <cell r="M97">
            <v>1.63833844647963</v>
          </cell>
        </row>
        <row r="98">
          <cell r="G98" t="str">
            <v>Northern Ireland (UK)</v>
          </cell>
          <cell r="H98">
            <v>4</v>
          </cell>
          <cell r="I98">
            <v>1</v>
          </cell>
          <cell r="J98">
            <v>245</v>
          </cell>
          <cell r="K98">
            <v>68513.084970917596</v>
          </cell>
          <cell r="L98">
            <v>88.608246662970302</v>
          </cell>
          <cell r="M98">
            <v>3.39544940568243</v>
          </cell>
        </row>
        <row r="99">
          <cell r="G99" t="str">
            <v>Norway</v>
          </cell>
          <cell r="H99">
            <v>4</v>
          </cell>
          <cell r="I99">
            <v>1</v>
          </cell>
          <cell r="J99">
            <v>2</v>
          </cell>
          <cell r="K99">
            <v>906.38853151538206</v>
          </cell>
          <cell r="L99">
            <v>72.796160893236504</v>
          </cell>
          <cell r="M99">
            <v>32.2369308461084</v>
          </cell>
        </row>
        <row r="100">
          <cell r="G100" t="str">
            <v>Norway</v>
          </cell>
          <cell r="H100">
            <v>1</v>
          </cell>
          <cell r="I100">
            <v>1</v>
          </cell>
          <cell r="J100">
            <v>314.39999999999998</v>
          </cell>
          <cell r="K100">
            <v>233222.20849912299</v>
          </cell>
          <cell r="L100">
            <v>63.932438388581303</v>
          </cell>
          <cell r="M100">
            <v>2.6138500246535701</v>
          </cell>
        </row>
        <row r="101">
          <cell r="G101" t="str">
            <v>Norway</v>
          </cell>
          <cell r="H101">
            <v>2</v>
          </cell>
          <cell r="I101">
            <v>1</v>
          </cell>
          <cell r="J101">
            <v>842.6</v>
          </cell>
          <cell r="K101">
            <v>567011.10910219001</v>
          </cell>
          <cell r="L101">
            <v>79.780555046121293</v>
          </cell>
          <cell r="M101">
            <v>1.5471227730936701</v>
          </cell>
        </row>
        <row r="102">
          <cell r="G102" t="str">
            <v>Norway</v>
          </cell>
          <cell r="H102">
            <v>3</v>
          </cell>
          <cell r="I102">
            <v>1</v>
          </cell>
          <cell r="J102">
            <v>1392.7</v>
          </cell>
          <cell r="K102">
            <v>875722.58051100804</v>
          </cell>
          <cell r="L102">
            <v>88.7185572684607</v>
          </cell>
          <cell r="M102">
            <v>1.0236565842688401</v>
          </cell>
        </row>
        <row r="103">
          <cell r="G103" t="str">
            <v>Norway</v>
          </cell>
          <cell r="H103">
            <v>4</v>
          </cell>
          <cell r="I103">
            <v>1</v>
          </cell>
          <cell r="J103">
            <v>778.3</v>
          </cell>
          <cell r="K103">
            <v>468955.77583029598</v>
          </cell>
          <cell r="L103">
            <v>94.296117367948597</v>
          </cell>
          <cell r="M103">
            <v>1.04380486496028</v>
          </cell>
        </row>
        <row r="104">
          <cell r="G104" t="str">
            <v>Poland</v>
          </cell>
          <cell r="H104">
            <v>1</v>
          </cell>
          <cell r="I104">
            <v>1</v>
          </cell>
          <cell r="J104">
            <v>597.5</v>
          </cell>
          <cell r="K104">
            <v>2813122.8916270002</v>
          </cell>
          <cell r="L104">
            <v>52.592857776288298</v>
          </cell>
          <cell r="M104">
            <v>1.64596899263869</v>
          </cell>
        </row>
        <row r="105">
          <cell r="G105" t="str">
            <v>Poland</v>
          </cell>
          <cell r="H105">
            <v>2</v>
          </cell>
          <cell r="I105">
            <v>1</v>
          </cell>
          <cell r="J105">
            <v>1184.7</v>
          </cell>
          <cell r="K105">
            <v>5418695.7389325397</v>
          </cell>
          <cell r="L105">
            <v>66.8535461996794</v>
          </cell>
          <cell r="M105">
            <v>1.5380430300259</v>
          </cell>
        </row>
        <row r="106">
          <cell r="G106" t="str">
            <v>Poland</v>
          </cell>
          <cell r="H106">
            <v>3</v>
          </cell>
          <cell r="I106">
            <v>1</v>
          </cell>
          <cell r="J106">
            <v>1119.7</v>
          </cell>
          <cell r="K106">
            <v>4911783.8731892398</v>
          </cell>
          <cell r="L106">
            <v>76.682188698357706</v>
          </cell>
          <cell r="M106">
            <v>1.5724873063734499</v>
          </cell>
        </row>
        <row r="107">
          <cell r="G107" t="str">
            <v>Poland</v>
          </cell>
          <cell r="H107">
            <v>4</v>
          </cell>
          <cell r="I107">
            <v>1</v>
          </cell>
          <cell r="J107">
            <v>351.1</v>
          </cell>
          <cell r="K107">
            <v>1554403.59872248</v>
          </cell>
          <cell r="L107">
            <v>87.085141605208406</v>
          </cell>
          <cell r="M107">
            <v>2.4949636199529999</v>
          </cell>
        </row>
        <row r="108">
          <cell r="G108" t="str">
            <v>Russian Federation</v>
          </cell>
          <cell r="H108">
            <v>1</v>
          </cell>
          <cell r="I108">
            <v>1</v>
          </cell>
          <cell r="J108">
            <v>173.9</v>
          </cell>
          <cell r="K108">
            <v>5586716.0238942904</v>
          </cell>
          <cell r="L108">
            <v>54.778572282847499</v>
          </cell>
          <cell r="M108">
            <v>3.62962560310639</v>
          </cell>
        </row>
        <row r="109">
          <cell r="G109" t="str">
            <v>Russian Federation</v>
          </cell>
          <cell r="H109">
            <v>2</v>
          </cell>
          <cell r="I109">
            <v>1</v>
          </cell>
          <cell r="J109">
            <v>629.79999999999995</v>
          </cell>
          <cell r="K109">
            <v>18303751.3224058</v>
          </cell>
          <cell r="L109">
            <v>64.989831554702107</v>
          </cell>
          <cell r="M109">
            <v>1.95856923714593</v>
          </cell>
        </row>
        <row r="110">
          <cell r="G110" t="str">
            <v>Russian Federation</v>
          </cell>
          <cell r="H110">
            <v>3</v>
          </cell>
          <cell r="I110">
            <v>1</v>
          </cell>
          <cell r="J110">
            <v>719.1</v>
          </cell>
          <cell r="K110">
            <v>18514883.9770815</v>
          </cell>
          <cell r="L110">
            <v>68.059220024214795</v>
          </cell>
          <cell r="M110">
            <v>3.2295003425443798</v>
          </cell>
        </row>
        <row r="111">
          <cell r="G111" t="str">
            <v>Russian Federation</v>
          </cell>
          <cell r="H111">
            <v>4</v>
          </cell>
          <cell r="I111">
            <v>1</v>
          </cell>
          <cell r="J111">
            <v>167.2</v>
          </cell>
          <cell r="K111">
            <v>3902584.00733581</v>
          </cell>
          <cell r="L111">
            <v>70.489355977294196</v>
          </cell>
          <cell r="M111">
            <v>6.8283034386092902</v>
          </cell>
        </row>
        <row r="112">
          <cell r="G112" t="str">
            <v>Lightning</v>
          </cell>
          <cell r="H112">
            <v>1</v>
          </cell>
          <cell r="I112">
            <v>1</v>
          </cell>
          <cell r="J112">
            <v>995.6</v>
          </cell>
          <cell r="K112">
            <v>515860.97855585901</v>
          </cell>
          <cell r="L112">
            <v>71.761187116824104</v>
          </cell>
          <cell r="M112">
            <v>1.3859746745647801</v>
          </cell>
        </row>
        <row r="113">
          <cell r="G113" t="str">
            <v>Lightning</v>
          </cell>
          <cell r="H113">
            <v>2</v>
          </cell>
          <cell r="I113">
            <v>1</v>
          </cell>
          <cell r="J113">
            <v>912.9</v>
          </cell>
          <cell r="K113">
            <v>493729.14105671202</v>
          </cell>
          <cell r="L113">
            <v>80.337014242151099</v>
          </cell>
          <cell r="M113">
            <v>1.19090922542139</v>
          </cell>
        </row>
        <row r="114">
          <cell r="G114" t="str">
            <v>Lightning</v>
          </cell>
          <cell r="H114">
            <v>3</v>
          </cell>
          <cell r="I114">
            <v>1</v>
          </cell>
          <cell r="J114">
            <v>1091.5</v>
          </cell>
          <cell r="K114">
            <v>585583.90880025702</v>
          </cell>
          <cell r="L114">
            <v>87.602193420555096</v>
          </cell>
          <cell r="M114">
            <v>1.1381474231372299</v>
          </cell>
        </row>
        <row r="115">
          <cell r="G115" t="str">
            <v>Lightning</v>
          </cell>
          <cell r="H115">
            <v>4</v>
          </cell>
          <cell r="I115">
            <v>1</v>
          </cell>
          <cell r="J115">
            <v>463</v>
          </cell>
          <cell r="K115">
            <v>253893.457082729</v>
          </cell>
          <cell r="L115">
            <v>90.352295425291103</v>
          </cell>
          <cell r="M115">
            <v>1.86477158056343</v>
          </cell>
        </row>
        <row r="116">
          <cell r="G116" t="str">
            <v>Slovak Republic</v>
          </cell>
          <cell r="H116">
            <v>1</v>
          </cell>
          <cell r="I116">
            <v>1</v>
          </cell>
          <cell r="J116">
            <v>251.7</v>
          </cell>
          <cell r="K116">
            <v>173385.958297226</v>
          </cell>
          <cell r="L116">
            <v>39.437788071774897</v>
          </cell>
          <cell r="M116">
            <v>2.3569856545310599</v>
          </cell>
        </row>
        <row r="117">
          <cell r="G117" t="str">
            <v>Slovak Republic</v>
          </cell>
          <cell r="H117">
            <v>2</v>
          </cell>
          <cell r="I117">
            <v>1</v>
          </cell>
          <cell r="J117">
            <v>947</v>
          </cell>
          <cell r="K117">
            <v>662166.18273772404</v>
          </cell>
          <cell r="L117">
            <v>65.552117739812502</v>
          </cell>
          <cell r="M117">
            <v>1.57509669865709</v>
          </cell>
        </row>
        <row r="118">
          <cell r="G118" t="str">
            <v>Slovak Republic</v>
          </cell>
          <cell r="H118">
            <v>3</v>
          </cell>
          <cell r="I118">
            <v>1</v>
          </cell>
          <cell r="J118">
            <v>1355.2</v>
          </cell>
          <cell r="K118">
            <v>981398.65968522895</v>
          </cell>
          <cell r="L118">
            <v>76.507611492453506</v>
          </cell>
          <cell r="M118">
            <v>1.26420322132233</v>
          </cell>
        </row>
        <row r="119">
          <cell r="G119" t="str">
            <v>Slovak Republic</v>
          </cell>
          <cell r="H119">
            <v>4</v>
          </cell>
          <cell r="I119">
            <v>1</v>
          </cell>
          <cell r="J119">
            <v>456.1</v>
          </cell>
          <cell r="K119">
            <v>339983.09269719099</v>
          </cell>
          <cell r="L119">
            <v>85.366843929137502</v>
          </cell>
          <cell r="M119">
            <v>1.9582508634337801</v>
          </cell>
        </row>
        <row r="120">
          <cell r="G120" t="str">
            <v>Stars</v>
          </cell>
          <cell r="H120">
            <v>1</v>
          </cell>
          <cell r="I120">
            <v>1</v>
          </cell>
          <cell r="J120">
            <v>582.29999999999995</v>
          </cell>
          <cell r="K120">
            <v>160554.58278876601</v>
          </cell>
          <cell r="L120">
            <v>49.0364807913543</v>
          </cell>
          <cell r="M120">
            <v>1.9447096510061599</v>
          </cell>
        </row>
        <row r="121">
          <cell r="G121" t="str">
            <v>Stars</v>
          </cell>
          <cell r="H121">
            <v>2</v>
          </cell>
          <cell r="I121">
            <v>1</v>
          </cell>
          <cell r="J121">
            <v>1021.1</v>
          </cell>
          <cell r="K121">
            <v>273230.17822915199</v>
          </cell>
          <cell r="L121">
            <v>67.023662443472901</v>
          </cell>
          <cell r="M121">
            <v>1.6356008402331399</v>
          </cell>
        </row>
        <row r="122">
          <cell r="G122" t="str">
            <v>Stars</v>
          </cell>
          <cell r="H122">
            <v>3</v>
          </cell>
          <cell r="I122">
            <v>1</v>
          </cell>
          <cell r="J122">
            <v>992.7</v>
          </cell>
          <cell r="K122">
            <v>264983.82202172402</v>
          </cell>
          <cell r="L122">
            <v>75.672975015302598</v>
          </cell>
          <cell r="M122">
            <v>1.4206047966556099</v>
          </cell>
        </row>
        <row r="123">
          <cell r="G123" t="str">
            <v>Stars</v>
          </cell>
          <cell r="H123">
            <v>4</v>
          </cell>
          <cell r="I123">
            <v>1</v>
          </cell>
          <cell r="J123">
            <v>292.89999999999998</v>
          </cell>
          <cell r="K123">
            <v>80265.606932344599</v>
          </cell>
          <cell r="L123">
            <v>78.751488663041897</v>
          </cell>
          <cell r="M123">
            <v>2.9435035032763901</v>
          </cell>
        </row>
        <row r="124">
          <cell r="G124" t="str">
            <v>Spain</v>
          </cell>
          <cell r="H124">
            <v>1</v>
          </cell>
          <cell r="I124">
            <v>1</v>
          </cell>
          <cell r="J124">
            <v>787.9</v>
          </cell>
          <cell r="K124">
            <v>4066150.9900196502</v>
          </cell>
          <cell r="L124">
            <v>48.275695099596803</v>
          </cell>
          <cell r="M124">
            <v>1.37567240651374</v>
          </cell>
        </row>
        <row r="125">
          <cell r="G125" t="str">
            <v>Spain</v>
          </cell>
          <cell r="H125">
            <v>2</v>
          </cell>
          <cell r="I125">
            <v>1</v>
          </cell>
          <cell r="J125">
            <v>1232.4000000000001</v>
          </cell>
          <cell r="K125">
            <v>6808733.8189199502</v>
          </cell>
          <cell r="L125">
            <v>64.323011629629804</v>
          </cell>
          <cell r="M125">
            <v>1.3938368489403501</v>
          </cell>
        </row>
        <row r="126">
          <cell r="G126" t="str">
            <v>Spain</v>
          </cell>
          <cell r="H126">
            <v>3</v>
          </cell>
          <cell r="I126">
            <v>1</v>
          </cell>
          <cell r="J126">
            <v>922.8</v>
          </cell>
          <cell r="K126">
            <v>5110517.940374</v>
          </cell>
          <cell r="L126">
            <v>78.106074435159002</v>
          </cell>
          <cell r="M126">
            <v>1.70377507986719</v>
          </cell>
        </row>
        <row r="127">
          <cell r="G127" t="str">
            <v>Spain</v>
          </cell>
          <cell r="H127">
            <v>4</v>
          </cell>
          <cell r="I127">
            <v>1</v>
          </cell>
          <cell r="J127">
            <v>170.9</v>
          </cell>
          <cell r="K127">
            <v>974356.97591803095</v>
          </cell>
          <cell r="L127">
            <v>86.934702797447301</v>
          </cell>
          <cell r="M127">
            <v>3.5427903581284301</v>
          </cell>
        </row>
        <row r="128">
          <cell r="G128" t="str">
            <v>Sweden</v>
          </cell>
          <cell r="H128">
            <v>1</v>
          </cell>
          <cell r="I128">
            <v>1</v>
          </cell>
          <cell r="J128">
            <v>301.8</v>
          </cell>
          <cell r="K128">
            <v>434842.62135374203</v>
          </cell>
          <cell r="L128">
            <v>60.9783481705771</v>
          </cell>
          <cell r="M128">
            <v>2.7491147890021899</v>
          </cell>
        </row>
        <row r="129">
          <cell r="G129" t="str">
            <v>Sweden</v>
          </cell>
          <cell r="H129">
            <v>2</v>
          </cell>
          <cell r="I129">
            <v>1</v>
          </cell>
          <cell r="J129">
            <v>732.2</v>
          </cell>
          <cell r="K129">
            <v>1023819.7819348701</v>
          </cell>
          <cell r="L129">
            <v>78.978672232709698</v>
          </cell>
          <cell r="M129">
            <v>1.64668929191975</v>
          </cell>
        </row>
        <row r="130">
          <cell r="G130" t="str">
            <v>Sweden</v>
          </cell>
          <cell r="H130">
            <v>3</v>
          </cell>
          <cell r="I130">
            <v>1</v>
          </cell>
          <cell r="J130">
            <v>1201.7</v>
          </cell>
          <cell r="K130">
            <v>1553691.16061086</v>
          </cell>
          <cell r="L130">
            <v>87.833950371885507</v>
          </cell>
          <cell r="M130">
            <v>1.0962814426717999</v>
          </cell>
        </row>
        <row r="131">
          <cell r="G131" t="str">
            <v>Sweden</v>
          </cell>
          <cell r="H131">
            <v>4</v>
          </cell>
          <cell r="I131">
            <v>1</v>
          </cell>
          <cell r="J131">
            <v>736.3</v>
          </cell>
          <cell r="K131">
            <v>873749.76930736797</v>
          </cell>
          <cell r="L131">
            <v>93.597259090246595</v>
          </cell>
          <cell r="M131">
            <v>1.08602547073788</v>
          </cell>
        </row>
        <row r="132">
          <cell r="G132" t="str">
            <v>Predators</v>
          </cell>
          <cell r="H132">
            <v>1</v>
          </cell>
          <cell r="I132">
            <v>1</v>
          </cell>
          <cell r="J132">
            <v>813.4</v>
          </cell>
          <cell r="K132">
            <v>7643958.4699126901</v>
          </cell>
          <cell r="L132">
            <v>36.754984892764803</v>
          </cell>
          <cell r="M132">
            <v>1.23375935799707</v>
          </cell>
        </row>
        <row r="133">
          <cell r="G133" t="str">
            <v>Predators</v>
          </cell>
          <cell r="H133">
            <v>2</v>
          </cell>
          <cell r="I133">
            <v>1</v>
          </cell>
          <cell r="J133">
            <v>751</v>
          </cell>
          <cell r="K133">
            <v>6617539.6693874598</v>
          </cell>
          <cell r="L133">
            <v>54.297383914251498</v>
          </cell>
          <cell r="M133">
            <v>1.84551797541577</v>
          </cell>
        </row>
        <row r="134">
          <cell r="G134" t="str">
            <v>Predators</v>
          </cell>
          <cell r="H134">
            <v>3</v>
          </cell>
          <cell r="I134">
            <v>1</v>
          </cell>
          <cell r="J134">
            <v>398.5</v>
          </cell>
          <cell r="K134">
            <v>3083002.0525138499</v>
          </cell>
          <cell r="L134">
            <v>64.799265139811396</v>
          </cell>
          <cell r="M134">
            <v>2.5146890782726299</v>
          </cell>
        </row>
        <row r="135">
          <cell r="G135" t="str">
            <v>Predators</v>
          </cell>
          <cell r="H135">
            <v>4</v>
          </cell>
          <cell r="I135">
            <v>1</v>
          </cell>
          <cell r="J135">
            <v>68.099999999999994</v>
          </cell>
          <cell r="K135">
            <v>488546.36280089401</v>
          </cell>
          <cell r="L135">
            <v>81.720717529647303</v>
          </cell>
          <cell r="M135">
            <v>6.1989987621943703</v>
          </cell>
        </row>
        <row r="136">
          <cell r="G136" t="str">
            <v>United States</v>
          </cell>
          <cell r="H136">
            <v>1</v>
          </cell>
          <cell r="I136">
            <v>1</v>
          </cell>
          <cell r="J136">
            <v>702.8</v>
          </cell>
          <cell r="K136">
            <v>30286862.423117299</v>
          </cell>
          <cell r="L136">
            <v>65.1469341641006</v>
          </cell>
          <cell r="M136">
            <v>1.73199963924964</v>
          </cell>
        </row>
        <row r="137">
          <cell r="G137" t="str">
            <v>United States</v>
          </cell>
          <cell r="H137">
            <v>2</v>
          </cell>
          <cell r="I137">
            <v>1</v>
          </cell>
          <cell r="J137">
            <v>1012.5</v>
          </cell>
          <cell r="K137">
            <v>39058676.295702502</v>
          </cell>
          <cell r="L137">
            <v>76.079764783237707</v>
          </cell>
          <cell r="M137">
            <v>1.54419634453383</v>
          </cell>
        </row>
        <row r="138">
          <cell r="G138" t="str">
            <v>United States</v>
          </cell>
          <cell r="H138">
            <v>3</v>
          </cell>
          <cell r="I138">
            <v>1</v>
          </cell>
          <cell r="J138">
            <v>968.5</v>
          </cell>
          <cell r="K138">
            <v>37401641.472576298</v>
          </cell>
          <cell r="L138">
            <v>86.313416149486201</v>
          </cell>
          <cell r="M138">
            <v>1.17987909378793</v>
          </cell>
        </row>
        <row r="139">
          <cell r="G139" t="str">
            <v>United States</v>
          </cell>
          <cell r="H139">
            <v>4</v>
          </cell>
          <cell r="I139">
            <v>1</v>
          </cell>
          <cell r="J139">
            <v>357.2</v>
          </cell>
          <cell r="K139">
            <v>13773102.9333246</v>
          </cell>
          <cell r="L139">
            <v>91.911341023585194</v>
          </cell>
          <cell r="M139">
            <v>1.30585660060312</v>
          </cell>
        </row>
        <row r="140">
          <cell r="G140" t="str">
            <v>Australia</v>
          </cell>
          <cell r="H140">
            <v>1</v>
          </cell>
          <cell r="I140">
            <v>2</v>
          </cell>
          <cell r="J140">
            <v>46.7</v>
          </cell>
          <cell r="K140">
            <v>98053.441200138303</v>
          </cell>
          <cell r="L140">
            <v>4.0622935111452501</v>
          </cell>
          <cell r="M140">
            <v>0.76811128425185504</v>
          </cell>
        </row>
        <row r="141">
          <cell r="G141" t="str">
            <v>Australia</v>
          </cell>
          <cell r="H141">
            <v>2</v>
          </cell>
          <cell r="I141">
            <v>2</v>
          </cell>
          <cell r="J141">
            <v>64.5</v>
          </cell>
          <cell r="K141">
            <v>136543.52380991101</v>
          </cell>
          <cell r="L141">
            <v>3.6470137833106402</v>
          </cell>
          <cell r="M141">
            <v>0.58851210324789704</v>
          </cell>
        </row>
        <row r="142">
          <cell r="G142" t="str">
            <v>Australia</v>
          </cell>
          <cell r="H142">
            <v>3</v>
          </cell>
          <cell r="I142">
            <v>2</v>
          </cell>
          <cell r="J142">
            <v>49</v>
          </cell>
          <cell r="K142">
            <v>121553.555855748</v>
          </cell>
          <cell r="L142">
            <v>3.10891199378284</v>
          </cell>
          <cell r="M142">
            <v>0.55686319648603999</v>
          </cell>
        </row>
        <row r="143">
          <cell r="G143" t="str">
            <v>Australia</v>
          </cell>
          <cell r="H143">
            <v>4</v>
          </cell>
          <cell r="I143">
            <v>2</v>
          </cell>
          <cell r="J143">
            <v>19.8</v>
          </cell>
          <cell r="K143">
            <v>42998.605070114303</v>
          </cell>
          <cell r="L143">
            <v>2.65332842730164</v>
          </cell>
          <cell r="M143">
            <v>0.88488491291415905</v>
          </cell>
        </row>
        <row r="144">
          <cell r="G144" t="str">
            <v>Austria</v>
          </cell>
          <cell r="H144">
            <v>1</v>
          </cell>
          <cell r="I144">
            <v>2</v>
          </cell>
          <cell r="J144">
            <v>23.8</v>
          </cell>
          <cell r="K144">
            <v>32473.1010854696</v>
          </cell>
          <cell r="L144">
            <v>4.7986261362749598</v>
          </cell>
          <cell r="M144">
            <v>1.02100278750423</v>
          </cell>
        </row>
        <row r="145">
          <cell r="G145" t="str">
            <v>Austria</v>
          </cell>
          <cell r="H145">
            <v>2</v>
          </cell>
          <cell r="I145">
            <v>2</v>
          </cell>
          <cell r="J145">
            <v>35.200000000000003</v>
          </cell>
          <cell r="K145">
            <v>48591.503872886198</v>
          </cell>
          <cell r="L145">
            <v>3.1128375653022902</v>
          </cell>
          <cell r="M145">
            <v>0.59405276553503505</v>
          </cell>
        </row>
        <row r="146">
          <cell r="G146" t="str">
            <v>Austria</v>
          </cell>
          <cell r="H146">
            <v>3</v>
          </cell>
          <cell r="I146">
            <v>2</v>
          </cell>
          <cell r="J146">
            <v>35.1</v>
          </cell>
          <cell r="K146">
            <v>43490.271533445397</v>
          </cell>
          <cell r="L146">
            <v>2.5529445937765001</v>
          </cell>
          <cell r="M146">
            <v>0.48097106582756399</v>
          </cell>
        </row>
        <row r="147">
          <cell r="G147" t="str">
            <v>Austria</v>
          </cell>
          <cell r="H147">
            <v>4</v>
          </cell>
          <cell r="I147">
            <v>2</v>
          </cell>
          <cell r="J147">
            <v>10.9</v>
          </cell>
          <cell r="K147">
            <v>13917.4674191058</v>
          </cell>
          <cell r="L147">
            <v>2.1795272441019802</v>
          </cell>
          <cell r="M147">
            <v>0.80760345171718295</v>
          </cell>
        </row>
        <row r="148">
          <cell r="G148" t="str">
            <v>Canada</v>
          </cell>
          <cell r="H148">
            <v>1</v>
          </cell>
          <cell r="I148">
            <v>2</v>
          </cell>
          <cell r="J148">
            <v>332.2</v>
          </cell>
          <cell r="K148">
            <v>213840.11868254299</v>
          </cell>
          <cell r="L148">
            <v>4.9565382525141297</v>
          </cell>
          <cell r="M148">
            <v>0.59930461809508595</v>
          </cell>
        </row>
        <row r="149">
          <cell r="G149" t="str">
            <v>Canada</v>
          </cell>
          <cell r="H149">
            <v>2</v>
          </cell>
          <cell r="I149">
            <v>2</v>
          </cell>
          <cell r="J149">
            <v>295.89999999999998</v>
          </cell>
          <cell r="K149">
            <v>208293.95014080801</v>
          </cell>
          <cell r="L149">
            <v>3.5122273231888399</v>
          </cell>
          <cell r="M149">
            <v>0.47519213419147399</v>
          </cell>
        </row>
        <row r="150">
          <cell r="G150" t="str">
            <v>Canada</v>
          </cell>
          <cell r="H150">
            <v>3</v>
          </cell>
          <cell r="I150">
            <v>2</v>
          </cell>
          <cell r="J150">
            <v>185.7</v>
          </cell>
          <cell r="K150">
            <v>171042.388587561</v>
          </cell>
          <cell r="L150">
            <v>2.8062239087063801</v>
          </cell>
          <cell r="M150">
            <v>0.46596913715842803</v>
          </cell>
        </row>
        <row r="151">
          <cell r="G151" t="str">
            <v>Canada</v>
          </cell>
          <cell r="H151">
            <v>4</v>
          </cell>
          <cell r="I151">
            <v>2</v>
          </cell>
          <cell r="J151">
            <v>39.200000000000003</v>
          </cell>
          <cell r="K151">
            <v>37169.584170301503</v>
          </cell>
          <cell r="L151">
            <v>1.5310168089048</v>
          </cell>
          <cell r="M151">
            <v>0.5386477232361</v>
          </cell>
        </row>
        <row r="152">
          <cell r="G152" t="str">
            <v>Sharks</v>
          </cell>
          <cell r="H152">
            <v>1</v>
          </cell>
          <cell r="I152">
            <v>2</v>
          </cell>
          <cell r="J152">
            <v>100.8</v>
          </cell>
          <cell r="K152">
            <v>202088.82794872599</v>
          </cell>
          <cell r="L152">
            <v>3.3116563310168501</v>
          </cell>
          <cell r="M152">
            <v>0.57230923536310696</v>
          </cell>
        </row>
        <row r="153">
          <cell r="G153" t="str">
            <v>Sharks</v>
          </cell>
          <cell r="H153">
            <v>2</v>
          </cell>
          <cell r="I153">
            <v>2</v>
          </cell>
          <cell r="J153">
            <v>33.6</v>
          </cell>
          <cell r="K153">
            <v>77536.034972674199</v>
          </cell>
          <cell r="L153">
            <v>3.37474950788007</v>
          </cell>
          <cell r="M153">
            <v>1.0574123942283</v>
          </cell>
        </row>
        <row r="154">
          <cell r="G154" t="str">
            <v>Sharks</v>
          </cell>
          <cell r="H154">
            <v>3</v>
          </cell>
          <cell r="I154">
            <v>2</v>
          </cell>
          <cell r="J154">
            <v>6.9</v>
          </cell>
          <cell r="K154">
            <v>17816.976098003801</v>
          </cell>
          <cell r="L154">
            <v>1.9511719640340599</v>
          </cell>
          <cell r="M154">
            <v>1.6425395288586</v>
          </cell>
        </row>
        <row r="155">
          <cell r="G155" t="str">
            <v>Sharks</v>
          </cell>
          <cell r="H155">
            <v>4</v>
          </cell>
          <cell r="I155">
            <v>2</v>
          </cell>
          <cell r="J155">
            <v>1.7</v>
          </cell>
          <cell r="K155">
            <v>2166.4093255511498</v>
          </cell>
          <cell r="L155">
            <v>1.1283675808114699</v>
          </cell>
          <cell r="M155">
            <v>1.5386513539617399</v>
          </cell>
        </row>
        <row r="156">
          <cell r="G156" t="str">
            <v>Czech Republic</v>
          </cell>
          <cell r="H156">
            <v>1</v>
          </cell>
          <cell r="I156">
            <v>2</v>
          </cell>
          <cell r="J156">
            <v>1</v>
          </cell>
          <cell r="K156">
            <v>816.64030735559584</v>
          </cell>
          <cell r="L156">
            <v>100</v>
          </cell>
          <cell r="M156">
            <v>0</v>
          </cell>
        </row>
        <row r="157">
          <cell r="G157" t="str">
            <v>Czech Republic</v>
          </cell>
          <cell r="H157">
            <v>2</v>
          </cell>
          <cell r="I157">
            <v>2</v>
          </cell>
          <cell r="J157">
            <v>103.8</v>
          </cell>
          <cell r="K157">
            <v>115601.472318143</v>
          </cell>
          <cell r="L157">
            <v>5.5083045673036404</v>
          </cell>
          <cell r="M157">
            <v>0.72415960103043897</v>
          </cell>
        </row>
        <row r="158">
          <cell r="G158" t="str">
            <v>Czech Republic</v>
          </cell>
          <cell r="H158">
            <v>3</v>
          </cell>
          <cell r="I158">
            <v>2</v>
          </cell>
          <cell r="J158">
            <v>77.5</v>
          </cell>
          <cell r="K158">
            <v>79957.212555832302</v>
          </cell>
          <cell r="L158">
            <v>3.36149416450146</v>
          </cell>
          <cell r="M158">
            <v>0.56820800735866595</v>
          </cell>
        </row>
        <row r="159">
          <cell r="G159" t="str">
            <v>Czech Republic</v>
          </cell>
          <cell r="H159">
            <v>4</v>
          </cell>
          <cell r="I159">
            <v>2</v>
          </cell>
          <cell r="J159">
            <v>13.3</v>
          </cell>
          <cell r="K159">
            <v>13113.9526479822</v>
          </cell>
          <cell r="L159">
            <v>1.89640837175747</v>
          </cell>
          <cell r="M159">
            <v>1.6388328291804199</v>
          </cell>
        </row>
        <row r="160">
          <cell r="G160" t="str">
            <v>Denmark</v>
          </cell>
          <cell r="H160">
            <v>1</v>
          </cell>
          <cell r="I160">
            <v>2</v>
          </cell>
          <cell r="J160">
            <v>64.400000000000006</v>
          </cell>
          <cell r="K160">
            <v>28171.549347379601</v>
          </cell>
          <cell r="L160">
            <v>6.8529297672740697</v>
          </cell>
          <cell r="M160">
            <v>1.1507601439697499</v>
          </cell>
        </row>
        <row r="161">
          <cell r="G161" t="str">
            <v>Denmark</v>
          </cell>
          <cell r="H161">
            <v>2</v>
          </cell>
          <cell r="I161">
            <v>2</v>
          </cell>
          <cell r="J161">
            <v>86</v>
          </cell>
          <cell r="K161">
            <v>46147.865400800198</v>
          </cell>
          <cell r="L161">
            <v>5.3945849859804804</v>
          </cell>
          <cell r="M161">
            <v>0.82409921364058603</v>
          </cell>
        </row>
        <row r="162">
          <cell r="G162" t="str">
            <v>Denmark</v>
          </cell>
          <cell r="H162">
            <v>3</v>
          </cell>
          <cell r="I162">
            <v>2</v>
          </cell>
          <cell r="J162">
            <v>80.900000000000006</v>
          </cell>
          <cell r="K162">
            <v>44362.799894178199</v>
          </cell>
          <cell r="L162">
            <v>3.9596397331441699</v>
          </cell>
          <cell r="M162">
            <v>0.532667296365822</v>
          </cell>
        </row>
        <row r="163">
          <cell r="G163" t="str">
            <v>Denmark</v>
          </cell>
          <cell r="H163">
            <v>4</v>
          </cell>
          <cell r="I163">
            <v>2</v>
          </cell>
          <cell r="J163">
            <v>26.7</v>
          </cell>
          <cell r="K163">
            <v>15761.639803435401</v>
          </cell>
          <cell r="L163">
            <v>3.0021737087566698</v>
          </cell>
          <cell r="M163">
            <v>0.712481223639015</v>
          </cell>
        </row>
        <row r="164">
          <cell r="G164" t="str">
            <v>England (UK)</v>
          </cell>
          <cell r="H164">
            <v>1</v>
          </cell>
          <cell r="I164">
            <v>2</v>
          </cell>
          <cell r="J164">
            <v>91.3</v>
          </cell>
          <cell r="K164">
            <v>560830.16050564602</v>
          </cell>
          <cell r="L164">
            <v>8.6379576056056795</v>
          </cell>
          <cell r="M164">
            <v>0.88163183011383905</v>
          </cell>
        </row>
        <row r="165">
          <cell r="G165" t="str">
            <v>England (UK)</v>
          </cell>
          <cell r="H165">
            <v>2</v>
          </cell>
          <cell r="I165">
            <v>2</v>
          </cell>
          <cell r="J165">
            <v>69.5</v>
          </cell>
          <cell r="K165">
            <v>426805.18260820402</v>
          </cell>
          <cell r="L165">
            <v>4.8060418571394203</v>
          </cell>
          <cell r="M165">
            <v>0.67508341392024596</v>
          </cell>
        </row>
        <row r="166">
          <cell r="G166" t="str">
            <v>England (UK)</v>
          </cell>
          <cell r="H166">
            <v>3</v>
          </cell>
          <cell r="I166">
            <v>2</v>
          </cell>
          <cell r="J166">
            <v>45.3</v>
          </cell>
          <cell r="K166">
            <v>262290.22718524397</v>
          </cell>
          <cell r="L166">
            <v>3.1217686676208301</v>
          </cell>
          <cell r="M166">
            <v>0.65814393497916801</v>
          </cell>
        </row>
        <row r="167">
          <cell r="G167" t="str">
            <v>England (UK)</v>
          </cell>
          <cell r="H167">
            <v>4</v>
          </cell>
          <cell r="I167">
            <v>2</v>
          </cell>
          <cell r="J167">
            <v>13.9</v>
          </cell>
          <cell r="K167">
            <v>74119.772496587204</v>
          </cell>
          <cell r="L167">
            <v>2.1890865749317499</v>
          </cell>
          <cell r="M167">
            <v>0.79220309421219004</v>
          </cell>
        </row>
        <row r="168">
          <cell r="G168" t="str">
            <v>Estonia</v>
          </cell>
          <cell r="H168">
            <v>1</v>
          </cell>
          <cell r="I168">
            <v>2</v>
          </cell>
          <cell r="J168">
            <v>77.099999999999994</v>
          </cell>
          <cell r="K168">
            <v>9494.6561425640593</v>
          </cell>
          <cell r="L168">
            <v>8.8719279657437298</v>
          </cell>
          <cell r="M168">
            <v>1.08850151304</v>
          </cell>
        </row>
        <row r="169">
          <cell r="G169" t="str">
            <v>Estonia</v>
          </cell>
          <cell r="H169">
            <v>2</v>
          </cell>
          <cell r="I169">
            <v>2</v>
          </cell>
          <cell r="J169">
            <v>135.6</v>
          </cell>
          <cell r="K169">
            <v>16730.404957864601</v>
          </cell>
          <cell r="L169">
            <v>6.4070255041009503</v>
          </cell>
          <cell r="M169">
            <v>0.62790092452324198</v>
          </cell>
        </row>
        <row r="170">
          <cell r="G170" t="str">
            <v>Estonia</v>
          </cell>
          <cell r="H170">
            <v>3</v>
          </cell>
          <cell r="I170">
            <v>2</v>
          </cell>
          <cell r="J170">
            <v>100.9</v>
          </cell>
          <cell r="K170">
            <v>12242.160562753201</v>
          </cell>
          <cell r="L170">
            <v>4.5326539437374702</v>
          </cell>
          <cell r="M170">
            <v>0.52618277243545897</v>
          </cell>
        </row>
        <row r="171">
          <cell r="G171" t="str">
            <v>Estonia</v>
          </cell>
          <cell r="H171">
            <v>4</v>
          </cell>
          <cell r="I171">
            <v>2</v>
          </cell>
          <cell r="J171">
            <v>12.4</v>
          </cell>
          <cell r="K171">
            <v>1532.40655224647</v>
          </cell>
          <cell r="L171">
            <v>1.9201823988078901</v>
          </cell>
          <cell r="M171">
            <v>0.69518906101241895</v>
          </cell>
        </row>
        <row r="172">
          <cell r="G172" t="str">
            <v>Finland</v>
          </cell>
          <cell r="H172">
            <v>1</v>
          </cell>
          <cell r="I172">
            <v>2</v>
          </cell>
          <cell r="J172">
            <v>26.4</v>
          </cell>
          <cell r="K172">
            <v>20346.2663347909</v>
          </cell>
          <cell r="L172">
            <v>5.4340957590714503</v>
          </cell>
          <cell r="M172">
            <v>1.2720162382428</v>
          </cell>
        </row>
        <row r="173">
          <cell r="G173" t="str">
            <v>Finland</v>
          </cell>
          <cell r="H173">
            <v>2</v>
          </cell>
          <cell r="I173">
            <v>2</v>
          </cell>
          <cell r="J173">
            <v>47.9</v>
          </cell>
          <cell r="K173">
            <v>32567.777604013001</v>
          </cell>
          <cell r="L173">
            <v>3.9896792855066399</v>
          </cell>
          <cell r="M173">
            <v>0.72942134541877701</v>
          </cell>
        </row>
        <row r="174">
          <cell r="G174" t="str">
            <v>Finland</v>
          </cell>
          <cell r="H174">
            <v>3</v>
          </cell>
          <cell r="I174">
            <v>2</v>
          </cell>
          <cell r="J174">
            <v>51</v>
          </cell>
          <cell r="K174">
            <v>34228.547918359101</v>
          </cell>
          <cell r="L174">
            <v>3.20431305504904</v>
          </cell>
          <cell r="M174">
            <v>0.50945602837799697</v>
          </cell>
        </row>
        <row r="175">
          <cell r="G175" t="str">
            <v>Finland</v>
          </cell>
          <cell r="H175">
            <v>4</v>
          </cell>
          <cell r="I175">
            <v>2</v>
          </cell>
          <cell r="J175">
            <v>26.7</v>
          </cell>
          <cell r="K175">
            <v>16710.029186027601</v>
          </cell>
          <cell r="L175">
            <v>2.9386839357576102</v>
          </cell>
          <cell r="M175">
            <v>0.57015229437584902</v>
          </cell>
        </row>
        <row r="176">
          <cell r="G176" t="str">
            <v>Flanders (Belgium)</v>
          </cell>
          <cell r="H176">
            <v>1</v>
          </cell>
          <cell r="I176">
            <v>2</v>
          </cell>
          <cell r="J176">
            <v>13.3</v>
          </cell>
          <cell r="K176">
            <v>8907.8185311009292</v>
          </cell>
          <cell r="L176">
            <v>1.9138077260469699</v>
          </cell>
          <cell r="M176">
            <v>0.61139835421567801</v>
          </cell>
        </row>
        <row r="177">
          <cell r="G177" t="str">
            <v>Flanders (Belgium)</v>
          </cell>
          <cell r="H177">
            <v>2</v>
          </cell>
          <cell r="I177">
            <v>2</v>
          </cell>
          <cell r="J177">
            <v>26.9</v>
          </cell>
          <cell r="K177">
            <v>18496.333027371202</v>
          </cell>
          <cell r="L177">
            <v>1.9725738354645901</v>
          </cell>
          <cell r="M177">
            <v>0.47954013613021002</v>
          </cell>
        </row>
        <row r="178">
          <cell r="G178" t="str">
            <v>Flanders (Belgium)</v>
          </cell>
          <cell r="H178">
            <v>3</v>
          </cell>
          <cell r="I178">
            <v>2</v>
          </cell>
          <cell r="J178">
            <v>22.8</v>
          </cell>
          <cell r="K178">
            <v>16051.537746023299</v>
          </cell>
          <cell r="L178">
            <v>1.30337704788581</v>
          </cell>
          <cell r="M178">
            <v>0.337031220117259</v>
          </cell>
        </row>
        <row r="179">
          <cell r="G179" t="str">
            <v>Flanders (Belgium)</v>
          </cell>
          <cell r="H179">
            <v>4</v>
          </cell>
          <cell r="I179">
            <v>2</v>
          </cell>
          <cell r="J179">
            <v>12</v>
          </cell>
          <cell r="K179">
            <v>8391.3120916239805</v>
          </cell>
          <cell r="L179">
            <v>1.3888475721011599</v>
          </cell>
          <cell r="M179">
            <v>0.472502156417345</v>
          </cell>
        </row>
        <row r="180">
          <cell r="G180" t="str">
            <v>France</v>
          </cell>
          <cell r="H180">
            <v>1</v>
          </cell>
          <cell r="I180">
            <v>2</v>
          </cell>
          <cell r="J180">
            <v>91.6</v>
          </cell>
          <cell r="K180">
            <v>675226.87691952405</v>
          </cell>
          <cell r="L180">
            <v>7.0639966780333001</v>
          </cell>
          <cell r="M180">
            <v>0.58509739099561198</v>
          </cell>
        </row>
        <row r="181">
          <cell r="G181" t="str">
            <v>France</v>
          </cell>
          <cell r="H181">
            <v>2</v>
          </cell>
          <cell r="I181">
            <v>2</v>
          </cell>
          <cell r="J181">
            <v>1</v>
          </cell>
          <cell r="K181">
            <v>338.71632070986061</v>
          </cell>
          <cell r="L181">
            <v>27.203839106763517</v>
          </cell>
          <cell r="M181">
            <v>32.236930846108351</v>
          </cell>
        </row>
        <row r="182">
          <cell r="G182" t="str">
            <v>France</v>
          </cell>
          <cell r="H182">
            <v>3</v>
          </cell>
          <cell r="I182">
            <v>2</v>
          </cell>
          <cell r="J182">
            <v>55.3</v>
          </cell>
          <cell r="K182">
            <v>352282.14151480497</v>
          </cell>
          <cell r="L182">
            <v>3.8518385091714298</v>
          </cell>
          <cell r="M182">
            <v>0.71624422030650103</v>
          </cell>
        </row>
        <row r="183">
          <cell r="G183" t="str">
            <v>France</v>
          </cell>
          <cell r="H183">
            <v>4</v>
          </cell>
          <cell r="I183">
            <v>2</v>
          </cell>
          <cell r="J183">
            <v>16.600000000000001</v>
          </cell>
          <cell r="K183">
            <v>106516.78293307401</v>
          </cell>
          <cell r="L183">
            <v>3.9025487457116701</v>
          </cell>
          <cell r="M183">
            <v>1.3186082883668</v>
          </cell>
        </row>
        <row r="184">
          <cell r="G184" t="str">
            <v>Germany</v>
          </cell>
          <cell r="H184">
            <v>1</v>
          </cell>
          <cell r="I184">
            <v>2</v>
          </cell>
          <cell r="J184">
            <v>50.2</v>
          </cell>
          <cell r="K184">
            <v>579339.48580499901</v>
          </cell>
          <cell r="L184">
            <v>7.0614750741765704</v>
          </cell>
          <cell r="M184">
            <v>1.06992095259269</v>
          </cell>
        </row>
        <row r="185">
          <cell r="G185" t="str">
            <v>Germany</v>
          </cell>
          <cell r="H185">
            <v>2</v>
          </cell>
          <cell r="I185">
            <v>2</v>
          </cell>
          <cell r="J185">
            <v>53.8</v>
          </cell>
          <cell r="K185">
            <v>605725.44554950204</v>
          </cell>
          <cell r="L185">
            <v>4.4064440927194601</v>
          </cell>
          <cell r="M185">
            <v>0.746858873449881</v>
          </cell>
        </row>
        <row r="186">
          <cell r="G186" t="str">
            <v>Germany</v>
          </cell>
          <cell r="H186">
            <v>3</v>
          </cell>
          <cell r="I186">
            <v>2</v>
          </cell>
          <cell r="J186">
            <v>46</v>
          </cell>
          <cell r="K186">
            <v>497734.22895281599</v>
          </cell>
          <cell r="L186">
            <v>3.2314685350259</v>
          </cell>
          <cell r="M186">
            <v>0.59419135885858798</v>
          </cell>
        </row>
        <row r="187">
          <cell r="G187" t="str">
            <v>Germany</v>
          </cell>
          <cell r="H187">
            <v>4</v>
          </cell>
          <cell r="I187">
            <v>2</v>
          </cell>
          <cell r="J187">
            <v>9</v>
          </cell>
          <cell r="K187">
            <v>73413.527629629898</v>
          </cell>
          <cell r="L187">
            <v>1.1421438587366799</v>
          </cell>
          <cell r="M187">
            <v>0.53544299581662902</v>
          </cell>
        </row>
        <row r="188">
          <cell r="G188" t="str">
            <v>Capitals</v>
          </cell>
          <cell r="H188">
            <v>1</v>
          </cell>
          <cell r="I188">
            <v>2</v>
          </cell>
          <cell r="J188">
            <v>146</v>
          </cell>
          <cell r="K188">
            <v>196686.960202271</v>
          </cell>
          <cell r="L188">
            <v>11.4569458218453</v>
          </cell>
          <cell r="M188">
            <v>1.4236419623491801</v>
          </cell>
        </row>
        <row r="189">
          <cell r="G189" t="str">
            <v>Capitals</v>
          </cell>
          <cell r="H189">
            <v>2</v>
          </cell>
          <cell r="I189">
            <v>2</v>
          </cell>
          <cell r="J189">
            <v>241.6</v>
          </cell>
          <cell r="K189">
            <v>357146.46658207203</v>
          </cell>
          <cell r="L189">
            <v>15.037415667920399</v>
          </cell>
          <cell r="M189">
            <v>1.15512511252572</v>
          </cell>
        </row>
        <row r="190">
          <cell r="G190" t="str">
            <v>Capitals</v>
          </cell>
          <cell r="H190">
            <v>3</v>
          </cell>
          <cell r="I190">
            <v>2</v>
          </cell>
          <cell r="J190">
            <v>121.8</v>
          </cell>
          <cell r="K190">
            <v>199413.97617082301</v>
          </cell>
          <cell r="L190">
            <v>13.4877568115263</v>
          </cell>
          <cell r="M190">
            <v>1.79332887217138</v>
          </cell>
        </row>
        <row r="191">
          <cell r="G191" t="str">
            <v>Capitals</v>
          </cell>
          <cell r="H191">
            <v>4</v>
          </cell>
          <cell r="I191">
            <v>2</v>
          </cell>
          <cell r="J191">
            <v>15.6</v>
          </cell>
          <cell r="K191">
            <v>25863.965685272498</v>
          </cell>
          <cell r="L191">
            <v>7.3970970360623802</v>
          </cell>
          <cell r="M191">
            <v>2.6365432401134399</v>
          </cell>
        </row>
        <row r="192">
          <cell r="G192" t="str">
            <v>Ireland</v>
          </cell>
          <cell r="H192">
            <v>3</v>
          </cell>
          <cell r="I192">
            <v>2</v>
          </cell>
          <cell r="J192">
            <v>1</v>
          </cell>
          <cell r="K192">
            <v>816.64030735559595</v>
          </cell>
          <cell r="L192">
            <v>100</v>
          </cell>
          <cell r="M192">
            <v>0</v>
          </cell>
        </row>
        <row r="193">
          <cell r="G193" t="str">
            <v>Ireland</v>
          </cell>
          <cell r="H193">
            <v>1</v>
          </cell>
          <cell r="I193">
            <v>2</v>
          </cell>
          <cell r="J193">
            <v>117.2</v>
          </cell>
          <cell r="K193">
            <v>60210.152245213001</v>
          </cell>
          <cell r="L193">
            <v>9.7096057017959101</v>
          </cell>
          <cell r="M193">
            <v>1.1160369908743899</v>
          </cell>
        </row>
        <row r="194">
          <cell r="G194" t="str">
            <v>Ireland</v>
          </cell>
          <cell r="H194">
            <v>2</v>
          </cell>
          <cell r="I194">
            <v>2</v>
          </cell>
          <cell r="J194">
            <v>165.5</v>
          </cell>
          <cell r="K194">
            <v>81434.581238803701</v>
          </cell>
          <cell r="L194">
            <v>8.9364527372856699</v>
          </cell>
          <cell r="M194">
            <v>0.84907382886723604</v>
          </cell>
        </row>
        <row r="195">
          <cell r="G195" t="str">
            <v>Ireland</v>
          </cell>
          <cell r="H195">
            <v>3</v>
          </cell>
          <cell r="I195">
            <v>2</v>
          </cell>
          <cell r="J195">
            <v>91.9</v>
          </cell>
          <cell r="K195">
            <v>45784.6113415652</v>
          </cell>
          <cell r="L195">
            <v>6.5334700406712001</v>
          </cell>
          <cell r="M195">
            <v>0.96450740481076103</v>
          </cell>
        </row>
        <row r="196">
          <cell r="G196" t="str">
            <v>Ireland</v>
          </cell>
          <cell r="H196">
            <v>4</v>
          </cell>
          <cell r="I196">
            <v>2</v>
          </cell>
          <cell r="J196">
            <v>19.399999999999999</v>
          </cell>
          <cell r="K196">
            <v>8658.5877112406797</v>
          </cell>
          <cell r="L196">
            <v>4.5138740737934198</v>
          </cell>
          <cell r="M196">
            <v>1.53202274769047</v>
          </cell>
        </row>
        <row r="197">
          <cell r="G197" t="str">
            <v>Penguins</v>
          </cell>
          <cell r="H197">
            <v>1</v>
          </cell>
          <cell r="I197">
            <v>2</v>
          </cell>
          <cell r="J197">
            <v>58.3</v>
          </cell>
          <cell r="K197">
            <v>45819.185560883401</v>
          </cell>
          <cell r="L197">
            <v>4.0675516904665798</v>
          </cell>
          <cell r="M197">
            <v>0.60480865439572096</v>
          </cell>
        </row>
        <row r="198">
          <cell r="G198" t="str">
            <v>Penguins</v>
          </cell>
          <cell r="H198">
            <v>2</v>
          </cell>
          <cell r="I198">
            <v>2</v>
          </cell>
          <cell r="J198">
            <v>52.8</v>
          </cell>
          <cell r="K198">
            <v>44584.149828965899</v>
          </cell>
          <cell r="L198">
            <v>4.1475758625860504</v>
          </cell>
          <cell r="M198">
            <v>0.70131387676715995</v>
          </cell>
        </row>
        <row r="199">
          <cell r="G199" t="str">
            <v>Penguins</v>
          </cell>
          <cell r="H199">
            <v>3</v>
          </cell>
          <cell r="I199">
            <v>2</v>
          </cell>
          <cell r="J199">
            <v>31.8</v>
          </cell>
          <cell r="K199">
            <v>31870.275988588</v>
          </cell>
          <cell r="L199">
            <v>3.3704317879004999</v>
          </cell>
          <cell r="M199">
            <v>0.593505025852198</v>
          </cell>
        </row>
        <row r="200">
          <cell r="G200" t="str">
            <v>Penguins</v>
          </cell>
          <cell r="H200">
            <v>4</v>
          </cell>
          <cell r="I200">
            <v>2</v>
          </cell>
          <cell r="J200">
            <v>12.1</v>
          </cell>
          <cell r="K200">
            <v>14316.4263586617</v>
          </cell>
          <cell r="L200">
            <v>3.4629781857630402</v>
          </cell>
          <cell r="M200">
            <v>1.14452445591876</v>
          </cell>
        </row>
        <row r="201">
          <cell r="G201" t="str">
            <v>Italy</v>
          </cell>
          <cell r="H201">
            <v>1</v>
          </cell>
          <cell r="I201">
            <v>2</v>
          </cell>
          <cell r="J201">
            <v>102.5</v>
          </cell>
          <cell r="K201">
            <v>1124426.1506951</v>
          </cell>
          <cell r="L201">
            <v>10.806209964810201</v>
          </cell>
          <cell r="M201">
            <v>1.2480543854164099</v>
          </cell>
        </row>
        <row r="202">
          <cell r="G202" t="str">
            <v>Italy</v>
          </cell>
          <cell r="H202">
            <v>2</v>
          </cell>
          <cell r="I202">
            <v>2</v>
          </cell>
          <cell r="J202">
            <v>113.7</v>
          </cell>
          <cell r="K202">
            <v>1088690.7995567</v>
          </cell>
          <cell r="L202">
            <v>8.5540386921858893</v>
          </cell>
          <cell r="M202">
            <v>0.95655655368247605</v>
          </cell>
        </row>
        <row r="203">
          <cell r="G203" t="str">
            <v>Italy</v>
          </cell>
          <cell r="H203">
            <v>3</v>
          </cell>
          <cell r="I203">
            <v>2</v>
          </cell>
          <cell r="J203">
            <v>66.7</v>
          </cell>
          <cell r="K203">
            <v>613784.85850029998</v>
          </cell>
          <cell r="L203">
            <v>7.7299303300844997</v>
          </cell>
          <cell r="M203">
            <v>1.1010192943236801</v>
          </cell>
        </row>
        <row r="204">
          <cell r="G204" t="str">
            <v>Italy</v>
          </cell>
          <cell r="H204">
            <v>4</v>
          </cell>
          <cell r="I204">
            <v>2</v>
          </cell>
          <cell r="J204">
            <v>8.1</v>
          </cell>
          <cell r="K204">
            <v>70660.360056899997</v>
          </cell>
          <cell r="L204">
            <v>4.6608176026338803</v>
          </cell>
          <cell r="M204">
            <v>2.4469934288820299</v>
          </cell>
        </row>
        <row r="205">
          <cell r="G205" t="str">
            <v>Panthers</v>
          </cell>
          <cell r="H205">
            <v>1</v>
          </cell>
          <cell r="I205">
            <v>2</v>
          </cell>
          <cell r="J205">
            <v>74.400000000000006</v>
          </cell>
          <cell r="K205">
            <v>83287.506660213505</v>
          </cell>
          <cell r="L205">
            <v>2.4916362767746101</v>
          </cell>
          <cell r="M205">
            <v>0.37240910326309401</v>
          </cell>
        </row>
        <row r="206">
          <cell r="G206" t="str">
            <v>Panthers</v>
          </cell>
          <cell r="H206">
            <v>2</v>
          </cell>
          <cell r="I206">
            <v>2</v>
          </cell>
          <cell r="J206">
            <v>25.4</v>
          </cell>
          <cell r="K206">
            <v>29181.1283262781</v>
          </cell>
          <cell r="L206">
            <v>2.1401608166313202</v>
          </cell>
          <cell r="M206">
            <v>0.60141930345967698</v>
          </cell>
        </row>
        <row r="207">
          <cell r="G207" t="str">
            <v>Panthers</v>
          </cell>
          <cell r="H207">
            <v>3</v>
          </cell>
          <cell r="I207">
            <v>2</v>
          </cell>
          <cell r="J207">
            <v>10.199999999999999</v>
          </cell>
          <cell r="K207">
            <v>12737.660512286</v>
          </cell>
          <cell r="L207">
            <v>3.2833998041096701</v>
          </cell>
          <cell r="M207">
            <v>1.53000675079246</v>
          </cell>
        </row>
        <row r="208">
          <cell r="G208" t="str">
            <v>Panthers</v>
          </cell>
          <cell r="H208">
            <v>4</v>
          </cell>
          <cell r="I208">
            <v>2</v>
          </cell>
          <cell r="J208">
            <v>2</v>
          </cell>
          <cell r="K208">
            <v>4336.7911953585799</v>
          </cell>
          <cell r="L208">
            <v>8.5788378972440107</v>
          </cell>
          <cell r="M208">
            <v>7.5462684615635096</v>
          </cell>
        </row>
        <row r="209">
          <cell r="G209" t="str">
            <v>Japan</v>
          </cell>
          <cell r="H209">
            <v>1</v>
          </cell>
          <cell r="I209">
            <v>2</v>
          </cell>
          <cell r="J209">
            <v>1.8</v>
          </cell>
          <cell r="K209">
            <v>46672.420593700001</v>
          </cell>
          <cell r="L209">
            <v>0.85064714105096995</v>
          </cell>
          <cell r="M209">
            <v>0.68262564097401202</v>
          </cell>
        </row>
        <row r="210">
          <cell r="G210" t="str">
            <v>Japan</v>
          </cell>
          <cell r="H210">
            <v>2</v>
          </cell>
          <cell r="I210">
            <v>3</v>
          </cell>
          <cell r="J210">
            <v>3</v>
          </cell>
          <cell r="K210">
            <v>7892.1997640359168</v>
          </cell>
          <cell r="L210">
            <v>32.079851587226457</v>
          </cell>
          <cell r="M210">
            <v>23.433938225543518</v>
          </cell>
        </row>
        <row r="211">
          <cell r="G211" t="str">
            <v>Japan</v>
          </cell>
          <cell r="H211">
            <v>3</v>
          </cell>
          <cell r="I211">
            <v>2</v>
          </cell>
          <cell r="J211">
            <v>23.6</v>
          </cell>
          <cell r="K211">
            <v>586452.47751240002</v>
          </cell>
          <cell r="L211">
            <v>1.9478121677522999</v>
          </cell>
          <cell r="M211">
            <v>0.43265992725896302</v>
          </cell>
        </row>
        <row r="212">
          <cell r="G212" t="str">
            <v>Japan</v>
          </cell>
          <cell r="H212">
            <v>4</v>
          </cell>
          <cell r="I212">
            <v>2</v>
          </cell>
          <cell r="J212">
            <v>9.1999999999999993</v>
          </cell>
          <cell r="K212">
            <v>214330.10754999999</v>
          </cell>
          <cell r="L212">
            <v>1.5970686799849301</v>
          </cell>
          <cell r="M212">
            <v>0.55068433239837999</v>
          </cell>
        </row>
        <row r="213">
          <cell r="G213" t="str">
            <v>Korea</v>
          </cell>
          <cell r="H213">
            <v>1</v>
          </cell>
          <cell r="I213">
            <v>2</v>
          </cell>
          <cell r="J213">
            <v>29.9</v>
          </cell>
          <cell r="K213">
            <v>151623.262033101</v>
          </cell>
          <cell r="L213">
            <v>2.5735896347220302</v>
          </cell>
          <cell r="M213">
            <v>0.604343956798439</v>
          </cell>
        </row>
        <row r="214">
          <cell r="G214" t="str">
            <v>Korea</v>
          </cell>
          <cell r="H214">
            <v>2</v>
          </cell>
          <cell r="I214">
            <v>2</v>
          </cell>
          <cell r="J214">
            <v>57.4</v>
          </cell>
          <cell r="K214">
            <v>278838.314360063</v>
          </cell>
          <cell r="L214">
            <v>2.4289786894697798</v>
          </cell>
          <cell r="M214">
            <v>0.40446104941046201</v>
          </cell>
        </row>
        <row r="215">
          <cell r="G215" t="str">
            <v>Korea</v>
          </cell>
          <cell r="H215">
            <v>3</v>
          </cell>
          <cell r="I215">
            <v>2</v>
          </cell>
          <cell r="J215">
            <v>44</v>
          </cell>
          <cell r="K215">
            <v>228760.540350956</v>
          </cell>
          <cell r="L215">
            <v>2.4841624498813601</v>
          </cell>
          <cell r="M215">
            <v>0.49460159211417098</v>
          </cell>
        </row>
        <row r="216">
          <cell r="G216" t="str">
            <v>Korea</v>
          </cell>
          <cell r="H216">
            <v>4</v>
          </cell>
          <cell r="I216">
            <v>2</v>
          </cell>
          <cell r="J216">
            <v>8.6999999999999993</v>
          </cell>
          <cell r="K216">
            <v>43963.195545333598</v>
          </cell>
          <cell r="L216">
            <v>2.4485133720694501</v>
          </cell>
          <cell r="M216">
            <v>0.96261346556396099</v>
          </cell>
        </row>
        <row r="217">
          <cell r="G217" t="str">
            <v>Islanders</v>
          </cell>
          <cell r="H217">
            <v>1</v>
          </cell>
          <cell r="I217">
            <v>2</v>
          </cell>
          <cell r="J217">
            <v>100.8</v>
          </cell>
          <cell r="K217">
            <v>39761.602918836201</v>
          </cell>
          <cell r="L217">
            <v>13.282800272203099</v>
          </cell>
          <cell r="M217">
            <v>1.4987615378858099</v>
          </cell>
        </row>
        <row r="218">
          <cell r="G218" t="str">
            <v>Islanders</v>
          </cell>
          <cell r="H218">
            <v>2</v>
          </cell>
          <cell r="I218">
            <v>2</v>
          </cell>
          <cell r="J218">
            <v>144.6</v>
          </cell>
          <cell r="K218">
            <v>48968.858917085199</v>
          </cell>
          <cell r="L218">
            <v>8.3665372017917701</v>
          </cell>
          <cell r="M218">
            <v>0.98372341224215898</v>
          </cell>
        </row>
        <row r="219">
          <cell r="G219" t="str">
            <v>Islanders</v>
          </cell>
          <cell r="H219">
            <v>3</v>
          </cell>
          <cell r="I219">
            <v>3</v>
          </cell>
          <cell r="J219">
            <v>3</v>
          </cell>
          <cell r="K219">
            <v>681.43747986728351</v>
          </cell>
          <cell r="L219">
            <v>19.389208508508315</v>
          </cell>
          <cell r="M219">
            <v>19.343891890906157</v>
          </cell>
        </row>
        <row r="220">
          <cell r="G220" t="str">
            <v>Islanders</v>
          </cell>
          <cell r="H220">
            <v>4</v>
          </cell>
          <cell r="I220">
            <v>2</v>
          </cell>
          <cell r="J220">
            <v>15.1</v>
          </cell>
          <cell r="K220">
            <v>4229.0231584534204</v>
          </cell>
          <cell r="L220">
            <v>2.9035824278580402</v>
          </cell>
          <cell r="M220">
            <v>1.31111829770415</v>
          </cell>
        </row>
        <row r="221">
          <cell r="G221" t="str">
            <v>Netherlands</v>
          </cell>
          <cell r="H221">
            <v>1</v>
          </cell>
          <cell r="I221">
            <v>2</v>
          </cell>
          <cell r="J221">
            <v>25.4</v>
          </cell>
          <cell r="K221">
            <v>81119.568789267199</v>
          </cell>
          <cell r="L221">
            <v>6.3770856985809896</v>
          </cell>
          <cell r="M221">
            <v>1.332435122435</v>
          </cell>
        </row>
        <row r="222">
          <cell r="G222" t="str">
            <v>Netherlands</v>
          </cell>
          <cell r="H222">
            <v>2</v>
          </cell>
          <cell r="I222">
            <v>2</v>
          </cell>
          <cell r="J222">
            <v>33.9</v>
          </cell>
          <cell r="K222">
            <v>89764.710010547002</v>
          </cell>
          <cell r="L222">
            <v>3.5848632917543402</v>
          </cell>
          <cell r="M222">
            <v>0.74388257044638795</v>
          </cell>
        </row>
        <row r="223">
          <cell r="G223" t="str">
            <v>Netherlands</v>
          </cell>
          <cell r="H223">
            <v>3</v>
          </cell>
          <cell r="I223">
            <v>2</v>
          </cell>
          <cell r="J223">
            <v>43.1</v>
          </cell>
          <cell r="K223">
            <v>95649.549698135699</v>
          </cell>
          <cell r="L223">
            <v>2.7465041417698801</v>
          </cell>
          <cell r="M223">
            <v>0.50996802499216298</v>
          </cell>
        </row>
        <row r="224">
          <cell r="G224" t="str">
            <v>Netherlands</v>
          </cell>
          <cell r="H224">
            <v>4</v>
          </cell>
          <cell r="I224">
            <v>2</v>
          </cell>
          <cell r="J224">
            <v>17.600000000000001</v>
          </cell>
          <cell r="K224">
            <v>40934.768799272999</v>
          </cell>
          <cell r="L224">
            <v>2.5949583737011901</v>
          </cell>
          <cell r="M224">
            <v>0.88701977554012501</v>
          </cell>
        </row>
        <row r="225">
          <cell r="G225" t="str">
            <v>Blues</v>
          </cell>
          <cell r="H225">
            <v>1</v>
          </cell>
          <cell r="I225">
            <v>2</v>
          </cell>
          <cell r="J225">
            <v>93.2</v>
          </cell>
          <cell r="K225">
            <v>29687.380373121701</v>
          </cell>
          <cell r="L225">
            <v>7.39342390316577</v>
          </cell>
          <cell r="M225">
            <v>0.97708674779189097</v>
          </cell>
        </row>
        <row r="226">
          <cell r="G226" t="str">
            <v>Blues</v>
          </cell>
          <cell r="H226">
            <v>2</v>
          </cell>
          <cell r="I226">
            <v>2</v>
          </cell>
          <cell r="J226">
            <v>90.7</v>
          </cell>
          <cell r="K226">
            <v>33473.832106517199</v>
          </cell>
          <cell r="L226">
            <v>4.9991454592402702</v>
          </cell>
          <cell r="M226">
            <v>0.68577685770466301</v>
          </cell>
        </row>
        <row r="227">
          <cell r="G227" t="str">
            <v>Blues</v>
          </cell>
          <cell r="H227">
            <v>3</v>
          </cell>
          <cell r="I227">
            <v>2</v>
          </cell>
          <cell r="J227">
            <v>67.099999999999994</v>
          </cell>
          <cell r="K227">
            <v>26542.8397274446</v>
          </cell>
          <cell r="L227">
            <v>3.63901168903269</v>
          </cell>
          <cell r="M227">
            <v>0.60238123389546905</v>
          </cell>
        </row>
        <row r="228">
          <cell r="G228" t="str">
            <v>Blues</v>
          </cell>
          <cell r="H228">
            <v>4</v>
          </cell>
          <cell r="I228">
            <v>3</v>
          </cell>
          <cell r="J228">
            <v>1</v>
          </cell>
          <cell r="K228">
            <v>380.6895718011159</v>
          </cell>
          <cell r="L228">
            <v>43.641135480642106</v>
          </cell>
          <cell r="M228">
            <v>50.67027137287559</v>
          </cell>
        </row>
        <row r="229">
          <cell r="G229" t="str">
            <v>Northern Ireland (UK)</v>
          </cell>
          <cell r="H229">
            <v>1</v>
          </cell>
          <cell r="I229">
            <v>2</v>
          </cell>
          <cell r="J229">
            <v>46.8</v>
          </cell>
          <cell r="K229">
            <v>11757.173672758399</v>
          </cell>
          <cell r="L229">
            <v>5.12085563463528</v>
          </cell>
          <cell r="M229">
            <v>0.91372310866472495</v>
          </cell>
        </row>
        <row r="230">
          <cell r="G230" t="str">
            <v>Northern Ireland (UK)</v>
          </cell>
          <cell r="H230">
            <v>2</v>
          </cell>
          <cell r="I230">
            <v>2</v>
          </cell>
          <cell r="J230">
            <v>41.9</v>
          </cell>
          <cell r="K230">
            <v>13262.142904324401</v>
          </cell>
          <cell r="L230">
            <v>4.0868379052430299</v>
          </cell>
          <cell r="M230">
            <v>0.888049531512904</v>
          </cell>
        </row>
        <row r="231">
          <cell r="G231" t="str">
            <v>Northern Ireland (UK)</v>
          </cell>
          <cell r="H231">
            <v>3</v>
          </cell>
          <cell r="I231">
            <v>2</v>
          </cell>
          <cell r="J231">
            <v>28.1</v>
          </cell>
          <cell r="K231">
            <v>8330.0688303882798</v>
          </cell>
          <cell r="L231">
            <v>3.13986960056824</v>
          </cell>
          <cell r="M231">
            <v>0.92446119833678397</v>
          </cell>
        </row>
        <row r="232">
          <cell r="G232" t="str">
            <v>Northern Ireland (UK)</v>
          </cell>
          <cell r="H232">
            <v>4</v>
          </cell>
          <cell r="I232">
            <v>2</v>
          </cell>
          <cell r="J232">
            <v>7.2</v>
          </cell>
          <cell r="K232">
            <v>2848.47950358259</v>
          </cell>
          <cell r="L232">
            <v>3.6628200633216901</v>
          </cell>
          <cell r="M232">
            <v>2.20739807996959</v>
          </cell>
        </row>
        <row r="233">
          <cell r="G233" t="str">
            <v>Norway</v>
          </cell>
          <cell r="I233">
            <v>2</v>
          </cell>
          <cell r="J233">
            <v>1</v>
          </cell>
          <cell r="K233">
            <v>338.71632070986101</v>
          </cell>
          <cell r="L233">
            <v>27.2038391067635</v>
          </cell>
          <cell r="M233">
            <v>32.2369308461084</v>
          </cell>
        </row>
        <row r="234">
          <cell r="G234" t="str">
            <v>Norway</v>
          </cell>
          <cell r="H234">
            <v>1</v>
          </cell>
          <cell r="I234">
            <v>2</v>
          </cell>
          <cell r="J234">
            <v>24.3</v>
          </cell>
          <cell r="K234">
            <v>18068.462877568199</v>
          </cell>
          <cell r="L234">
            <v>4.9527888509562299</v>
          </cell>
          <cell r="M234">
            <v>1.1581331315732999</v>
          </cell>
        </row>
        <row r="235">
          <cell r="G235" t="str">
            <v>Norway</v>
          </cell>
          <cell r="H235">
            <v>2</v>
          </cell>
          <cell r="I235">
            <v>2</v>
          </cell>
          <cell r="J235">
            <v>26.3</v>
          </cell>
          <cell r="K235">
            <v>20090.307370684699</v>
          </cell>
          <cell r="L235">
            <v>2.8291358972029301</v>
          </cell>
          <cell r="M235">
            <v>0.63807531623978098</v>
          </cell>
        </row>
        <row r="236">
          <cell r="G236" t="str">
            <v>Norway</v>
          </cell>
          <cell r="H236">
            <v>3</v>
          </cell>
          <cell r="I236">
            <v>2</v>
          </cell>
          <cell r="J236">
            <v>29</v>
          </cell>
          <cell r="K236">
            <v>18760.981015895599</v>
          </cell>
          <cell r="L236">
            <v>1.90051318180597</v>
          </cell>
          <cell r="M236">
            <v>0.41433381661643198</v>
          </cell>
        </row>
        <row r="237">
          <cell r="G237" t="str">
            <v>Norway</v>
          </cell>
          <cell r="H237">
            <v>4</v>
          </cell>
          <cell r="I237">
            <v>2</v>
          </cell>
          <cell r="J237">
            <v>10.4</v>
          </cell>
          <cell r="K237">
            <v>7018.3435681578503</v>
          </cell>
          <cell r="L237">
            <v>1.4095681010468899</v>
          </cell>
          <cell r="M237">
            <v>0.53452336136926804</v>
          </cell>
        </row>
        <row r="238">
          <cell r="G238" t="str">
            <v>Poland</v>
          </cell>
          <cell r="H238">
            <v>1</v>
          </cell>
          <cell r="I238">
            <v>3</v>
          </cell>
          <cell r="J238">
            <v>1</v>
          </cell>
          <cell r="K238">
            <v>7790.4045308494287</v>
          </cell>
          <cell r="L238">
            <v>100</v>
          </cell>
          <cell r="M238">
            <v>0</v>
          </cell>
        </row>
        <row r="239">
          <cell r="G239" t="str">
            <v>Poland</v>
          </cell>
          <cell r="H239">
            <v>2</v>
          </cell>
          <cell r="I239">
            <v>2</v>
          </cell>
          <cell r="J239">
            <v>128.80000000000001</v>
          </cell>
          <cell r="K239">
            <v>477052.00634241302</v>
          </cell>
          <cell r="L239">
            <v>5.88570289016263</v>
          </cell>
          <cell r="M239">
            <v>0.86287916511643104</v>
          </cell>
        </row>
        <row r="240">
          <cell r="G240" t="str">
            <v>Poland</v>
          </cell>
          <cell r="H240">
            <v>3</v>
          </cell>
          <cell r="I240">
            <v>2</v>
          </cell>
          <cell r="J240">
            <v>101.2</v>
          </cell>
          <cell r="K240">
            <v>315074.54236194497</v>
          </cell>
          <cell r="L240">
            <v>4.9188503905893901</v>
          </cell>
          <cell r="M240">
            <v>0.70024419735740895</v>
          </cell>
        </row>
        <row r="241">
          <cell r="G241" t="str">
            <v>Poland</v>
          </cell>
          <cell r="H241">
            <v>4</v>
          </cell>
          <cell r="I241">
            <v>2</v>
          </cell>
          <cell r="J241">
            <v>19.2</v>
          </cell>
          <cell r="K241">
            <v>58301.2124493827</v>
          </cell>
          <cell r="L241">
            <v>3.27122274293975</v>
          </cell>
          <cell r="M241">
            <v>1.33522697850858</v>
          </cell>
        </row>
        <row r="242">
          <cell r="G242" t="str">
            <v>Russian Federation</v>
          </cell>
          <cell r="H242">
            <v>1</v>
          </cell>
          <cell r="I242">
            <v>2</v>
          </cell>
          <cell r="J242">
            <v>6.8</v>
          </cell>
          <cell r="K242">
            <v>215330.64603164099</v>
          </cell>
          <cell r="L242">
            <v>2.1075159298682702</v>
          </cell>
          <cell r="M242">
            <v>1.15427179678388</v>
          </cell>
        </row>
        <row r="243">
          <cell r="G243" t="str">
            <v>Russian Federation</v>
          </cell>
          <cell r="H243">
            <v>2</v>
          </cell>
          <cell r="I243">
            <v>2</v>
          </cell>
          <cell r="J243">
            <v>23.3</v>
          </cell>
          <cell r="K243">
            <v>876199.05143767805</v>
          </cell>
          <cell r="L243">
            <v>3.1063977761318999</v>
          </cell>
          <cell r="M243">
            <v>0.99395274747264695</v>
          </cell>
        </row>
        <row r="244">
          <cell r="G244" t="str">
            <v>Russian Federation</v>
          </cell>
          <cell r="H244">
            <v>3</v>
          </cell>
          <cell r="I244">
            <v>2</v>
          </cell>
          <cell r="J244">
            <v>31.8</v>
          </cell>
          <cell r="K244">
            <v>1000903.00563158</v>
          </cell>
          <cell r="L244">
            <v>3.6709349868800101</v>
          </cell>
          <cell r="M244">
            <v>1.1038688873811799</v>
          </cell>
        </row>
        <row r="245">
          <cell r="G245" t="str">
            <v>Russian Federation</v>
          </cell>
          <cell r="H245">
            <v>4</v>
          </cell>
          <cell r="I245">
            <v>2</v>
          </cell>
          <cell r="J245">
            <v>10.1</v>
          </cell>
          <cell r="K245">
            <v>411028.76301643602</v>
          </cell>
          <cell r="L245">
            <v>7.3739298694412199</v>
          </cell>
          <cell r="M245">
            <v>3.09531540436158</v>
          </cell>
        </row>
        <row r="246">
          <cell r="G246" t="str">
            <v>Lightning</v>
          </cell>
          <cell r="H246">
            <v>1</v>
          </cell>
          <cell r="I246">
            <v>2</v>
          </cell>
          <cell r="J246">
            <v>46.3</v>
          </cell>
          <cell r="K246">
            <v>24406.1199937743</v>
          </cell>
          <cell r="L246">
            <v>3.3960504945277599</v>
          </cell>
          <cell r="M246">
            <v>0.54307040843688803</v>
          </cell>
        </row>
        <row r="247">
          <cell r="G247" t="str">
            <v>Lightning</v>
          </cell>
          <cell r="H247">
            <v>2</v>
          </cell>
          <cell r="I247">
            <v>2</v>
          </cell>
          <cell r="J247">
            <v>33.1</v>
          </cell>
          <cell r="K247">
            <v>17279.062245080699</v>
          </cell>
          <cell r="L247">
            <v>2.8131326125218998</v>
          </cell>
          <cell r="M247">
            <v>0.60299030572131895</v>
          </cell>
        </row>
        <row r="248">
          <cell r="G248" t="str">
            <v>Lightning</v>
          </cell>
          <cell r="H248">
            <v>3</v>
          </cell>
          <cell r="I248">
            <v>2</v>
          </cell>
          <cell r="J248">
            <v>35.6</v>
          </cell>
          <cell r="K248">
            <v>18949.623384301602</v>
          </cell>
          <cell r="L248">
            <v>2.83608111763726</v>
          </cell>
          <cell r="M248">
            <v>0.56461711141640503</v>
          </cell>
        </row>
        <row r="249">
          <cell r="G249" t="str">
            <v>Lightning</v>
          </cell>
          <cell r="H249">
            <v>4</v>
          </cell>
          <cell r="I249">
            <v>2</v>
          </cell>
          <cell r="J249">
            <v>9</v>
          </cell>
          <cell r="K249">
            <v>4546.4419794421701</v>
          </cell>
          <cell r="L249">
            <v>1.61485085440474</v>
          </cell>
          <cell r="M249">
            <v>0.663708861220904</v>
          </cell>
        </row>
        <row r="250">
          <cell r="G250" t="str">
            <v>Slovak Republic</v>
          </cell>
          <cell r="H250">
            <v>1</v>
          </cell>
          <cell r="I250">
            <v>2</v>
          </cell>
          <cell r="J250">
            <v>85.4</v>
          </cell>
          <cell r="K250">
            <v>56961.588237016404</v>
          </cell>
          <cell r="L250">
            <v>12.950990641534901</v>
          </cell>
          <cell r="M250">
            <v>1.7016856144514001</v>
          </cell>
        </row>
        <row r="251">
          <cell r="G251" t="str">
            <v>Slovak Republic</v>
          </cell>
          <cell r="H251">
            <v>2</v>
          </cell>
          <cell r="I251">
            <v>2</v>
          </cell>
          <cell r="J251">
            <v>121.3</v>
          </cell>
          <cell r="K251">
            <v>77995.946604646597</v>
          </cell>
          <cell r="L251">
            <v>7.72401546166921</v>
          </cell>
          <cell r="M251">
            <v>0.82467264498385395</v>
          </cell>
        </row>
        <row r="252">
          <cell r="G252" t="str">
            <v>Slovak Republic</v>
          </cell>
          <cell r="H252">
            <v>3</v>
          </cell>
          <cell r="I252">
            <v>2</v>
          </cell>
          <cell r="J252">
            <v>96.1</v>
          </cell>
          <cell r="K252">
            <v>69321.693677089395</v>
          </cell>
          <cell r="L252">
            <v>5.40652471651351</v>
          </cell>
          <cell r="M252">
            <v>0.63847987187392996</v>
          </cell>
        </row>
        <row r="253">
          <cell r="G253" t="str">
            <v>Slovak Republic</v>
          </cell>
          <cell r="H253">
            <v>4</v>
          </cell>
          <cell r="I253">
            <v>2</v>
          </cell>
          <cell r="J253">
            <v>25.2</v>
          </cell>
          <cell r="K253">
            <v>18529.649444357099</v>
          </cell>
          <cell r="L253">
            <v>4.63347631985084</v>
          </cell>
          <cell r="M253">
            <v>1.2734997907357899</v>
          </cell>
        </row>
        <row r="254">
          <cell r="G254" t="str">
            <v>Stars</v>
          </cell>
          <cell r="H254">
            <v>1</v>
          </cell>
          <cell r="I254">
            <v>2</v>
          </cell>
          <cell r="J254">
            <v>96.6</v>
          </cell>
          <cell r="K254">
            <v>28975.954398958998</v>
          </cell>
          <cell r="L254">
            <v>8.8482413106441893</v>
          </cell>
          <cell r="M254">
            <v>0.95289959949838499</v>
          </cell>
        </row>
        <row r="255">
          <cell r="G255" t="str">
            <v>Stars</v>
          </cell>
          <cell r="H255">
            <v>2</v>
          </cell>
          <cell r="I255">
            <v>3</v>
          </cell>
          <cell r="J255">
            <v>8</v>
          </cell>
          <cell r="K255">
            <v>35173.564026272266</v>
          </cell>
          <cell r="L255">
            <v>67.74840328556094</v>
          </cell>
          <cell r="M255">
            <v>12.518484241595759</v>
          </cell>
        </row>
        <row r="256">
          <cell r="G256" t="str">
            <v>Stars</v>
          </cell>
          <cell r="H256">
            <v>3</v>
          </cell>
          <cell r="I256">
            <v>2</v>
          </cell>
          <cell r="J256">
            <v>92</v>
          </cell>
          <cell r="K256">
            <v>26714.248447354701</v>
          </cell>
          <cell r="L256">
            <v>7.6246228719407503</v>
          </cell>
          <cell r="M256">
            <v>0.98345550395371095</v>
          </cell>
        </row>
        <row r="257">
          <cell r="G257" t="str">
            <v>Stars</v>
          </cell>
          <cell r="H257">
            <v>4</v>
          </cell>
          <cell r="I257">
            <v>2</v>
          </cell>
          <cell r="J257">
            <v>28.6</v>
          </cell>
          <cell r="K257">
            <v>8659.4616665198591</v>
          </cell>
          <cell r="L257">
            <v>8.5054825224670605</v>
          </cell>
          <cell r="M257">
            <v>1.82142767070179</v>
          </cell>
        </row>
        <row r="258">
          <cell r="G258" t="str">
            <v>Spain</v>
          </cell>
          <cell r="H258">
            <v>1</v>
          </cell>
          <cell r="I258">
            <v>2</v>
          </cell>
          <cell r="J258">
            <v>268.10000000000002</v>
          </cell>
          <cell r="K258">
            <v>1412969.2207774201</v>
          </cell>
          <cell r="L258">
            <v>16.774265282614</v>
          </cell>
          <cell r="M258">
            <v>1.1152300126816299</v>
          </cell>
        </row>
        <row r="259">
          <cell r="G259" t="str">
            <v>Spain</v>
          </cell>
          <cell r="H259">
            <v>2</v>
          </cell>
          <cell r="I259">
            <v>2</v>
          </cell>
          <cell r="J259">
            <v>244.7</v>
          </cell>
          <cell r="K259">
            <v>1425486.1453940501</v>
          </cell>
          <cell r="L259">
            <v>13.465307606927601</v>
          </cell>
          <cell r="M259">
            <v>1.1572556353944501</v>
          </cell>
        </row>
        <row r="260">
          <cell r="G260" t="str">
            <v>Spain</v>
          </cell>
          <cell r="H260">
            <v>3</v>
          </cell>
          <cell r="I260">
            <v>2</v>
          </cell>
          <cell r="J260">
            <v>108.8</v>
          </cell>
          <cell r="K260">
            <v>636247.500664021</v>
          </cell>
          <cell r="L260">
            <v>9.7304078589476095</v>
          </cell>
          <cell r="M260">
            <v>1.3280594684414999</v>
          </cell>
        </row>
        <row r="261">
          <cell r="G261" t="str">
            <v>Spain</v>
          </cell>
          <cell r="H261">
            <v>4</v>
          </cell>
          <cell r="I261">
            <v>2</v>
          </cell>
          <cell r="J261">
            <v>13.4</v>
          </cell>
          <cell r="K261">
            <v>69745.809561440503</v>
          </cell>
          <cell r="L261">
            <v>6.2815782108210696</v>
          </cell>
          <cell r="M261">
            <v>2.4929074735605798</v>
          </cell>
        </row>
        <row r="262">
          <cell r="G262" t="str">
            <v>Sweden</v>
          </cell>
          <cell r="H262">
            <v>1</v>
          </cell>
          <cell r="I262">
            <v>2</v>
          </cell>
          <cell r="J262">
            <v>44.2</v>
          </cell>
          <cell r="K262">
            <v>70336.810662268705</v>
          </cell>
          <cell r="L262">
            <v>9.86558030313968</v>
          </cell>
          <cell r="M262">
            <v>1.6119885867172901</v>
          </cell>
        </row>
        <row r="263">
          <cell r="G263" t="str">
            <v>Sweden</v>
          </cell>
          <cell r="H263">
            <v>2</v>
          </cell>
          <cell r="I263">
            <v>2</v>
          </cell>
          <cell r="J263">
            <v>39.299999999999997</v>
          </cell>
          <cell r="K263">
            <v>67320.728664873401</v>
          </cell>
          <cell r="L263">
            <v>5.1901833931858503</v>
          </cell>
          <cell r="M263">
            <v>1.14747220539298</v>
          </cell>
        </row>
        <row r="264">
          <cell r="G264" t="str">
            <v>Sweden</v>
          </cell>
          <cell r="H264">
            <v>3</v>
          </cell>
          <cell r="I264">
            <v>2</v>
          </cell>
          <cell r="J264">
            <v>40.700000000000003</v>
          </cell>
          <cell r="K264">
            <v>56917.3263061408</v>
          </cell>
          <cell r="L264">
            <v>3.2177266714485802</v>
          </cell>
          <cell r="M264">
            <v>0.63169002224237603</v>
          </cell>
        </row>
        <row r="265">
          <cell r="G265" t="str">
            <v>Sweden</v>
          </cell>
          <cell r="H265">
            <v>4</v>
          </cell>
          <cell r="I265">
            <v>2</v>
          </cell>
          <cell r="J265">
            <v>12.8</v>
          </cell>
          <cell r="K265">
            <v>16554.2672923961</v>
          </cell>
          <cell r="L265">
            <v>1.77380872015104</v>
          </cell>
          <cell r="M265">
            <v>0.60456567035592201</v>
          </cell>
        </row>
        <row r="266">
          <cell r="G266" t="str">
            <v>Predators</v>
          </cell>
          <cell r="H266">
            <v>1</v>
          </cell>
          <cell r="I266">
            <v>2</v>
          </cell>
          <cell r="J266">
            <v>89.1</v>
          </cell>
          <cell r="K266">
            <v>689783.71029279497</v>
          </cell>
          <cell r="L266">
            <v>3.3161148751441498</v>
          </cell>
          <cell r="M266">
            <v>0.445669601772887</v>
          </cell>
        </row>
        <row r="267">
          <cell r="G267" t="str">
            <v>Predators</v>
          </cell>
          <cell r="H267">
            <v>2</v>
          </cell>
          <cell r="I267">
            <v>2</v>
          </cell>
          <cell r="J267">
            <v>57.7</v>
          </cell>
          <cell r="K267">
            <v>392365.90158925799</v>
          </cell>
          <cell r="L267">
            <v>3.2146354646361601</v>
          </cell>
          <cell r="M267">
            <v>0.58270225366800299</v>
          </cell>
        </row>
        <row r="268">
          <cell r="G268" t="str">
            <v>Predators</v>
          </cell>
          <cell r="H268">
            <v>3</v>
          </cell>
          <cell r="I268">
            <v>2</v>
          </cell>
          <cell r="J268">
            <v>30.8</v>
          </cell>
          <cell r="K268">
            <v>184759.69585375299</v>
          </cell>
          <cell r="L268">
            <v>3.8871661928744499</v>
          </cell>
          <cell r="M268">
            <v>1.0068151984581599</v>
          </cell>
        </row>
        <row r="269">
          <cell r="G269" t="str">
            <v>Predators</v>
          </cell>
          <cell r="H269">
            <v>4</v>
          </cell>
          <cell r="I269">
            <v>2</v>
          </cell>
          <cell r="J269">
            <v>2.4</v>
          </cell>
          <cell r="K269">
            <v>11064.8541749588</v>
          </cell>
          <cell r="L269">
            <v>1.85896544318974</v>
          </cell>
          <cell r="M269">
            <v>2.3416861711400099</v>
          </cell>
        </row>
        <row r="270">
          <cell r="G270" t="str">
            <v>United States</v>
          </cell>
          <cell r="H270">
            <v>1</v>
          </cell>
          <cell r="I270">
            <v>2</v>
          </cell>
          <cell r="J270">
            <v>102.1</v>
          </cell>
          <cell r="K270">
            <v>4017830.3975573601</v>
          </cell>
          <cell r="L270">
            <v>8.6417128406052406</v>
          </cell>
          <cell r="M270">
            <v>1.00939391474832</v>
          </cell>
        </row>
        <row r="271">
          <cell r="G271" t="str">
            <v>United States</v>
          </cell>
          <cell r="H271">
            <v>2</v>
          </cell>
          <cell r="I271">
            <v>2</v>
          </cell>
          <cell r="J271">
            <v>94.5</v>
          </cell>
          <cell r="K271">
            <v>3766265.8646469</v>
          </cell>
          <cell r="L271">
            <v>7.3361841906733298</v>
          </cell>
          <cell r="M271">
            <v>0.94651612184935696</v>
          </cell>
        </row>
        <row r="272">
          <cell r="G272" t="str">
            <v>United States</v>
          </cell>
          <cell r="H272">
            <v>3</v>
          </cell>
          <cell r="I272">
            <v>2</v>
          </cell>
          <cell r="J272">
            <v>49.4</v>
          </cell>
          <cell r="K272">
            <v>1753778.426395</v>
          </cell>
          <cell r="L272">
            <v>4.04877441672246</v>
          </cell>
          <cell r="M272">
            <v>0.85154066468600598</v>
          </cell>
        </row>
        <row r="273">
          <cell r="G273" t="str">
            <v>United States</v>
          </cell>
          <cell r="H273">
            <v>4</v>
          </cell>
          <cell r="I273">
            <v>2</v>
          </cell>
          <cell r="J273">
            <v>10</v>
          </cell>
          <cell r="K273">
            <v>269086.81448365102</v>
          </cell>
          <cell r="L273">
            <v>1.79900334242086</v>
          </cell>
          <cell r="M273">
            <v>0.68058456972738002</v>
          </cell>
        </row>
        <row r="274">
          <cell r="G274" t="str">
            <v>Australia</v>
          </cell>
          <cell r="H274">
            <v>3</v>
          </cell>
          <cell r="I274">
            <v>3</v>
          </cell>
          <cell r="J274">
            <v>3</v>
          </cell>
          <cell r="K274">
            <v>7892.1997640359205</v>
          </cell>
          <cell r="L274">
            <v>32.0798515872265</v>
          </cell>
          <cell r="M274">
            <v>23.4339382255435</v>
          </cell>
        </row>
        <row r="275">
          <cell r="G275" t="str">
            <v>Australia</v>
          </cell>
          <cell r="H275">
            <v>1</v>
          </cell>
          <cell r="I275">
            <v>3</v>
          </cell>
          <cell r="J275">
            <v>438.5</v>
          </cell>
          <cell r="K275">
            <v>903932.112254626</v>
          </cell>
          <cell r="L275">
            <v>37.469197112753697</v>
          </cell>
          <cell r="M275">
            <v>1.5202136731669</v>
          </cell>
        </row>
        <row r="276">
          <cell r="G276" t="str">
            <v>Australia</v>
          </cell>
          <cell r="H276">
            <v>2</v>
          </cell>
          <cell r="I276">
            <v>3</v>
          </cell>
          <cell r="J276">
            <v>399.8</v>
          </cell>
          <cell r="K276">
            <v>796402.51601671497</v>
          </cell>
          <cell r="L276">
            <v>21.293370631790399</v>
          </cell>
          <cell r="M276">
            <v>1.0464952152273099</v>
          </cell>
        </row>
        <row r="277">
          <cell r="G277" t="str">
            <v>Australia</v>
          </cell>
          <cell r="H277">
            <v>3</v>
          </cell>
          <cell r="I277">
            <v>3</v>
          </cell>
          <cell r="J277">
            <v>268.10000000000002</v>
          </cell>
          <cell r="K277">
            <v>530797.10001023696</v>
          </cell>
          <cell r="L277">
            <v>13.5815657936182</v>
          </cell>
          <cell r="M277">
            <v>0.88932474708782605</v>
          </cell>
        </row>
        <row r="278">
          <cell r="G278" t="str">
            <v>Australia</v>
          </cell>
          <cell r="H278">
            <v>4</v>
          </cell>
          <cell r="I278">
            <v>3</v>
          </cell>
          <cell r="J278">
            <v>74.599999999999994</v>
          </cell>
          <cell r="K278">
            <v>153981.13550097699</v>
          </cell>
          <cell r="L278">
            <v>9.4974767508619404</v>
          </cell>
          <cell r="M278">
            <v>1.68205582805278</v>
          </cell>
        </row>
        <row r="279">
          <cell r="G279" t="str">
            <v>Austria</v>
          </cell>
          <cell r="H279">
            <v>1</v>
          </cell>
          <cell r="I279">
            <v>3</v>
          </cell>
          <cell r="J279">
            <v>180.9</v>
          </cell>
          <cell r="K279">
            <v>233750.72745876701</v>
          </cell>
          <cell r="L279">
            <v>34.533358015172197</v>
          </cell>
          <cell r="M279">
            <v>2.2817945470277898</v>
          </cell>
        </row>
        <row r="280">
          <cell r="G280" t="str">
            <v>Austria</v>
          </cell>
          <cell r="H280">
            <v>2</v>
          </cell>
          <cell r="I280">
            <v>3</v>
          </cell>
          <cell r="J280">
            <v>316</v>
          </cell>
          <cell r="K280">
            <v>381542.41211721901</v>
          </cell>
          <cell r="L280">
            <v>24.4350287088062</v>
          </cell>
          <cell r="M280">
            <v>1.3162023019248801</v>
          </cell>
        </row>
        <row r="281">
          <cell r="G281" t="str">
            <v>Austria</v>
          </cell>
          <cell r="H281">
            <v>3</v>
          </cell>
          <cell r="I281">
            <v>3</v>
          </cell>
          <cell r="J281">
            <v>224.5</v>
          </cell>
          <cell r="K281">
            <v>252984.33096477401</v>
          </cell>
          <cell r="L281">
            <v>14.8537675640233</v>
          </cell>
          <cell r="M281">
            <v>1.04859262563449</v>
          </cell>
        </row>
        <row r="282">
          <cell r="G282" t="str">
            <v>Austria</v>
          </cell>
          <cell r="H282">
            <v>4</v>
          </cell>
          <cell r="I282">
            <v>3</v>
          </cell>
          <cell r="J282">
            <v>51.6</v>
          </cell>
          <cell r="K282">
            <v>53468.648837947003</v>
          </cell>
          <cell r="L282">
            <v>8.3763145075901502</v>
          </cell>
          <cell r="M282">
            <v>1.2790128538715</v>
          </cell>
        </row>
        <row r="283">
          <cell r="G283" t="str">
            <v>Canada</v>
          </cell>
          <cell r="H283">
            <v>4</v>
          </cell>
          <cell r="I283">
            <v>3</v>
          </cell>
          <cell r="J283">
            <v>3</v>
          </cell>
          <cell r="K283">
            <v>681.43747986728397</v>
          </cell>
          <cell r="L283">
            <v>19.3892085085083</v>
          </cell>
          <cell r="M283">
            <v>19.3438918909062</v>
          </cell>
        </row>
        <row r="284">
          <cell r="G284" t="str">
            <v>Canada</v>
          </cell>
          <cell r="H284">
            <v>1</v>
          </cell>
          <cell r="I284">
            <v>3</v>
          </cell>
          <cell r="J284">
            <v>1904.5</v>
          </cell>
          <cell r="K284">
            <v>1275695.4114507299</v>
          </cell>
          <cell r="L284">
            <v>29.5597796233236</v>
          </cell>
          <cell r="M284">
            <v>1.09432551734855</v>
          </cell>
        </row>
        <row r="285">
          <cell r="G285" t="str">
            <v>Canada</v>
          </cell>
          <cell r="H285">
            <v>2</v>
          </cell>
          <cell r="I285">
            <v>3</v>
          </cell>
          <cell r="J285">
            <v>1423.8</v>
          </cell>
          <cell r="K285">
            <v>1034386.68381388</v>
          </cell>
          <cell r="L285">
            <v>17.4380254314121</v>
          </cell>
          <cell r="M285">
            <v>0.89141102897024005</v>
          </cell>
        </row>
        <row r="286">
          <cell r="G286" t="str">
            <v>Canada</v>
          </cell>
          <cell r="H286">
            <v>3</v>
          </cell>
          <cell r="I286">
            <v>3</v>
          </cell>
          <cell r="J286">
            <v>819.4</v>
          </cell>
          <cell r="K286">
            <v>717286.31005901797</v>
          </cell>
          <cell r="L286">
            <v>11.7729596908872</v>
          </cell>
          <cell r="M286">
            <v>0.74630066914936299</v>
          </cell>
        </row>
        <row r="287">
          <cell r="G287" t="str">
            <v>Canada</v>
          </cell>
          <cell r="H287">
            <v>4</v>
          </cell>
          <cell r="I287">
            <v>3</v>
          </cell>
          <cell r="J287">
            <v>169.3</v>
          </cell>
          <cell r="K287">
            <v>164474.69495324101</v>
          </cell>
          <cell r="L287">
            <v>6.7859198615717196</v>
          </cell>
          <cell r="M287">
            <v>1.0974562180621199</v>
          </cell>
        </row>
        <row r="288">
          <cell r="G288" t="str">
            <v>Sharks</v>
          </cell>
          <cell r="H288">
            <v>1</v>
          </cell>
          <cell r="I288">
            <v>3</v>
          </cell>
          <cell r="J288">
            <v>724.9</v>
          </cell>
          <cell r="K288">
            <v>1378220.8490373101</v>
          </cell>
          <cell r="L288">
            <v>22.587084140045601</v>
          </cell>
          <cell r="M288">
            <v>1.3317250854520599</v>
          </cell>
        </row>
        <row r="289">
          <cell r="G289" t="str">
            <v>Sharks</v>
          </cell>
          <cell r="H289">
            <v>2</v>
          </cell>
          <cell r="I289">
            <v>3</v>
          </cell>
          <cell r="J289">
            <v>107.7</v>
          </cell>
          <cell r="K289">
            <v>198108.93127699001</v>
          </cell>
          <cell r="L289">
            <v>8.6195796821752406</v>
          </cell>
          <cell r="M289">
            <v>1.59399995303244</v>
          </cell>
        </row>
        <row r="290">
          <cell r="G290" t="str">
            <v>Sharks</v>
          </cell>
          <cell r="H290">
            <v>3</v>
          </cell>
          <cell r="I290">
            <v>3</v>
          </cell>
          <cell r="J290">
            <v>23</v>
          </cell>
          <cell r="K290">
            <v>61638.874233687398</v>
          </cell>
          <cell r="L290">
            <v>6.8313924275527702</v>
          </cell>
          <cell r="M290">
            <v>2.68253684960546</v>
          </cell>
        </row>
        <row r="291">
          <cell r="G291" t="str">
            <v>Sharks</v>
          </cell>
          <cell r="H291">
            <v>4</v>
          </cell>
          <cell r="I291">
            <v>3</v>
          </cell>
          <cell r="J291">
            <v>2.4</v>
          </cell>
          <cell r="K291">
            <v>8161.6386791598597</v>
          </cell>
          <cell r="L291">
            <v>4.1646541690516896</v>
          </cell>
          <cell r="M291">
            <v>5.9516821346107003</v>
          </cell>
        </row>
        <row r="292">
          <cell r="G292" t="str">
            <v>Czech Republic</v>
          </cell>
          <cell r="H292">
            <v>1</v>
          </cell>
          <cell r="I292">
            <v>3</v>
          </cell>
          <cell r="J292">
            <v>185.3</v>
          </cell>
          <cell r="K292">
            <v>256015.875611767</v>
          </cell>
          <cell r="L292">
            <v>33.739744809931203</v>
          </cell>
          <cell r="M292">
            <v>3.7312708747161101</v>
          </cell>
        </row>
        <row r="293">
          <cell r="G293" t="str">
            <v>Czech Republic</v>
          </cell>
          <cell r="H293">
            <v>2</v>
          </cell>
          <cell r="I293">
            <v>3</v>
          </cell>
          <cell r="J293">
            <v>406.2</v>
          </cell>
          <cell r="K293">
            <v>489818.35292043601</v>
          </cell>
          <cell r="L293">
            <v>23.329573333556802</v>
          </cell>
          <cell r="M293">
            <v>2.0412465010563801</v>
          </cell>
        </row>
        <row r="294">
          <cell r="G294" t="str">
            <v>Czech Republic</v>
          </cell>
          <cell r="H294">
            <v>3</v>
          </cell>
          <cell r="I294">
            <v>3</v>
          </cell>
          <cell r="J294">
            <v>341.3</v>
          </cell>
          <cell r="K294">
            <v>419313.14084563701</v>
          </cell>
          <cell r="L294">
            <v>17.6284487514421</v>
          </cell>
          <cell r="M294">
            <v>1.56939545492245</v>
          </cell>
        </row>
        <row r="295">
          <cell r="G295" t="str">
            <v>Czech Republic</v>
          </cell>
          <cell r="H295">
            <v>4</v>
          </cell>
          <cell r="I295">
            <v>3</v>
          </cell>
          <cell r="J295">
            <v>59.2</v>
          </cell>
          <cell r="K295">
            <v>67827.456133483094</v>
          </cell>
          <cell r="L295">
            <v>9.8237466672863807</v>
          </cell>
          <cell r="M295">
            <v>2.9883346526646899</v>
          </cell>
        </row>
        <row r="296">
          <cell r="G296" t="str">
            <v>Denmark</v>
          </cell>
          <cell r="H296">
            <v>1</v>
          </cell>
          <cell r="I296">
            <v>3</v>
          </cell>
          <cell r="J296">
            <v>1</v>
          </cell>
          <cell r="K296">
            <v>380.68957180111602</v>
          </cell>
          <cell r="L296">
            <v>43.641135480642099</v>
          </cell>
          <cell r="M296">
            <v>50.670271372875597</v>
          </cell>
        </row>
        <row r="297">
          <cell r="G297" t="str">
            <v>Denmark</v>
          </cell>
          <cell r="H297">
            <v>1</v>
          </cell>
          <cell r="I297">
            <v>3</v>
          </cell>
          <cell r="J297">
            <v>338.8</v>
          </cell>
          <cell r="K297">
            <v>151289.43958888299</v>
          </cell>
          <cell r="L297">
            <v>36.831029805429701</v>
          </cell>
          <cell r="M297">
            <v>2.22103907600976</v>
          </cell>
        </row>
        <row r="298">
          <cell r="G298" t="str">
            <v>Denmark</v>
          </cell>
          <cell r="H298">
            <v>2</v>
          </cell>
          <cell r="I298">
            <v>3</v>
          </cell>
          <cell r="J298">
            <v>392.7</v>
          </cell>
          <cell r="K298">
            <v>183543.09576315401</v>
          </cell>
          <cell r="L298">
            <v>21.459178064043201</v>
          </cell>
          <cell r="M298">
            <v>1.2602435434418799</v>
          </cell>
        </row>
        <row r="299">
          <cell r="G299" t="str">
            <v>Denmark</v>
          </cell>
          <cell r="H299">
            <v>3</v>
          </cell>
          <cell r="I299">
            <v>3</v>
          </cell>
          <cell r="J299">
            <v>281.5</v>
          </cell>
          <cell r="K299">
            <v>129556.111057759</v>
          </cell>
          <cell r="L299">
            <v>11.5632784317214</v>
          </cell>
          <cell r="M299">
            <v>0.99421246172076905</v>
          </cell>
        </row>
        <row r="300">
          <cell r="G300" t="str">
            <v>Denmark</v>
          </cell>
          <cell r="H300">
            <v>4</v>
          </cell>
          <cell r="I300">
            <v>3</v>
          </cell>
          <cell r="J300">
            <v>65</v>
          </cell>
          <cell r="K300">
            <v>35839.609237025499</v>
          </cell>
          <cell r="L300">
            <v>6.8239996026711403</v>
          </cell>
          <cell r="M300">
            <v>1.1430161144601001</v>
          </cell>
        </row>
        <row r="301">
          <cell r="G301" t="str">
            <v>England (UK)</v>
          </cell>
          <cell r="H301">
            <v>2</v>
          </cell>
          <cell r="I301">
            <v>3</v>
          </cell>
          <cell r="J301">
            <v>1</v>
          </cell>
          <cell r="K301">
            <v>7790.4045308494296</v>
          </cell>
          <cell r="L301">
            <v>100</v>
          </cell>
          <cell r="M301">
            <v>0</v>
          </cell>
        </row>
        <row r="302">
          <cell r="G302" t="str">
            <v>England (UK)</v>
          </cell>
          <cell r="H302">
            <v>1</v>
          </cell>
          <cell r="I302">
            <v>3</v>
          </cell>
          <cell r="J302">
            <v>386.8</v>
          </cell>
          <cell r="K302">
            <v>1983897.0530131799</v>
          </cell>
          <cell r="L302">
            <v>30.554752556632401</v>
          </cell>
          <cell r="M302">
            <v>1.5376394008445899</v>
          </cell>
        </row>
        <row r="303">
          <cell r="G303" t="str">
            <v>England (UK)</v>
          </cell>
          <cell r="H303">
            <v>2</v>
          </cell>
          <cell r="I303">
            <v>3</v>
          </cell>
          <cell r="J303">
            <v>326.89999999999998</v>
          </cell>
          <cell r="K303">
            <v>1812447.3248699901</v>
          </cell>
          <cell r="L303">
            <v>20.408068955069801</v>
          </cell>
          <cell r="M303">
            <v>1.2397169777119601</v>
          </cell>
        </row>
        <row r="304">
          <cell r="G304" t="str">
            <v>England (UK)</v>
          </cell>
          <cell r="H304">
            <v>3</v>
          </cell>
          <cell r="I304">
            <v>3</v>
          </cell>
          <cell r="J304">
            <v>187</v>
          </cell>
          <cell r="K304">
            <v>1053855.41667066</v>
          </cell>
          <cell r="L304">
            <v>12.558306676606399</v>
          </cell>
          <cell r="M304">
            <v>0.986511504983965</v>
          </cell>
        </row>
        <row r="305">
          <cell r="G305" t="str">
            <v>England (UK)</v>
          </cell>
          <cell r="H305">
            <v>4</v>
          </cell>
          <cell r="I305">
            <v>3</v>
          </cell>
          <cell r="J305">
            <v>65.3</v>
          </cell>
          <cell r="K305">
            <v>351009.49446759</v>
          </cell>
          <cell r="L305">
            <v>10.373541224179601</v>
          </cell>
          <cell r="M305">
            <v>1.6994695609736601</v>
          </cell>
        </row>
        <row r="306">
          <cell r="G306" t="str">
            <v>Estonia</v>
          </cell>
          <cell r="H306">
            <v>1</v>
          </cell>
          <cell r="I306">
            <v>3</v>
          </cell>
          <cell r="J306">
            <v>294.7</v>
          </cell>
          <cell r="K306">
            <v>31917.841744567799</v>
          </cell>
          <cell r="L306">
            <v>29.843893808083099</v>
          </cell>
          <cell r="M306">
            <v>1.7695149501126</v>
          </cell>
        </row>
        <row r="307">
          <cell r="G307" t="str">
            <v>Estonia</v>
          </cell>
          <cell r="H307">
            <v>2</v>
          </cell>
          <cell r="I307">
            <v>3</v>
          </cell>
          <cell r="J307">
            <v>446.6</v>
          </cell>
          <cell r="K307">
            <v>48347.251035438101</v>
          </cell>
          <cell r="L307">
            <v>18.512294923697201</v>
          </cell>
          <cell r="M307">
            <v>0.90829903375082399</v>
          </cell>
        </row>
        <row r="308">
          <cell r="G308" t="str">
            <v>Estonia</v>
          </cell>
          <cell r="H308">
            <v>3</v>
          </cell>
          <cell r="I308">
            <v>3</v>
          </cell>
          <cell r="J308">
            <v>274.3</v>
          </cell>
          <cell r="K308">
            <v>30527.165070613799</v>
          </cell>
          <cell r="L308">
            <v>11.305650103677801</v>
          </cell>
          <cell r="M308">
            <v>0.78730457581241098</v>
          </cell>
        </row>
        <row r="309">
          <cell r="G309" t="str">
            <v>Estonia</v>
          </cell>
          <cell r="H309">
            <v>4</v>
          </cell>
          <cell r="I309">
            <v>3</v>
          </cell>
          <cell r="J309">
            <v>31.4</v>
          </cell>
          <cell r="K309">
            <v>3740.8545678800101</v>
          </cell>
          <cell r="L309">
            <v>4.6972078986411701</v>
          </cell>
          <cell r="M309">
            <v>0.97723335690164204</v>
          </cell>
        </row>
        <row r="310">
          <cell r="G310" t="str">
            <v>Finland</v>
          </cell>
          <cell r="H310">
            <v>1</v>
          </cell>
          <cell r="I310">
            <v>3</v>
          </cell>
          <cell r="J310">
            <v>214.9</v>
          </cell>
          <cell r="K310">
            <v>156499.03206862599</v>
          </cell>
          <cell r="L310">
            <v>41.851615441476802</v>
          </cell>
          <cell r="M310">
            <v>2.6389939836240401</v>
          </cell>
        </row>
        <row r="311">
          <cell r="G311" t="str">
            <v>Finland</v>
          </cell>
          <cell r="H311">
            <v>2</v>
          </cell>
          <cell r="I311">
            <v>3</v>
          </cell>
          <cell r="J311">
            <v>284</v>
          </cell>
          <cell r="K311">
            <v>183229.215971153</v>
          </cell>
          <cell r="L311">
            <v>22.4497533930682</v>
          </cell>
          <cell r="M311">
            <v>1.3920394033871</v>
          </cell>
        </row>
        <row r="312">
          <cell r="G312" t="str">
            <v>Finland</v>
          </cell>
          <cell r="H312">
            <v>3</v>
          </cell>
          <cell r="I312">
            <v>3</v>
          </cell>
          <cell r="J312">
            <v>231.8</v>
          </cell>
          <cell r="K312">
            <v>147679.99407171801</v>
          </cell>
          <cell r="L312">
            <v>13.823885390292499</v>
          </cell>
          <cell r="M312">
            <v>0.97037201123571104</v>
          </cell>
        </row>
        <row r="313">
          <cell r="G313" t="str">
            <v>Finland</v>
          </cell>
          <cell r="H313">
            <v>4</v>
          </cell>
          <cell r="I313">
            <v>3</v>
          </cell>
          <cell r="J313">
            <v>75.3</v>
          </cell>
          <cell r="K313">
            <v>46717.560882435602</v>
          </cell>
          <cell r="L313">
            <v>8.2221670945790795</v>
          </cell>
          <cell r="M313">
            <v>0.996891076271473</v>
          </cell>
        </row>
        <row r="314">
          <cell r="G314" t="str">
            <v>Flanders (Belgium)</v>
          </cell>
          <cell r="H314">
            <v>1</v>
          </cell>
          <cell r="I314">
            <v>3</v>
          </cell>
          <cell r="J314">
            <v>258</v>
          </cell>
          <cell r="K314">
            <v>196706.28403813901</v>
          </cell>
          <cell r="L314">
            <v>42.297360570573197</v>
          </cell>
          <cell r="M314">
            <v>2.2445588475467302</v>
          </cell>
        </row>
        <row r="315">
          <cell r="G315" t="str">
            <v>Flanders (Belgium)</v>
          </cell>
          <cell r="H315">
            <v>2</v>
          </cell>
          <cell r="I315">
            <v>3</v>
          </cell>
          <cell r="J315">
            <v>290.3</v>
          </cell>
          <cell r="K315">
            <v>224840.102055795</v>
          </cell>
          <cell r="L315">
            <v>23.998837424312601</v>
          </cell>
          <cell r="M315">
            <v>1.49009100611576</v>
          </cell>
        </row>
      </sheetData>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ontents"/>
      <sheetName val="Table A6.1."/>
      <sheetName val="Table A6.1.(Web only)"/>
      <sheetName val="Table A6.1d (Web only)."/>
      <sheetName val="Table A6.1a. (Web only)"/>
      <sheetName val="Table A6.1b (Web only)."/>
      <sheetName val="Table A6.1e (Web only)."/>
      <sheetName val="Table A6.1f (Web only)."/>
      <sheetName val="Table A6.2."/>
      <sheetName val="Table A6.2. (Web only)"/>
      <sheetName val="Table A6.2b (Web only)."/>
      <sheetName val="Table A6.3."/>
      <sheetName val="Table A6.3. (Web only)"/>
      <sheetName val="Table A6.3b (Web only)."/>
      <sheetName val="Table A6.4 (Web only)."/>
      <sheetName val="Table A6.5a (Web only)."/>
      <sheetName val="Table A6.5b (Web only)."/>
      <sheetName val="Table A6.4."/>
      <sheetName val="Table A6.4 (L) (Web only)."/>
      <sheetName val="Table A6.4 (N) (Web only)."/>
      <sheetName val="Chart A6.1."/>
      <sheetName val="Chart A6.2."/>
      <sheetName val="Chart A6.3."/>
      <sheetName val="Chart A6.4."/>
      <sheetName val="Chart A6.a."/>
      <sheetName val="Chart A6.b."/>
      <sheetName val="Annex3_A6.1.Actual"/>
      <sheetName val="Annex3_A6.1.AllEarners.Actual"/>
      <sheetName val="Annex3_A6.2.Actual"/>
      <sheetName val="Research_Chart A6.5."/>
      <sheetName val="A6_DATA"/>
      <sheetName val="EARN"/>
      <sheetName val="EARN_GENDER"/>
      <sheetName val="EARN_TOTAL"/>
      <sheetName val="EARN_GENDER_TOT"/>
      <sheetName val="T4_L_EDCAT_MW"/>
      <sheetName val="T4_L_TOT_MW"/>
      <sheetName val="T4_L_EDCAT_GENDER"/>
      <sheetName val="T4_L_TOT_GENDER"/>
      <sheetName val="T4_N_EDCAT_MW"/>
      <sheetName val="T4_N_TOT_MW"/>
      <sheetName val="T4_N_EDCAT_GENDER"/>
      <sheetName val="T4_N_TOT_GENDER"/>
      <sheetName val="Chart Paper"/>
      <sheetName val="ECO_WG_A6.1b_total_po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Model"/>
      <sheetName val="ExpStudWEI_Tab9"/>
      <sheetName val="Calc CumulExp"/>
      <sheetName val="WDI-WordBank"/>
      <sheetName val="ANA"/>
      <sheetName val="Mean"/>
      <sheetName val="Graph 3.7.a"/>
      <sheetName val="Fig 3.7.a"/>
      <sheetName val="Graph 3.7.b"/>
      <sheetName val="Tab"/>
      <sheetName val="Figs3.7 R"/>
      <sheetName val="Figs 3.7 M"/>
      <sheetName val="Figs 3.7 S"/>
      <sheetName val="Graph 3_7_a"/>
    </sheetNames>
    <sheetDataSet>
      <sheetData sheetId="0" refreshError="1"/>
      <sheetData sheetId="1" refreshError="1"/>
      <sheetData sheetId="2" refreshError="1"/>
      <sheetData sheetId="3" refreshError="1"/>
      <sheetData sheetId="4" refreshError="1"/>
      <sheetData sheetId="5" refreshError="1"/>
      <sheetData sheetId="6" refreshError="1">
        <row r="125">
          <cell r="B125">
            <v>26233.887581197301</v>
          </cell>
          <cell r="C125">
            <v>529.70000000000005</v>
          </cell>
        </row>
        <row r="126">
          <cell r="B126">
            <v>28070.527816870999</v>
          </cell>
          <cell r="C126">
            <v>513.58000000000004</v>
          </cell>
        </row>
        <row r="127">
          <cell r="B127">
            <v>26392.113351550801</v>
          </cell>
          <cell r="C127">
            <v>507.49</v>
          </cell>
        </row>
        <row r="128">
          <cell r="B128">
            <v>28129.829387214901</v>
          </cell>
          <cell r="C128">
            <v>532.22333333333302</v>
          </cell>
        </row>
        <row r="129">
          <cell r="B129">
            <v>13806.1303552028</v>
          </cell>
          <cell r="C129">
            <v>500.19</v>
          </cell>
        </row>
        <row r="130">
          <cell r="B130">
            <v>28755.462788472199</v>
          </cell>
          <cell r="C130">
            <v>497.45333333333298</v>
          </cell>
        </row>
        <row r="131">
          <cell r="B131">
            <v>25534.257388211601</v>
          </cell>
          <cell r="C131">
            <v>540.12333333333299</v>
          </cell>
        </row>
        <row r="132">
          <cell r="B132">
            <v>24835.255776923401</v>
          </cell>
          <cell r="C132">
            <v>507.46</v>
          </cell>
        </row>
        <row r="133">
          <cell r="B133">
            <v>26138.940989206301</v>
          </cell>
          <cell r="C133">
            <v>486.96666666666698</v>
          </cell>
        </row>
        <row r="134">
          <cell r="B134">
            <v>15885.032021524599</v>
          </cell>
          <cell r="C134">
            <v>460.41333333333301</v>
          </cell>
        </row>
        <row r="135">
          <cell r="B135">
            <v>12203.849286250501</v>
          </cell>
          <cell r="C135">
            <v>488.03</v>
          </cell>
        </row>
        <row r="136">
          <cell r="B136">
            <v>28537.754844093899</v>
          </cell>
          <cell r="C136">
            <v>505.756666666667</v>
          </cell>
        </row>
        <row r="137">
          <cell r="B137">
            <v>28284.517044315398</v>
          </cell>
          <cell r="C137">
            <v>514.31666666666695</v>
          </cell>
        </row>
        <row r="138">
          <cell r="B138">
            <v>25056.452516661499</v>
          </cell>
          <cell r="C138">
            <v>474.14</v>
          </cell>
        </row>
        <row r="139">
          <cell r="B139">
            <v>26010.717646163601</v>
          </cell>
          <cell r="C139">
            <v>543.08000000000004</v>
          </cell>
        </row>
        <row r="140">
          <cell r="B140">
            <v>15185.5815125352</v>
          </cell>
          <cell r="C140">
            <v>541.23666666666702</v>
          </cell>
        </row>
        <row r="141">
          <cell r="B141">
            <v>9117.2103817432308</v>
          </cell>
          <cell r="C141">
            <v>410.26333333333298</v>
          </cell>
        </row>
        <row r="142">
          <cell r="B142">
            <v>20371.660593275999</v>
          </cell>
          <cell r="C142">
            <v>531.12</v>
          </cell>
        </row>
        <row r="143">
          <cell r="B143">
            <v>36241.745533407498</v>
          </cell>
          <cell r="C143">
            <v>501.68</v>
          </cell>
        </row>
        <row r="144">
          <cell r="B144">
            <v>9546.9699819343205</v>
          </cell>
          <cell r="C144">
            <v>477.45</v>
          </cell>
        </row>
        <row r="145">
          <cell r="B145">
            <v>16779.887121584601</v>
          </cell>
          <cell r="C145">
            <v>460.96333333333303</v>
          </cell>
        </row>
        <row r="146">
          <cell r="B146">
            <v>20195.158036307199</v>
          </cell>
          <cell r="C146">
            <v>486.6</v>
          </cell>
        </row>
        <row r="147">
          <cell r="B147">
            <v>26160.783495323201</v>
          </cell>
          <cell r="C147">
            <v>512.743333333333</v>
          </cell>
        </row>
        <row r="148">
          <cell r="B148">
            <v>29616.684590758799</v>
          </cell>
          <cell r="C148">
            <v>506.46</v>
          </cell>
        </row>
        <row r="149">
          <cell r="B149">
            <v>25107.0936360548</v>
          </cell>
          <cell r="C149">
            <v>528.22</v>
          </cell>
        </row>
        <row r="150">
          <cell r="B150">
            <v>34601.670163897201</v>
          </cell>
          <cell r="C150">
            <v>499.01</v>
          </cell>
        </row>
        <row r="151">
          <cell r="B151">
            <v>48238.528977208298</v>
          </cell>
          <cell r="C151">
            <v>443.32666666666699</v>
          </cell>
        </row>
      </sheetData>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5.11a"/>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b"/>
      <sheetName val="Fig 5.12"/>
      <sheetName val="DataFig 5.12"/>
      <sheetName val="Plan1"/>
      <sheetName val="Plan3"/>
      <sheetName val="Plan2"/>
      <sheetName val="Data5_11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5_W"/>
    </sheetNames>
    <sheetDataSet>
      <sheetData sheetId="0"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line"/>
      <sheetName val="nriem"/>
      <sheetName val="intline_quarterly"/>
      <sheetName val="internet"/>
      <sheetName val="data_sheet"/>
      <sheetName val="Tab.cal"/>
    </sheetNames>
    <sheetDataSet>
      <sheetData sheetId="0" refreshError="1"/>
      <sheetData sheetId="1" refreshError="1"/>
      <sheetData sheetId="2" refreshError="1"/>
      <sheetData sheetId="3" refreshError="1"/>
      <sheetData sheetId="4" refreshError="1">
        <row r="10">
          <cell r="D10">
            <v>1990</v>
          </cell>
          <cell r="E10">
            <v>174.3038875</v>
          </cell>
          <cell r="F10" t="str">
            <v xml:space="preserve"> </v>
          </cell>
          <cell r="G10">
            <v>45.3</v>
          </cell>
          <cell r="H10">
            <v>44.5</v>
          </cell>
          <cell r="I10">
            <v>50</v>
          </cell>
          <cell r="J10">
            <v>106.7</v>
          </cell>
          <cell r="K10">
            <v>106.60000000000001</v>
          </cell>
          <cell r="L10">
            <v>106.70833333333333</v>
          </cell>
          <cell r="M10">
            <v>111.3</v>
          </cell>
          <cell r="N10">
            <v>112.8</v>
          </cell>
          <cell r="O10">
            <v>114.23333333333333</v>
          </cell>
          <cell r="P10">
            <v>99.5</v>
          </cell>
          <cell r="Q10">
            <v>100.43333333333334</v>
          </cell>
          <cell r="R10">
            <v>103.19166666666666</v>
          </cell>
          <cell r="S10" t="e">
            <v>#N/A</v>
          </cell>
          <cell r="T10" t="e">
            <v>#N/A</v>
          </cell>
          <cell r="U10" t="str">
            <v>#N/A</v>
          </cell>
          <cell r="V10">
            <v>91.9</v>
          </cell>
          <cell r="W10">
            <v>92.066666666666663</v>
          </cell>
          <cell r="X10">
            <v>93.466666666666669</v>
          </cell>
          <cell r="Y10">
            <v>92</v>
          </cell>
          <cell r="Z10">
            <v>92</v>
          </cell>
          <cell r="AA10">
            <v>94.25</v>
          </cell>
          <cell r="AB10">
            <v>6177</v>
          </cell>
          <cell r="AC10">
            <v>6221</v>
          </cell>
          <cell r="AD10">
            <v>6383.5833333333339</v>
          </cell>
          <cell r="AE10">
            <v>2.2999999999999998</v>
          </cell>
          <cell r="AF10">
            <v>2.2666666666666666</v>
          </cell>
          <cell r="AG10">
            <v>2.1083333333333334</v>
          </cell>
          <cell r="AH10">
            <v>2.2000000000000002</v>
          </cell>
          <cell r="AI10">
            <v>2.1333333333333333</v>
          </cell>
          <cell r="AJ10">
            <v>2.1</v>
          </cell>
          <cell r="AK10">
            <v>-6.8</v>
          </cell>
          <cell r="AL10">
            <v>2263.4</v>
          </cell>
          <cell r="AM10">
            <v>6473.6</v>
          </cell>
          <cell r="AN10">
            <v>653.6</v>
          </cell>
          <cell r="AO10">
            <v>2063.1</v>
          </cell>
          <cell r="AP10">
            <v>6563.6</v>
          </cell>
          <cell r="AQ10">
            <v>-3.9012325528310431E-2</v>
          </cell>
          <cell r="AR10">
            <v>12.497442410728169</v>
          </cell>
          <cell r="AS10">
            <v>35.101880737988338</v>
          </cell>
          <cell r="AT10">
            <v>3.7497729360740735</v>
          </cell>
          <cell r="AU10">
            <v>11.568643858864718</v>
          </cell>
          <cell r="AV10">
            <v>35.668418985783831</v>
          </cell>
          <cell r="AW10">
            <v>108386</v>
          </cell>
          <cell r="AX10">
            <v>110517</v>
          </cell>
          <cell r="AY10">
            <v>111318.91666666666</v>
          </cell>
          <cell r="AZ10">
            <v>461468</v>
          </cell>
          <cell r="BA10">
            <v>467705</v>
          </cell>
          <cell r="BB10">
            <v>483095.83333333331</v>
          </cell>
          <cell r="BC10">
            <v>84</v>
          </cell>
          <cell r="BD10">
            <v>88.5</v>
          </cell>
          <cell r="BE10">
            <v>95.341666666666669</v>
          </cell>
          <cell r="BF10">
            <v>92</v>
          </cell>
          <cell r="BG10">
            <v>92.866666666666674</v>
          </cell>
          <cell r="BH10">
            <v>95.191666666666677</v>
          </cell>
          <cell r="BI10">
            <v>50.03</v>
          </cell>
          <cell r="BJ10">
            <v>1824.0300000000002</v>
          </cell>
          <cell r="BK10">
            <v>7601.75</v>
          </cell>
          <cell r="BL10">
            <v>0.28702744796784868</v>
          </cell>
          <cell r="BM10">
            <v>10.093161218521086</v>
          </cell>
          <cell r="BN10">
            <v>41.181622521529405</v>
          </cell>
          <cell r="BO10">
            <v>600.95000000000005</v>
          </cell>
          <cell r="BP10">
            <v>1955.73</v>
          </cell>
          <cell r="BQ10">
            <v>7653.93</v>
          </cell>
          <cell r="BR10">
            <v>3.4477142685644346</v>
          </cell>
          <cell r="BS10">
            <v>10.955781950747182</v>
          </cell>
          <cell r="BT10">
            <v>41.566683946871535</v>
          </cell>
          <cell r="BU10">
            <v>85.94</v>
          </cell>
          <cell r="BV10">
            <v>81.023333333333326</v>
          </cell>
          <cell r="BW10">
            <v>84.463333333333338</v>
          </cell>
          <cell r="BX10">
            <v>103.19</v>
          </cell>
          <cell r="BY10">
            <v>116.50666666666666</v>
          </cell>
          <cell r="BZ10">
            <v>120.77333333333334</v>
          </cell>
          <cell r="CA10">
            <v>117.34</v>
          </cell>
          <cell r="CB10">
            <v>111.45666666666666</v>
          </cell>
          <cell r="CC10">
            <v>118.4025</v>
          </cell>
          <cell r="CD10">
            <v>107.69</v>
          </cell>
          <cell r="CE10">
            <v>123.30333333333333</v>
          </cell>
          <cell r="CF10">
            <v>127.30416666666665</v>
          </cell>
          <cell r="CG10">
            <v>71.489999999999995</v>
          </cell>
          <cell r="CH10">
            <v>71.143333333333331</v>
          </cell>
          <cell r="CI10">
            <v>73.060833333333335</v>
          </cell>
          <cell r="CJ10">
            <v>88.67</v>
          </cell>
          <cell r="CK10">
            <v>90.17</v>
          </cell>
          <cell r="CL10">
            <v>93.469166666666666</v>
          </cell>
          <cell r="CM10">
            <v>74.31</v>
          </cell>
          <cell r="CN10">
            <v>79.13</v>
          </cell>
          <cell r="CO10">
            <v>80.532499999999999</v>
          </cell>
          <cell r="CP10">
            <v>93.48</v>
          </cell>
          <cell r="CQ10">
            <v>108.33999999999999</v>
          </cell>
          <cell r="CR10">
            <v>112.84333333333333</v>
          </cell>
          <cell r="CS10">
            <v>98.29</v>
          </cell>
          <cell r="CT10">
            <v>105.29666666666667</v>
          </cell>
          <cell r="CU10">
            <v>107.1925</v>
          </cell>
          <cell r="CV10">
            <v>95.05</v>
          </cell>
          <cell r="CW10">
            <v>111.90666666666668</v>
          </cell>
          <cell r="CX10">
            <v>115.22666666666666</v>
          </cell>
          <cell r="CY10">
            <v>100.75</v>
          </cell>
          <cell r="CZ10">
            <v>100.68333333333334</v>
          </cell>
          <cell r="DA10">
            <v>107.31083333333333</v>
          </cell>
          <cell r="DB10">
            <v>77.98</v>
          </cell>
          <cell r="DC10">
            <v>94.053333333333342</v>
          </cell>
          <cell r="DD10">
            <v>99.821666666666658</v>
          </cell>
          <cell r="DE10">
            <v>87.5</v>
          </cell>
          <cell r="DF10">
            <v>87.566666666666677</v>
          </cell>
          <cell r="DG10">
            <v>89.2</v>
          </cell>
          <cell r="DH10">
            <v>89.9</v>
          </cell>
          <cell r="DI10">
            <v>89.399999999999991</v>
          </cell>
          <cell r="DJ10">
            <v>90.86666666666666</v>
          </cell>
          <cell r="DL10">
            <v>99016.7</v>
          </cell>
          <cell r="DM10">
            <v>430039.7</v>
          </cell>
          <cell r="DO10">
            <v>414804</v>
          </cell>
          <cell r="DP10">
            <v>1718683</v>
          </cell>
          <cell r="DQ10">
            <v>73.02</v>
          </cell>
          <cell r="DR10">
            <v>87.410000000000011</v>
          </cell>
          <cell r="DS10">
            <v>93.337500000000006</v>
          </cell>
          <cell r="DT10">
            <v>70.489999999999995</v>
          </cell>
          <cell r="DU10">
            <v>69.436666666666653</v>
          </cell>
          <cell r="DV10">
            <v>73.059999999999988</v>
          </cell>
        </row>
        <row r="11">
          <cell r="D11">
            <v>1991</v>
          </cell>
          <cell r="E11">
            <v>177.36225150000001</v>
          </cell>
          <cell r="G11">
            <v>45.4</v>
          </cell>
          <cell r="H11">
            <v>44.45</v>
          </cell>
          <cell r="I11">
            <v>50</v>
          </cell>
          <cell r="J11">
            <v>106.4</v>
          </cell>
          <cell r="K11">
            <v>108.56666666666668</v>
          </cell>
          <cell r="L11">
            <v>96.166666666666657</v>
          </cell>
          <cell r="M11">
            <v>113</v>
          </cell>
          <cell r="N11">
            <v>114.26666666666667</v>
          </cell>
          <cell r="O11">
            <v>111.93333333333335</v>
          </cell>
          <cell r="P11">
            <v>100</v>
          </cell>
          <cell r="Q11">
            <v>102.56666666666666</v>
          </cell>
          <cell r="R11">
            <v>105.15833333333333</v>
          </cell>
          <cell r="S11" t="e">
            <v>#N/A</v>
          </cell>
          <cell r="T11" t="e">
            <v>#N/A</v>
          </cell>
          <cell r="U11" t="str">
            <v>#N/A</v>
          </cell>
          <cell r="V11">
            <v>92</v>
          </cell>
          <cell r="W11">
            <v>93.3</v>
          </cell>
          <cell r="X11">
            <v>96.508333333333326</v>
          </cell>
          <cell r="Y11">
            <v>92</v>
          </cell>
          <cell r="Z11">
            <v>95.033333333333346</v>
          </cell>
          <cell r="AA11">
            <v>97.241666666666674</v>
          </cell>
          <cell r="AB11">
            <v>6193</v>
          </cell>
          <cell r="AC11">
            <v>6447.666666666667</v>
          </cell>
          <cell r="AD11">
            <v>6505.3333333333339</v>
          </cell>
          <cell r="AE11">
            <v>2.2999999999999998</v>
          </cell>
          <cell r="AF11">
            <v>2.1</v>
          </cell>
          <cell r="AG11">
            <v>2.1</v>
          </cell>
          <cell r="AH11">
            <v>2.2000000000000002</v>
          </cell>
          <cell r="AI11">
            <v>2.1333333333333333</v>
          </cell>
          <cell r="AJ11">
            <v>2.0916666666666668</v>
          </cell>
          <cell r="AK11">
            <v>855.5</v>
          </cell>
          <cell r="AL11">
            <v>1896.3</v>
          </cell>
          <cell r="AM11">
            <v>9175.7000000000007</v>
          </cell>
          <cell r="AN11">
            <v>721.1</v>
          </cell>
          <cell r="AO11">
            <v>2005.9</v>
          </cell>
          <cell r="AP11">
            <v>9608.0999999999985</v>
          </cell>
          <cell r="AQ11">
            <v>4.8234615470022941</v>
          </cell>
          <cell r="AR11">
            <v>10.009315359616735</v>
          </cell>
          <cell r="AS11">
            <v>55.635924099440288</v>
          </cell>
          <cell r="AT11">
            <v>4.0656903816988361</v>
          </cell>
          <cell r="AU11">
            <v>10.582102497432965</v>
          </cell>
          <cell r="AV11">
            <v>58.149336866895396</v>
          </cell>
          <cell r="AW11">
            <v>111481</v>
          </cell>
          <cell r="AX11">
            <v>111152.33333333333</v>
          </cell>
          <cell r="AY11">
            <v>117089.58333333333</v>
          </cell>
          <cell r="AZ11">
            <v>470041</v>
          </cell>
          <cell r="BA11">
            <v>480844.66666666669</v>
          </cell>
          <cell r="BB11">
            <v>500669.16666666663</v>
          </cell>
          <cell r="BC11">
            <v>81.3</v>
          </cell>
          <cell r="BD11">
            <v>93.2</v>
          </cell>
          <cell r="BE11">
            <v>100.70833333333333</v>
          </cell>
          <cell r="BF11">
            <v>92.9</v>
          </cell>
          <cell r="BG11">
            <v>94.233333333333334</v>
          </cell>
          <cell r="BH11">
            <v>100.85</v>
          </cell>
          <cell r="BI11">
            <v>721.08</v>
          </cell>
          <cell r="BJ11">
            <v>2057.0299999999997</v>
          </cell>
          <cell r="BK11">
            <v>10459.75</v>
          </cell>
          <cell r="BL11">
            <v>4.0655776181325711</v>
          </cell>
          <cell r="BM11">
            <v>10.859973639056356</v>
          </cell>
          <cell r="BN11">
            <v>63.370272673355885</v>
          </cell>
          <cell r="BO11">
            <v>654.12</v>
          </cell>
          <cell r="BP11">
            <v>2164.1099999999997</v>
          </cell>
          <cell r="BQ11">
            <v>10498.61</v>
          </cell>
          <cell r="BR11">
            <v>3.6880451982760265</v>
          </cell>
          <cell r="BS11">
            <v>11.421061734565841</v>
          </cell>
          <cell r="BT11">
            <v>63.48726106077806</v>
          </cell>
          <cell r="BU11">
            <v>72.319999999999993</v>
          </cell>
          <cell r="BV11">
            <v>84.463333333333324</v>
          </cell>
          <cell r="BW11">
            <v>78.349999999999994</v>
          </cell>
          <cell r="BX11">
            <v>115.69</v>
          </cell>
          <cell r="BY11">
            <v>119.16000000000001</v>
          </cell>
          <cell r="BZ11">
            <v>127.36916666666667</v>
          </cell>
          <cell r="CA11">
            <v>98.75</v>
          </cell>
          <cell r="CB11">
            <v>121.12666666666667</v>
          </cell>
          <cell r="CC11">
            <v>100.02916666666667</v>
          </cell>
          <cell r="CD11">
            <v>123.22</v>
          </cell>
          <cell r="CE11">
            <v>128.22666666666666</v>
          </cell>
          <cell r="CF11">
            <v>131.17583333333332</v>
          </cell>
          <cell r="CG11">
            <v>70.75</v>
          </cell>
          <cell r="CH11">
            <v>71.83</v>
          </cell>
          <cell r="CI11">
            <v>75.920833333333334</v>
          </cell>
          <cell r="CJ11">
            <v>90.26</v>
          </cell>
          <cell r="CK11">
            <v>93.839999999999989</v>
          </cell>
          <cell r="CL11">
            <v>95.843333333333334</v>
          </cell>
          <cell r="CM11">
            <v>76.94</v>
          </cell>
          <cell r="CN11">
            <v>79.98</v>
          </cell>
          <cell r="CO11">
            <v>80.716666666666669</v>
          </cell>
          <cell r="CP11">
            <v>106.71</v>
          </cell>
          <cell r="CQ11">
            <v>106.86</v>
          </cell>
          <cell r="CR11">
            <v>106.69749999999999</v>
          </cell>
          <cell r="CS11">
            <v>102.58</v>
          </cell>
          <cell r="CT11">
            <v>113.01666666666667</v>
          </cell>
          <cell r="CU11">
            <v>101.60666666666668</v>
          </cell>
          <cell r="CV11">
            <v>109.45</v>
          </cell>
          <cell r="CW11">
            <v>114.89999999999999</v>
          </cell>
          <cell r="CX11">
            <v>108.73833333333334</v>
          </cell>
          <cell r="CY11">
            <v>93.9</v>
          </cell>
          <cell r="CZ11">
            <v>106.39666666666666</v>
          </cell>
          <cell r="DA11">
            <v>101.11500000000001</v>
          </cell>
          <cell r="DB11">
            <v>92.17</v>
          </cell>
          <cell r="DC11">
            <v>100.63333333333333</v>
          </cell>
          <cell r="DD11">
            <v>101.99583333333332</v>
          </cell>
          <cell r="DE11">
            <v>87.3</v>
          </cell>
          <cell r="DF11">
            <v>88.933333333333337</v>
          </cell>
          <cell r="DG11">
            <v>92.791666666666671</v>
          </cell>
          <cell r="DH11">
            <v>89</v>
          </cell>
          <cell r="DI11">
            <v>90.166666666666671</v>
          </cell>
          <cell r="DJ11">
            <v>94.808333333333323</v>
          </cell>
          <cell r="DL11">
            <v>102053</v>
          </cell>
          <cell r="DM11">
            <v>458300</v>
          </cell>
          <cell r="DO11">
            <v>427766</v>
          </cell>
          <cell r="DP11">
            <v>1832457</v>
          </cell>
          <cell r="DQ11">
            <v>85.97</v>
          </cell>
          <cell r="DR11">
            <v>91.57</v>
          </cell>
          <cell r="DS11">
            <v>95.563333333333333</v>
          </cell>
          <cell r="DT11">
            <v>64.47</v>
          </cell>
          <cell r="DU11">
            <v>71.763333333333335</v>
          </cell>
          <cell r="DV11">
            <v>75.844166666666666</v>
          </cell>
        </row>
        <row r="12">
          <cell r="D12">
            <v>1992</v>
          </cell>
          <cell r="E12">
            <v>183.41776859999999</v>
          </cell>
          <cell r="G12">
            <v>43.3</v>
          </cell>
          <cell r="H12">
            <v>40.674999999999997</v>
          </cell>
          <cell r="I12">
            <v>54.5</v>
          </cell>
          <cell r="J12">
            <v>106.7</v>
          </cell>
          <cell r="K12">
            <v>106.96666666666665</v>
          </cell>
          <cell r="L12">
            <v>87.675000000000011</v>
          </cell>
          <cell r="M12">
            <v>114.1</v>
          </cell>
          <cell r="N12">
            <v>114.60000000000001</v>
          </cell>
          <cell r="O12">
            <v>102.72500000000001</v>
          </cell>
          <cell r="P12">
            <v>101.8</v>
          </cell>
          <cell r="Q12">
            <v>104.2</v>
          </cell>
          <cell r="R12">
            <v>99.15</v>
          </cell>
          <cell r="S12" t="e">
            <v>#N/A</v>
          </cell>
          <cell r="T12" t="e">
            <v>#N/A</v>
          </cell>
          <cell r="U12" t="str">
            <v>#N/A</v>
          </cell>
          <cell r="V12">
            <v>92.3</v>
          </cell>
          <cell r="W12">
            <v>93.5</v>
          </cell>
          <cell r="X12">
            <v>98.174999999999997</v>
          </cell>
          <cell r="Y12">
            <v>92</v>
          </cell>
          <cell r="Z12">
            <v>94.966666666666654</v>
          </cell>
          <cell r="AA12">
            <v>99.341666666666669</v>
          </cell>
          <cell r="AB12">
            <v>6293</v>
          </cell>
          <cell r="AC12">
            <v>6446.666666666667</v>
          </cell>
          <cell r="AD12">
            <v>6578.416666666667</v>
          </cell>
          <cell r="AE12">
            <v>2.2000000000000002</v>
          </cell>
          <cell r="AF12">
            <v>2.0333333333333332</v>
          </cell>
          <cell r="AG12">
            <v>2.1500000000000004</v>
          </cell>
          <cell r="AH12">
            <v>2</v>
          </cell>
          <cell r="AI12">
            <v>2.0666666666666664</v>
          </cell>
          <cell r="AJ12">
            <v>2.15</v>
          </cell>
          <cell r="AK12">
            <v>1414.7</v>
          </cell>
          <cell r="AL12">
            <v>1488.3</v>
          </cell>
          <cell r="AM12">
            <v>14234.900000000001</v>
          </cell>
          <cell r="AN12">
            <v>688.4</v>
          </cell>
          <cell r="AO12">
            <v>1601.8000000000002</v>
          </cell>
          <cell r="AP12">
            <v>14165.300000000001</v>
          </cell>
          <cell r="AQ12">
            <v>7.7129931892541848</v>
          </cell>
          <cell r="AR12">
            <v>7.9981598821367728</v>
          </cell>
          <cell r="AS12">
            <v>87.041837162902738</v>
          </cell>
          <cell r="AT12">
            <v>3.7531805410918078</v>
          </cell>
          <cell r="AU12">
            <v>8.5249784048662463</v>
          </cell>
          <cell r="AV12">
            <v>86.516785091015223</v>
          </cell>
          <cell r="AW12">
            <v>111684</v>
          </cell>
          <cell r="AX12">
            <v>111595.33333333333</v>
          </cell>
          <cell r="AY12">
            <v>122392.41666666667</v>
          </cell>
          <cell r="AZ12">
            <v>471606</v>
          </cell>
          <cell r="BA12">
            <v>489058.33333333331</v>
          </cell>
          <cell r="BB12">
            <v>503638.66666666669</v>
          </cell>
          <cell r="BC12">
            <v>100.2</v>
          </cell>
          <cell r="BD12">
            <v>93.633333333333326</v>
          </cell>
          <cell r="BE12">
            <v>100.94166666666666</v>
          </cell>
          <cell r="BF12">
            <v>93.7</v>
          </cell>
          <cell r="BG12">
            <v>95.733333333333334</v>
          </cell>
          <cell r="BH12">
            <v>100.70833333333333</v>
          </cell>
          <cell r="BI12">
            <v>1052.92</v>
          </cell>
          <cell r="BJ12">
            <v>2287.31</v>
          </cell>
          <cell r="BK12">
            <v>13484.849999999999</v>
          </cell>
          <cell r="BL12">
            <v>5.7405561524206661</v>
          </cell>
          <cell r="BM12">
            <v>12.245164873145391</v>
          </cell>
          <cell r="BN12">
            <v>82.31216278282794</v>
          </cell>
          <cell r="BO12">
            <v>700.66</v>
          </cell>
          <cell r="BP12">
            <v>2103.5299999999997</v>
          </cell>
          <cell r="BQ12">
            <v>13495.95</v>
          </cell>
          <cell r="BR12">
            <v>3.8200224839067203</v>
          </cell>
          <cell r="BS12">
            <v>11.187260908607273</v>
          </cell>
          <cell r="BT12">
            <v>82.348636965476118</v>
          </cell>
          <cell r="BU12">
            <v>84.81</v>
          </cell>
          <cell r="BV12">
            <v>86.313333333333333</v>
          </cell>
          <cell r="BW12">
            <v>74.237500000000011</v>
          </cell>
          <cell r="BX12">
            <v>130.63999999999999</v>
          </cell>
          <cell r="BY12">
            <v>122.63</v>
          </cell>
          <cell r="BZ12">
            <v>122.18083333333333</v>
          </cell>
          <cell r="CA12">
            <v>118.28</v>
          </cell>
          <cell r="CB12">
            <v>125.35000000000001</v>
          </cell>
          <cell r="CC12">
            <v>92.58</v>
          </cell>
          <cell r="CD12">
            <v>139</v>
          </cell>
          <cell r="CE12">
            <v>129.66999999999999</v>
          </cell>
          <cell r="CF12">
            <v>130.41249999999999</v>
          </cell>
          <cell r="CG12">
            <v>71.19</v>
          </cell>
          <cell r="CH12">
            <v>73.25</v>
          </cell>
          <cell r="CI12">
            <v>75.425833333333344</v>
          </cell>
          <cell r="CJ12">
            <v>91.58</v>
          </cell>
          <cell r="CK12">
            <v>93.616666666666674</v>
          </cell>
          <cell r="CL12">
            <v>97.363333333333344</v>
          </cell>
          <cell r="CM12">
            <v>86.14</v>
          </cell>
          <cell r="CN12">
            <v>78.006666666666675</v>
          </cell>
          <cell r="CO12">
            <v>78.25500000000001</v>
          </cell>
          <cell r="CP12">
            <v>124.83</v>
          </cell>
          <cell r="CQ12">
            <v>115.67333333333333</v>
          </cell>
          <cell r="CR12">
            <v>104.92083333333335</v>
          </cell>
          <cell r="CS12">
            <v>115.02</v>
          </cell>
          <cell r="CT12">
            <v>106.58666666666666</v>
          </cell>
          <cell r="CU12">
            <v>93.568333333333342</v>
          </cell>
          <cell r="CV12">
            <v>131.22</v>
          </cell>
          <cell r="CW12">
            <v>119.39333333333333</v>
          </cell>
          <cell r="CX12">
            <v>106.95083333333332</v>
          </cell>
          <cell r="CY12">
            <v>107.4</v>
          </cell>
          <cell r="CZ12">
            <v>106.04333333333334</v>
          </cell>
          <cell r="DA12">
            <v>93.592500000000001</v>
          </cell>
          <cell r="DB12">
            <v>112.01</v>
          </cell>
          <cell r="DC12">
            <v>102.58333333333333</v>
          </cell>
          <cell r="DD12">
            <v>103.56666666666666</v>
          </cell>
          <cell r="DE12">
            <v>87.9</v>
          </cell>
          <cell r="DF12">
            <v>89.699999999999989</v>
          </cell>
          <cell r="DG12">
            <v>95.10833333333332</v>
          </cell>
          <cell r="DH12">
            <v>89.3</v>
          </cell>
          <cell r="DI12">
            <v>90.899999999999991</v>
          </cell>
          <cell r="DJ12">
            <v>96.916666666666671</v>
          </cell>
          <cell r="DL12">
            <v>106457</v>
          </cell>
          <cell r="DM12">
            <v>471020</v>
          </cell>
          <cell r="DO12">
            <v>433598</v>
          </cell>
          <cell r="DP12">
            <v>1883936</v>
          </cell>
          <cell r="DQ12">
            <v>103.24</v>
          </cell>
          <cell r="DR12">
            <v>95.073333333333323</v>
          </cell>
          <cell r="DS12">
            <v>97.103333333333325</v>
          </cell>
          <cell r="DT12">
            <v>73.349999999999994</v>
          </cell>
          <cell r="DU12">
            <v>72.716666666666654</v>
          </cell>
          <cell r="DV12">
            <v>75.346666666666678</v>
          </cell>
        </row>
        <row r="13">
          <cell r="D13">
            <v>1993</v>
          </cell>
          <cell r="E13">
            <v>191.91726679999999</v>
          </cell>
          <cell r="G13">
            <v>44</v>
          </cell>
          <cell r="H13">
            <v>38.4</v>
          </cell>
          <cell r="I13">
            <v>59.1</v>
          </cell>
          <cell r="J13">
            <v>107.3</v>
          </cell>
          <cell r="K13">
            <v>104.7</v>
          </cell>
          <cell r="L13">
            <v>87.216666666666654</v>
          </cell>
          <cell r="M13">
            <v>113.9</v>
          </cell>
          <cell r="N13">
            <v>115.26666666666667</v>
          </cell>
          <cell r="O13">
            <v>97.758333333333326</v>
          </cell>
          <cell r="P13">
            <v>102</v>
          </cell>
          <cell r="Q13">
            <v>105.56666666666668</v>
          </cell>
          <cell r="R13">
            <v>95.625</v>
          </cell>
          <cell r="S13" t="e">
            <v>#N/A</v>
          </cell>
          <cell r="T13" t="e">
            <v>#N/A</v>
          </cell>
          <cell r="U13" t="str">
            <v>#N/A</v>
          </cell>
          <cell r="V13">
            <v>93.1</v>
          </cell>
          <cell r="W13">
            <v>95</v>
          </cell>
          <cell r="X13">
            <v>99.391666666666666</v>
          </cell>
          <cell r="Y13">
            <v>95</v>
          </cell>
          <cell r="Z13">
            <v>95</v>
          </cell>
          <cell r="AA13">
            <v>100.49166666666666</v>
          </cell>
          <cell r="AB13">
            <v>6398</v>
          </cell>
          <cell r="AC13">
            <v>6419</v>
          </cell>
          <cell r="AD13">
            <v>6615.333333333333</v>
          </cell>
          <cell r="AE13">
            <v>2.2000000000000002</v>
          </cell>
          <cell r="AF13">
            <v>2.0333333333333332</v>
          </cell>
          <cell r="AG13">
            <v>2.5</v>
          </cell>
          <cell r="AH13">
            <v>2.1</v>
          </cell>
          <cell r="AI13">
            <v>2.0666666666666669</v>
          </cell>
          <cell r="AJ13">
            <v>2.4999999999999996</v>
          </cell>
          <cell r="AK13">
            <v>506</v>
          </cell>
          <cell r="AL13">
            <v>825.6</v>
          </cell>
          <cell r="AM13">
            <v>14669</v>
          </cell>
          <cell r="AN13">
            <v>557</v>
          </cell>
          <cell r="AO13">
            <v>892.8</v>
          </cell>
          <cell r="AP13">
            <v>14475.8</v>
          </cell>
          <cell r="AQ13">
            <v>2.6365527627449517</v>
          </cell>
          <cell r="AR13">
            <v>4.5969630855066654</v>
          </cell>
          <cell r="AS13">
            <v>112.71629198757016</v>
          </cell>
          <cell r="AT13">
            <v>2.9022922704524468</v>
          </cell>
          <cell r="AU13">
            <v>4.9926942246199033</v>
          </cell>
          <cell r="AV13">
            <v>111.13900399982037</v>
          </cell>
          <cell r="AW13">
            <v>113053</v>
          </cell>
          <cell r="AX13">
            <v>112011</v>
          </cell>
          <cell r="AY13">
            <v>126019.50000000001</v>
          </cell>
          <cell r="AZ13">
            <v>479076</v>
          </cell>
          <cell r="BA13">
            <v>494775.33333333331</v>
          </cell>
          <cell r="BB13">
            <v>509021.58333333337</v>
          </cell>
          <cell r="BC13">
            <v>95.5</v>
          </cell>
          <cell r="BD13">
            <v>106.03333333333335</v>
          </cell>
          <cell r="BE13">
            <v>98.974999999999994</v>
          </cell>
          <cell r="BF13">
            <v>94</v>
          </cell>
          <cell r="BG13">
            <v>97.933333333333323</v>
          </cell>
          <cell r="BH13">
            <v>99.091666666666683</v>
          </cell>
          <cell r="BI13">
            <v>556.85</v>
          </cell>
          <cell r="BJ13">
            <v>1433.38</v>
          </cell>
          <cell r="BK13">
            <v>13376.099999999999</v>
          </cell>
          <cell r="BL13">
            <v>2.9015106836650721</v>
          </cell>
          <cell r="BM13">
            <v>7.9833227908065698</v>
          </cell>
          <cell r="BN13">
            <v>103.09916140605559</v>
          </cell>
          <cell r="BO13">
            <v>575.79999999999995</v>
          </cell>
          <cell r="BP13">
            <v>1430.56</v>
          </cell>
          <cell r="BQ13">
            <v>13337.220000000001</v>
          </cell>
          <cell r="BR13">
            <v>3.000251147803445</v>
          </cell>
          <cell r="BS13">
            <v>8.0025793529512406</v>
          </cell>
          <cell r="BT13">
            <v>102.47242320422177</v>
          </cell>
          <cell r="BU13">
            <v>83.51</v>
          </cell>
          <cell r="BV13">
            <v>86.053333333333342</v>
          </cell>
          <cell r="BW13">
            <v>72.756666666666675</v>
          </cell>
          <cell r="BX13">
            <v>119.49</v>
          </cell>
          <cell r="BY13">
            <v>124.79666666666667</v>
          </cell>
          <cell r="BZ13">
            <v>105.3725</v>
          </cell>
          <cell r="CA13">
            <v>119.35</v>
          </cell>
          <cell r="CB13">
            <v>115.67666666666668</v>
          </cell>
          <cell r="CC13">
            <v>78.47999999999999</v>
          </cell>
          <cell r="CD13">
            <v>127.93</v>
          </cell>
          <cell r="CE13">
            <v>128.01666666666668</v>
          </cell>
          <cell r="CF13">
            <v>104.01</v>
          </cell>
          <cell r="CG13">
            <v>71.27</v>
          </cell>
          <cell r="CH13">
            <v>76.02</v>
          </cell>
          <cell r="CI13">
            <v>78.255833333333328</v>
          </cell>
          <cell r="CJ13">
            <v>90.64</v>
          </cell>
          <cell r="CK13">
            <v>96.25</v>
          </cell>
          <cell r="CL13">
            <v>95.18</v>
          </cell>
          <cell r="CM13">
            <v>80.47</v>
          </cell>
          <cell r="CN13">
            <v>85.013333333333335</v>
          </cell>
          <cell r="CO13">
            <v>80.54583333333332</v>
          </cell>
          <cell r="CP13">
            <v>103.17</v>
          </cell>
          <cell r="CQ13">
            <v>120.5</v>
          </cell>
          <cell r="CR13">
            <v>103.47833333333334</v>
          </cell>
          <cell r="CS13">
            <v>114.27</v>
          </cell>
          <cell r="CT13">
            <v>103.87</v>
          </cell>
          <cell r="CU13">
            <v>87.083333333333343</v>
          </cell>
          <cell r="CV13">
            <v>112.1</v>
          </cell>
          <cell r="CW13">
            <v>114.70666666666666</v>
          </cell>
          <cell r="CX13">
            <v>103.55166666666668</v>
          </cell>
          <cell r="CY13">
            <v>109.84</v>
          </cell>
          <cell r="CZ13">
            <v>116.12</v>
          </cell>
          <cell r="DA13">
            <v>85.032499999999999</v>
          </cell>
          <cell r="DB13">
            <v>99.53</v>
          </cell>
          <cell r="DC13">
            <v>102.01666666666667</v>
          </cell>
          <cell r="DD13">
            <v>96.800833333333316</v>
          </cell>
          <cell r="DE13">
            <v>88.5</v>
          </cell>
          <cell r="DF13">
            <v>90.600000000000009</v>
          </cell>
          <cell r="DG13">
            <v>96.45</v>
          </cell>
          <cell r="DH13">
            <v>90.1</v>
          </cell>
          <cell r="DI13">
            <v>93</v>
          </cell>
          <cell r="DJ13">
            <v>97.433333333333337</v>
          </cell>
          <cell r="DL13">
            <v>122513</v>
          </cell>
          <cell r="DM13">
            <v>475381</v>
          </cell>
          <cell r="DO13">
            <v>442515</v>
          </cell>
          <cell r="DP13">
            <v>1901500</v>
          </cell>
          <cell r="DQ13">
            <v>89.63</v>
          </cell>
          <cell r="DR13">
            <v>99.296666666666667</v>
          </cell>
          <cell r="DS13">
            <v>95.220833333333331</v>
          </cell>
          <cell r="DT13">
            <v>73.430000000000007</v>
          </cell>
          <cell r="DU13">
            <v>78.323333333333338</v>
          </cell>
          <cell r="DV13">
            <v>78.236666666666665</v>
          </cell>
        </row>
        <row r="14">
          <cell r="D14">
            <v>1994</v>
          </cell>
          <cell r="E14">
            <v>189.22623379999999</v>
          </cell>
          <cell r="G14">
            <v>45.4</v>
          </cell>
          <cell r="H14">
            <v>42.2</v>
          </cell>
          <cell r="I14">
            <v>90.9</v>
          </cell>
          <cell r="J14">
            <v>110</v>
          </cell>
          <cell r="K14">
            <v>100.26666666666667</v>
          </cell>
          <cell r="L14">
            <v>95.74166666666666</v>
          </cell>
          <cell r="M14">
            <v>114.9</v>
          </cell>
          <cell r="N14">
            <v>114.40000000000002</v>
          </cell>
          <cell r="O14">
            <v>97.358333333333334</v>
          </cell>
          <cell r="P14">
            <v>102.7</v>
          </cell>
          <cell r="Q14">
            <v>106.03333333333335</v>
          </cell>
          <cell r="R14">
            <v>96.833333333333329</v>
          </cell>
          <cell r="S14" t="e">
            <v>#N/A</v>
          </cell>
          <cell r="T14" t="e">
            <v>#N/A</v>
          </cell>
          <cell r="U14" t="str">
            <v>#N/A</v>
          </cell>
          <cell r="V14">
            <v>93.6</v>
          </cell>
          <cell r="W14">
            <v>95.466666666666654</v>
          </cell>
          <cell r="X14">
            <v>100.1</v>
          </cell>
          <cell r="Y14">
            <v>95</v>
          </cell>
          <cell r="Z14">
            <v>94.633333333333326</v>
          </cell>
          <cell r="AA14">
            <v>100.54166666666667</v>
          </cell>
          <cell r="AB14">
            <v>6476</v>
          </cell>
          <cell r="AC14">
            <v>6344.333333333333</v>
          </cell>
          <cell r="AD14">
            <v>6644.9166666666661</v>
          </cell>
          <cell r="AE14">
            <v>2.1</v>
          </cell>
          <cell r="AF14">
            <v>2.2333333333333338</v>
          </cell>
          <cell r="AG14">
            <v>2.8916666666666666</v>
          </cell>
          <cell r="AH14">
            <v>2.1</v>
          </cell>
          <cell r="AI14">
            <v>2.1</v>
          </cell>
          <cell r="AJ14">
            <v>2.8916666666666666</v>
          </cell>
          <cell r="AK14">
            <v>538.5</v>
          </cell>
          <cell r="AL14">
            <v>1367.6000000000001</v>
          </cell>
          <cell r="AM14">
            <v>13342.5</v>
          </cell>
          <cell r="AN14">
            <v>685.2</v>
          </cell>
          <cell r="AO14">
            <v>1540.3999999999999</v>
          </cell>
          <cell r="AP14">
            <v>13293.5</v>
          </cell>
          <cell r="AQ14">
            <v>2.8457999146627841</v>
          </cell>
          <cell r="AR14">
            <v>7.6745726745176999</v>
          </cell>
          <cell r="AS14">
            <v>110.32706804467705</v>
          </cell>
          <cell r="AT14">
            <v>3.6210623983787182</v>
          </cell>
          <cell r="AU14">
            <v>8.5623972246538234</v>
          </cell>
          <cell r="AV14">
            <v>109.68483621399358</v>
          </cell>
          <cell r="AW14">
            <v>110132</v>
          </cell>
          <cell r="AX14">
            <v>113116.66666666667</v>
          </cell>
          <cell r="AY14">
            <v>132848.41666666666</v>
          </cell>
          <cell r="AZ14">
            <v>481229</v>
          </cell>
          <cell r="BA14">
            <v>496210.33333333331</v>
          </cell>
          <cell r="BB14">
            <v>519472.75</v>
          </cell>
          <cell r="BC14">
            <v>91.6</v>
          </cell>
          <cell r="BD14">
            <v>94.3</v>
          </cell>
          <cell r="BE14">
            <v>100.03333333333333</v>
          </cell>
          <cell r="BF14">
            <v>94.1</v>
          </cell>
          <cell r="BG14">
            <v>98.933333333333337</v>
          </cell>
          <cell r="BH14">
            <v>100.06666666666666</v>
          </cell>
          <cell r="BI14">
            <v>480.52</v>
          </cell>
          <cell r="BJ14">
            <v>1926.15</v>
          </cell>
          <cell r="BK14">
            <v>12393.21</v>
          </cell>
          <cell r="BL14">
            <v>2.5393941968314966</v>
          </cell>
          <cell r="BM14">
            <v>10.846791993253536</v>
          </cell>
          <cell r="BN14">
            <v>102.40563268184485</v>
          </cell>
          <cell r="BO14">
            <v>682.05</v>
          </cell>
          <cell r="BP14">
            <v>2003.6999999999998</v>
          </cell>
          <cell r="BQ14">
            <v>12332.85</v>
          </cell>
          <cell r="BR14">
            <v>3.6044156579308297</v>
          </cell>
          <cell r="BS14">
            <v>11.201521000626851</v>
          </cell>
          <cell r="BT14">
            <v>101.76826382060487</v>
          </cell>
          <cell r="BU14">
            <v>90.27</v>
          </cell>
          <cell r="BV14">
            <v>79.463333333333324</v>
          </cell>
          <cell r="BW14">
            <v>85.835833333333326</v>
          </cell>
          <cell r="BX14">
            <v>116.79</v>
          </cell>
          <cell r="BY14">
            <v>132.51666666666665</v>
          </cell>
          <cell r="BZ14">
            <v>97.765833333333333</v>
          </cell>
          <cell r="CA14">
            <v>126.93</v>
          </cell>
          <cell r="CB14">
            <v>105.73333333333333</v>
          </cell>
          <cell r="CC14">
            <v>84.627499999999998</v>
          </cell>
          <cell r="CD14">
            <v>126.4</v>
          </cell>
          <cell r="CE14">
            <v>139.59666666666666</v>
          </cell>
          <cell r="CF14">
            <v>96.965833333333336</v>
          </cell>
          <cell r="CG14">
            <v>74.5</v>
          </cell>
          <cell r="CH14">
            <v>76.213333333333338</v>
          </cell>
          <cell r="CI14">
            <v>88.91</v>
          </cell>
          <cell r="CJ14">
            <v>94.97</v>
          </cell>
          <cell r="CK14">
            <v>94.839999999999989</v>
          </cell>
          <cell r="CL14">
            <v>96.8125</v>
          </cell>
          <cell r="CM14">
            <v>82.69</v>
          </cell>
          <cell r="CN14">
            <v>79.046666666666667</v>
          </cell>
          <cell r="CO14">
            <v>89.134166666666658</v>
          </cell>
          <cell r="CP14">
            <v>104.2</v>
          </cell>
          <cell r="CQ14">
            <v>104.96</v>
          </cell>
          <cell r="CR14">
            <v>105.02749999999999</v>
          </cell>
          <cell r="CS14">
            <v>117.05</v>
          </cell>
          <cell r="CT14">
            <v>100.04333333333334</v>
          </cell>
          <cell r="CU14">
            <v>90.782499999999999</v>
          </cell>
          <cell r="CV14">
            <v>113.25</v>
          </cell>
          <cell r="CW14">
            <v>105.03000000000002</v>
          </cell>
          <cell r="CX14">
            <v>106.20166666666668</v>
          </cell>
          <cell r="CY14">
            <v>110.29</v>
          </cell>
          <cell r="CZ14">
            <v>104.69333333333333</v>
          </cell>
          <cell r="DA14">
            <v>89.08250000000001</v>
          </cell>
          <cell r="DB14">
            <v>97.66</v>
          </cell>
          <cell r="DC14">
            <v>98.08</v>
          </cell>
          <cell r="DD14">
            <v>97.51166666666667</v>
          </cell>
          <cell r="DE14">
            <v>88.9</v>
          </cell>
          <cell r="DF14">
            <v>91.3</v>
          </cell>
          <cell r="DG14">
            <v>98.5</v>
          </cell>
          <cell r="DH14">
            <v>90.4</v>
          </cell>
          <cell r="DI14">
            <v>92.86666666666666</v>
          </cell>
          <cell r="DJ14">
            <v>98.88333333333334</v>
          </cell>
          <cell r="DL14">
            <v>107793</v>
          </cell>
          <cell r="DM14">
            <v>479260</v>
          </cell>
          <cell r="DO14">
            <v>450097</v>
          </cell>
          <cell r="DP14">
            <v>1918179</v>
          </cell>
          <cell r="DQ14">
            <v>88.41</v>
          </cell>
          <cell r="DR14">
            <v>91.850000000000009</v>
          </cell>
          <cell r="DS14">
            <v>96.87833333333333</v>
          </cell>
          <cell r="DT14">
            <v>74.23</v>
          </cell>
          <cell r="DU14">
            <v>74.383333333333326</v>
          </cell>
          <cell r="DV14">
            <v>88.941666666666663</v>
          </cell>
        </row>
        <row r="15">
          <cell r="D15">
            <v>1995</v>
          </cell>
          <cell r="E15">
            <v>188.16148039999999</v>
          </cell>
          <cell r="G15">
            <v>45</v>
          </cell>
          <cell r="H15">
            <v>42.424999999999997</v>
          </cell>
          <cell r="I15">
            <v>81.8</v>
          </cell>
          <cell r="J15">
            <v>108.4</v>
          </cell>
          <cell r="K15">
            <v>97.36666666666666</v>
          </cell>
          <cell r="L15">
            <v>100.00833333333333</v>
          </cell>
          <cell r="M15">
            <v>114</v>
          </cell>
          <cell r="N15">
            <v>112.86666666666667</v>
          </cell>
          <cell r="O15">
            <v>100</v>
          </cell>
          <cell r="P15">
            <v>103</v>
          </cell>
          <cell r="Q15">
            <v>105.60000000000001</v>
          </cell>
          <cell r="R15">
            <v>99.999999999999986</v>
          </cell>
          <cell r="S15" t="e">
            <v>#N/A</v>
          </cell>
          <cell r="T15" t="e">
            <v>#N/A</v>
          </cell>
          <cell r="U15">
            <v>100.03333333333333</v>
          </cell>
          <cell r="V15">
            <v>93.2</v>
          </cell>
          <cell r="W15">
            <v>96.466666666666654</v>
          </cell>
          <cell r="X15">
            <v>100.00833333333333</v>
          </cell>
          <cell r="Y15">
            <v>95.1</v>
          </cell>
          <cell r="Z15">
            <v>98.166666666666671</v>
          </cell>
          <cell r="AA15">
            <v>100</v>
          </cell>
          <cell r="AB15">
            <v>6469</v>
          </cell>
          <cell r="AC15">
            <v>6570.666666666667</v>
          </cell>
          <cell r="AD15">
            <v>6666.4166666666661</v>
          </cell>
          <cell r="AE15">
            <v>2</v>
          </cell>
          <cell r="AF15">
            <v>2.1</v>
          </cell>
          <cell r="AG15">
            <v>3.1499999999999995</v>
          </cell>
          <cell r="AH15">
            <v>2.2000000000000002</v>
          </cell>
          <cell r="AI15">
            <v>2.1</v>
          </cell>
          <cell r="AJ15">
            <v>3.15</v>
          </cell>
          <cell r="AK15">
            <v>851.8</v>
          </cell>
          <cell r="AL15">
            <v>2456</v>
          </cell>
          <cell r="AM15">
            <v>10386.200000000001</v>
          </cell>
          <cell r="AN15">
            <v>763.7</v>
          </cell>
          <cell r="AO15">
            <v>2483.6999999999998</v>
          </cell>
          <cell r="AP15">
            <v>10469.6</v>
          </cell>
          <cell r="AQ15">
            <v>4.5269626822089988</v>
          </cell>
          <cell r="AR15">
            <v>14.964349764112878</v>
          </cell>
          <cell r="AS15">
            <v>85.05070146585777</v>
          </cell>
          <cell r="AT15">
            <v>4.0587478286017999</v>
          </cell>
          <cell r="AU15">
            <v>15.129331340056963</v>
          </cell>
          <cell r="AV15">
            <v>85.77611237180102</v>
          </cell>
          <cell r="AW15">
            <v>110272</v>
          </cell>
          <cell r="AX15">
            <v>115022.66666666667</v>
          </cell>
          <cell r="AY15">
            <v>143747.58333333331</v>
          </cell>
          <cell r="AZ15">
            <v>482229</v>
          </cell>
          <cell r="BA15">
            <v>498408.33333333331</v>
          </cell>
          <cell r="BB15">
            <v>535198.66666666663</v>
          </cell>
          <cell r="BC15">
            <v>92.5</v>
          </cell>
          <cell r="BD15">
            <v>99.433333333333337</v>
          </cell>
          <cell r="BE15">
            <v>100</v>
          </cell>
          <cell r="BF15">
            <v>94.6</v>
          </cell>
          <cell r="BG15">
            <v>100.39999999999999</v>
          </cell>
          <cell r="BH15">
            <v>100.05</v>
          </cell>
          <cell r="BI15">
            <v>1019.66</v>
          </cell>
          <cell r="BJ15">
            <v>2450.34</v>
          </cell>
          <cell r="BK15">
            <v>9982.1500000000015</v>
          </cell>
          <cell r="BL15">
            <v>5.4190687585597885</v>
          </cell>
          <cell r="BM15">
            <v>14.958714144009345</v>
          </cell>
          <cell r="BN15">
            <v>81.7039561773732</v>
          </cell>
          <cell r="BO15">
            <v>906.26</v>
          </cell>
          <cell r="BP15">
            <v>2559.1999999999998</v>
          </cell>
          <cell r="BQ15">
            <v>9862.2300000000014</v>
          </cell>
          <cell r="BR15">
            <v>4.8163949288315662</v>
          </cell>
          <cell r="BS15">
            <v>15.597259974153669</v>
          </cell>
          <cell r="BT15">
            <v>80.969523912509104</v>
          </cell>
          <cell r="BU15">
            <v>79.61</v>
          </cell>
          <cell r="BV15">
            <v>77.206666666666663</v>
          </cell>
          <cell r="BW15">
            <v>100</v>
          </cell>
          <cell r="BX15">
            <v>121.2</v>
          </cell>
          <cell r="BY15">
            <v>128.55333333333334</v>
          </cell>
          <cell r="BZ15">
            <v>99.998333333333335</v>
          </cell>
          <cell r="CA15">
            <v>117.1</v>
          </cell>
          <cell r="CB15">
            <v>96.693333333333328</v>
          </cell>
          <cell r="CC15">
            <v>99.998333333333349</v>
          </cell>
          <cell r="CD15">
            <v>130.35</v>
          </cell>
          <cell r="CE15">
            <v>131.79333333333332</v>
          </cell>
          <cell r="CF15">
            <v>99.998333333333335</v>
          </cell>
          <cell r="CG15">
            <v>69.72</v>
          </cell>
          <cell r="CH15">
            <v>74.23</v>
          </cell>
          <cell r="CI15">
            <v>100.5425</v>
          </cell>
          <cell r="CJ15">
            <v>95.91</v>
          </cell>
          <cell r="CK15">
            <v>93.929999999999993</v>
          </cell>
          <cell r="CL15">
            <v>100.20833333333333</v>
          </cell>
          <cell r="CM15">
            <v>76.78</v>
          </cell>
          <cell r="CN15">
            <v>82.24666666666667</v>
          </cell>
          <cell r="CO15">
            <v>99.998333333333335</v>
          </cell>
          <cell r="CP15">
            <v>113.21</v>
          </cell>
          <cell r="CQ15">
            <v>95.49666666666667</v>
          </cell>
          <cell r="CR15">
            <v>100.00166666666667</v>
          </cell>
          <cell r="CS15">
            <v>107.73</v>
          </cell>
          <cell r="CT15">
            <v>105.12</v>
          </cell>
          <cell r="CU15">
            <v>100.00083333333333</v>
          </cell>
          <cell r="CV15">
            <v>119.35</v>
          </cell>
          <cell r="CW15">
            <v>99.043333333333337</v>
          </cell>
          <cell r="CX15">
            <v>100</v>
          </cell>
          <cell r="CY15">
            <v>99.06</v>
          </cell>
          <cell r="CZ15">
            <v>98.573333333333338</v>
          </cell>
          <cell r="DA15">
            <v>99.999999999999986</v>
          </cell>
          <cell r="DB15">
            <v>104.71</v>
          </cell>
          <cell r="DC15">
            <v>98.48</v>
          </cell>
          <cell r="DD15">
            <v>100.00083333333335</v>
          </cell>
          <cell r="DE15">
            <v>89.4</v>
          </cell>
          <cell r="DF15">
            <v>92.366666666666674</v>
          </cell>
          <cell r="DG15">
            <v>99.983333333333334</v>
          </cell>
          <cell r="DH15">
            <v>90</v>
          </cell>
          <cell r="DI15">
            <v>93.966666666666654</v>
          </cell>
          <cell r="DJ15">
            <v>99.99166666666666</v>
          </cell>
          <cell r="DL15">
            <v>108651</v>
          </cell>
          <cell r="DM15">
            <v>483221</v>
          </cell>
          <cell r="DO15">
            <v>455535</v>
          </cell>
          <cell r="DP15">
            <v>1932400</v>
          </cell>
          <cell r="DQ15">
            <v>96.67</v>
          </cell>
          <cell r="DR15">
            <v>91.566666666666663</v>
          </cell>
          <cell r="DS15">
            <v>100.39333333333335</v>
          </cell>
          <cell r="DT15">
            <v>67.63</v>
          </cell>
          <cell r="DU15">
            <v>73.913333333333341</v>
          </cell>
          <cell r="DV15">
            <v>100.57166666666666</v>
          </cell>
        </row>
        <row r="16">
          <cell r="D16">
            <v>1996</v>
          </cell>
          <cell r="E16">
            <v>188.1657443</v>
          </cell>
          <cell r="G16">
            <v>44.7</v>
          </cell>
          <cell r="H16">
            <v>43.324999999999996</v>
          </cell>
          <cell r="I16">
            <v>54.5</v>
          </cell>
          <cell r="J16">
            <v>107.5</v>
          </cell>
          <cell r="K16">
            <v>94.833333333333329</v>
          </cell>
          <cell r="L16">
            <v>106.05</v>
          </cell>
          <cell r="M16">
            <v>114.2</v>
          </cell>
          <cell r="N16">
            <v>111.36666666666667</v>
          </cell>
          <cell r="O16">
            <v>100.95833333333333</v>
          </cell>
          <cell r="P16">
            <v>103.9</v>
          </cell>
          <cell r="Q16">
            <v>105.09999999999998</v>
          </cell>
          <cell r="R16">
            <v>102.375</v>
          </cell>
          <cell r="S16" t="e">
            <v>#N/A</v>
          </cell>
          <cell r="T16" t="e">
            <v>#N/A</v>
          </cell>
          <cell r="U16">
            <v>100.14999999999999</v>
          </cell>
          <cell r="V16">
            <v>93</v>
          </cell>
          <cell r="W16">
            <v>96.433333333333323</v>
          </cell>
          <cell r="X16">
            <v>100.14166666666667</v>
          </cell>
          <cell r="Y16">
            <v>95.1</v>
          </cell>
          <cell r="Z16">
            <v>98.166666666666671</v>
          </cell>
          <cell r="AA16">
            <v>99.583333333333329</v>
          </cell>
          <cell r="AB16">
            <v>6460</v>
          </cell>
          <cell r="AC16">
            <v>6572.666666666667</v>
          </cell>
          <cell r="AD16">
            <v>6710.75</v>
          </cell>
          <cell r="AE16">
            <v>2</v>
          </cell>
          <cell r="AF16">
            <v>2.0666666666666664</v>
          </cell>
          <cell r="AG16">
            <v>3.35</v>
          </cell>
          <cell r="AH16">
            <v>2.1</v>
          </cell>
          <cell r="AI16">
            <v>2.1</v>
          </cell>
          <cell r="AJ16">
            <v>3.3666666666666671</v>
          </cell>
          <cell r="AK16">
            <v>519</v>
          </cell>
          <cell r="AL16">
            <v>2533.3999999999996</v>
          </cell>
          <cell r="AM16">
            <v>7157.7999999999993</v>
          </cell>
          <cell r="AN16">
            <v>593.70000000000005</v>
          </cell>
          <cell r="AO16">
            <v>2704.7</v>
          </cell>
          <cell r="AP16">
            <v>7202.3</v>
          </cell>
          <cell r="AQ16">
            <v>2.7582066115739856</v>
          </cell>
          <cell r="AR16">
            <v>15.73118234984357</v>
          </cell>
          <cell r="AS16">
            <v>51.829430816658672</v>
          </cell>
          <cell r="AT16">
            <v>3.1551970429508196</v>
          </cell>
          <cell r="AU16">
            <v>16.807409965103545</v>
          </cell>
          <cell r="AV16">
            <v>52.210194399026967</v>
          </cell>
          <cell r="AW16">
            <v>111981</v>
          </cell>
          <cell r="AX16">
            <v>118864.66666666667</v>
          </cell>
          <cell r="AY16">
            <v>163452.25</v>
          </cell>
          <cell r="AZ16">
            <v>485930</v>
          </cell>
          <cell r="BA16">
            <v>502476.66666666669</v>
          </cell>
          <cell r="BB16">
            <v>552643.24999999988</v>
          </cell>
          <cell r="BC16">
            <v>101.2</v>
          </cell>
          <cell r="BD16">
            <v>99.2</v>
          </cell>
          <cell r="BE16">
            <v>101.03333333333333</v>
          </cell>
          <cell r="BF16">
            <v>95</v>
          </cell>
          <cell r="BG16">
            <v>101.2</v>
          </cell>
          <cell r="BH16">
            <v>100.85000000000001</v>
          </cell>
          <cell r="BI16">
            <v>803.1</v>
          </cell>
          <cell r="BJ16">
            <v>3007.3500000000004</v>
          </cell>
          <cell r="BK16">
            <v>6737.8799999999992</v>
          </cell>
          <cell r="BL16">
            <v>4.2680457220714221</v>
          </cell>
          <cell r="BM16">
            <v>18.698095646207094</v>
          </cell>
          <cell r="BN16">
            <v>48.664153093960927</v>
          </cell>
          <cell r="BO16">
            <v>698.65</v>
          </cell>
          <cell r="BP16">
            <v>2860.49</v>
          </cell>
          <cell r="BQ16">
            <v>6652.19</v>
          </cell>
          <cell r="BR16">
            <v>3.7129499984126495</v>
          </cell>
          <cell r="BS16">
            <v>17.79339939599274</v>
          </cell>
          <cell r="BT16">
            <v>48.184401159237495</v>
          </cell>
          <cell r="BU16">
            <v>89.84</v>
          </cell>
          <cell r="BV16">
            <v>78.596666666666664</v>
          </cell>
          <cell r="BW16">
            <v>107.33416666666666</v>
          </cell>
          <cell r="BX16">
            <v>122.55</v>
          </cell>
          <cell r="BY16">
            <v>125.24333333333334</v>
          </cell>
          <cell r="BZ16">
            <v>96.854166666666657</v>
          </cell>
          <cell r="CA16">
            <v>136.28</v>
          </cell>
          <cell r="CB16">
            <v>97.05</v>
          </cell>
          <cell r="CC16">
            <v>117.07916666666668</v>
          </cell>
          <cell r="CD16">
            <v>130.22</v>
          </cell>
          <cell r="CE16">
            <v>125.84999999999998</v>
          </cell>
          <cell r="CF16">
            <v>103.74416666666667</v>
          </cell>
          <cell r="CG16">
            <v>72.59</v>
          </cell>
          <cell r="CH16">
            <v>75.850000000000009</v>
          </cell>
          <cell r="CI16">
            <v>105.70583333333333</v>
          </cell>
          <cell r="CJ16">
            <v>92.52</v>
          </cell>
          <cell r="CK16">
            <v>96.033333333333346</v>
          </cell>
          <cell r="CL16">
            <v>101.125</v>
          </cell>
          <cell r="CM16">
            <v>82.03</v>
          </cell>
          <cell r="CN16">
            <v>80.17</v>
          </cell>
          <cell r="CO16">
            <v>104.13999999999999</v>
          </cell>
          <cell r="CP16">
            <v>115.71</v>
          </cell>
          <cell r="CQ16">
            <v>110.58333333333333</v>
          </cell>
          <cell r="CR16">
            <v>97.566666666666663</v>
          </cell>
          <cell r="CS16">
            <v>115.02</v>
          </cell>
          <cell r="CT16">
            <v>102.40000000000002</v>
          </cell>
          <cell r="CU16">
            <v>121.96583333333334</v>
          </cell>
          <cell r="CV16">
            <v>120.85</v>
          </cell>
          <cell r="CW16">
            <v>114.86333333333334</v>
          </cell>
          <cell r="CX16">
            <v>107.43999999999998</v>
          </cell>
          <cell r="CY16">
            <v>107.36</v>
          </cell>
          <cell r="CZ16">
            <v>99.473333333333343</v>
          </cell>
          <cell r="DA16">
            <v>120.42833333333334</v>
          </cell>
          <cell r="DB16">
            <v>104.76</v>
          </cell>
          <cell r="DC16">
            <v>104.52999999999999</v>
          </cell>
          <cell r="DD16">
            <v>107.70583333333333</v>
          </cell>
          <cell r="DE16">
            <v>89.6</v>
          </cell>
          <cell r="DF16">
            <v>93.399999999999991</v>
          </cell>
          <cell r="DG16">
            <v>101.40833333333333</v>
          </cell>
          <cell r="DH16">
            <v>91.2</v>
          </cell>
          <cell r="DI16">
            <v>95.59999999999998</v>
          </cell>
          <cell r="DJ16">
            <v>101.20833333333334</v>
          </cell>
          <cell r="DL16">
            <v>112669</v>
          </cell>
          <cell r="DM16">
            <v>500310</v>
          </cell>
          <cell r="DO16">
            <v>459269</v>
          </cell>
          <cell r="DP16">
            <v>2003333</v>
          </cell>
          <cell r="DQ16">
            <v>96.2</v>
          </cell>
          <cell r="DR16">
            <v>97.446666666666673</v>
          </cell>
          <cell r="DS16">
            <v>101.19166666666666</v>
          </cell>
          <cell r="DT16">
            <v>73.13</v>
          </cell>
          <cell r="DU16">
            <v>75.556666666666672</v>
          </cell>
          <cell r="DV16">
            <v>105.595</v>
          </cell>
        </row>
        <row r="17">
          <cell r="D17">
            <v>1997</v>
          </cell>
          <cell r="E17">
            <v>193.9857811</v>
          </cell>
          <cell r="G17">
            <v>42.7</v>
          </cell>
          <cell r="H17">
            <v>38.25</v>
          </cell>
          <cell r="I17">
            <v>54.5</v>
          </cell>
          <cell r="J17">
            <v>107.6</v>
          </cell>
          <cell r="K17">
            <v>92.2</v>
          </cell>
          <cell r="L17">
            <v>102.74166666666667</v>
          </cell>
          <cell r="M17">
            <v>115.6</v>
          </cell>
          <cell r="N17">
            <v>109.10000000000001</v>
          </cell>
          <cell r="O17">
            <v>104.31666666666666</v>
          </cell>
          <cell r="P17">
            <v>104.8</v>
          </cell>
          <cell r="Q17">
            <v>103.89999999999999</v>
          </cell>
          <cell r="R17">
            <v>105.99166666666667</v>
          </cell>
          <cell r="S17" t="e">
            <v>#N/A</v>
          </cell>
          <cell r="T17" t="e">
            <v>#N/A</v>
          </cell>
          <cell r="U17">
            <v>101.86666666666667</v>
          </cell>
          <cell r="V17">
            <v>93.4</v>
          </cell>
          <cell r="W17">
            <v>97.666666666666671</v>
          </cell>
          <cell r="X17">
            <v>101.85</v>
          </cell>
          <cell r="Y17">
            <v>95</v>
          </cell>
          <cell r="Z17">
            <v>98</v>
          </cell>
          <cell r="AA17">
            <v>99.808333333333323</v>
          </cell>
          <cell r="AB17">
            <v>6417</v>
          </cell>
          <cell r="AC17">
            <v>6533.666666666667</v>
          </cell>
          <cell r="AD17">
            <v>6786.916666666667</v>
          </cell>
          <cell r="AE17">
            <v>2</v>
          </cell>
          <cell r="AF17">
            <v>2</v>
          </cell>
          <cell r="AG17">
            <v>3.4000000000000004</v>
          </cell>
          <cell r="AH17">
            <v>2</v>
          </cell>
          <cell r="AI17">
            <v>2.0666666666666664</v>
          </cell>
          <cell r="AJ17">
            <v>3.3916666666666666</v>
          </cell>
          <cell r="AK17">
            <v>242</v>
          </cell>
          <cell r="AL17">
            <v>2818.7</v>
          </cell>
          <cell r="AM17">
            <v>11436.300000000001</v>
          </cell>
          <cell r="AN17">
            <v>490.7</v>
          </cell>
          <cell r="AO17">
            <v>2879.3</v>
          </cell>
          <cell r="AP17">
            <v>11412.9</v>
          </cell>
          <cell r="AQ17">
            <v>1.2475141148373581</v>
          </cell>
          <cell r="AR17">
            <v>17.265819310966133</v>
          </cell>
          <cell r="AS17">
            <v>83.526282429845836</v>
          </cell>
          <cell r="AT17">
            <v>2.5295668435978991</v>
          </cell>
          <cell r="AU17">
            <v>17.650198337081065</v>
          </cell>
          <cell r="AV17">
            <v>83.376916042841714</v>
          </cell>
          <cell r="AW17">
            <v>110743</v>
          </cell>
          <cell r="AX17">
            <v>121354.33333333333</v>
          </cell>
          <cell r="AY17">
            <v>177733.75</v>
          </cell>
          <cell r="AZ17">
            <v>488745</v>
          </cell>
          <cell r="BA17">
            <v>505581.33333333331</v>
          </cell>
          <cell r="BB17">
            <v>569565.41666666663</v>
          </cell>
          <cell r="BC17">
            <v>90</v>
          </cell>
          <cell r="BD17">
            <v>109.89999999999999</v>
          </cell>
          <cell r="BE17">
            <v>100.575</v>
          </cell>
          <cell r="BF17">
            <v>95.7</v>
          </cell>
          <cell r="BG17">
            <v>102.86666666666667</v>
          </cell>
          <cell r="BH17">
            <v>100.7</v>
          </cell>
          <cell r="BI17">
            <v>509.3</v>
          </cell>
          <cell r="BJ17">
            <v>3075.91</v>
          </cell>
          <cell r="BK17">
            <v>9981.8100000000013</v>
          </cell>
          <cell r="BL17">
            <v>2.6254501598622584</v>
          </cell>
          <cell r="BM17">
            <v>18.866670889885913</v>
          </cell>
          <cell r="BN17">
            <v>73.123832064063649</v>
          </cell>
          <cell r="BO17">
            <v>710.67</v>
          </cell>
          <cell r="BP17">
            <v>3075.2200000000003</v>
          </cell>
          <cell r="BQ17">
            <v>9955.4599999999991</v>
          </cell>
          <cell r="BR17">
            <v>3.66351593384903</v>
          </cell>
          <cell r="BS17">
            <v>18.895080690004797</v>
          </cell>
          <cell r="BT17">
            <v>72.982686885382506</v>
          </cell>
          <cell r="BU17">
            <v>89.15</v>
          </cell>
          <cell r="BV17">
            <v>78.13333333333334</v>
          </cell>
          <cell r="BW17">
            <v>105.30249999999999</v>
          </cell>
          <cell r="BX17">
            <v>117.28</v>
          </cell>
          <cell r="BY17">
            <v>123.16333333333334</v>
          </cell>
          <cell r="BZ17">
            <v>116.69833333333332</v>
          </cell>
          <cell r="CA17">
            <v>127.76</v>
          </cell>
          <cell r="CB17">
            <v>100.64</v>
          </cell>
          <cell r="CC17">
            <v>118.675</v>
          </cell>
          <cell r="CD17">
            <v>122.84</v>
          </cell>
          <cell r="CE17">
            <v>127.46333333333332</v>
          </cell>
          <cell r="CF17">
            <v>120.20666666666666</v>
          </cell>
          <cell r="CG17">
            <v>74.28</v>
          </cell>
          <cell r="CH17">
            <v>77.39</v>
          </cell>
          <cell r="CI17">
            <v>107.41666666666667</v>
          </cell>
          <cell r="CJ17">
            <v>94.68</v>
          </cell>
          <cell r="CK17">
            <v>98.570000000000007</v>
          </cell>
          <cell r="CL17">
            <v>113.03416666666666</v>
          </cell>
          <cell r="CM17">
            <v>78.58</v>
          </cell>
          <cell r="CN17">
            <v>81.403333333333336</v>
          </cell>
          <cell r="CO17">
            <v>103.9225</v>
          </cell>
          <cell r="CP17">
            <v>108.53</v>
          </cell>
          <cell r="CQ17">
            <v>115.75</v>
          </cell>
          <cell r="CR17">
            <v>108.93</v>
          </cell>
          <cell r="CS17">
            <v>108.48</v>
          </cell>
          <cell r="CT17">
            <v>98.86333333333333</v>
          </cell>
          <cell r="CU17">
            <v>129.285</v>
          </cell>
          <cell r="CV17">
            <v>112.21</v>
          </cell>
          <cell r="CW17">
            <v>116.01666666666667</v>
          </cell>
          <cell r="CX17">
            <v>125.03083333333333</v>
          </cell>
          <cell r="CY17">
            <v>107.65</v>
          </cell>
          <cell r="CZ17">
            <v>101.72000000000001</v>
          </cell>
          <cell r="DA17">
            <v>129.82749999999999</v>
          </cell>
          <cell r="DB17">
            <v>96.49</v>
          </cell>
          <cell r="DC17">
            <v>106.89333333333333</v>
          </cell>
          <cell r="DD17">
            <v>122.64333333333333</v>
          </cell>
          <cell r="DE17">
            <v>89.8</v>
          </cell>
          <cell r="DF17">
            <v>94.100000000000009</v>
          </cell>
          <cell r="DG17">
            <v>102.72499999999999</v>
          </cell>
          <cell r="DH17">
            <v>90</v>
          </cell>
          <cell r="DI17">
            <v>96.8</v>
          </cell>
          <cell r="DJ17">
            <v>102.84166666666667</v>
          </cell>
          <cell r="DL17">
            <v>129187</v>
          </cell>
          <cell r="DM17">
            <v>509645</v>
          </cell>
          <cell r="DO17">
            <v>467556</v>
          </cell>
          <cell r="DP17">
            <v>2039337</v>
          </cell>
          <cell r="DQ17">
            <v>89.82</v>
          </cell>
          <cell r="DR17">
            <v>101.38999999999999</v>
          </cell>
          <cell r="DS17">
            <v>113.1275</v>
          </cell>
          <cell r="DT17">
            <v>74.819999999999993</v>
          </cell>
          <cell r="DU17">
            <v>79.523333333333326</v>
          </cell>
          <cell r="DV17">
            <v>107.39</v>
          </cell>
        </row>
        <row r="18">
          <cell r="D18">
            <v>1998</v>
          </cell>
          <cell r="E18">
            <v>182.16933850000001</v>
          </cell>
          <cell r="G18">
            <v>42.6</v>
          </cell>
          <cell r="H18">
            <v>36.475000000000001</v>
          </cell>
          <cell r="I18">
            <v>27.3</v>
          </cell>
          <cell r="J18">
            <v>105.8</v>
          </cell>
          <cell r="K18">
            <v>90.066666666666663</v>
          </cell>
          <cell r="L18">
            <v>90.85833333333332</v>
          </cell>
          <cell r="M18">
            <v>114</v>
          </cell>
          <cell r="N18">
            <v>106.5</v>
          </cell>
          <cell r="O18">
            <v>95.583333333333329</v>
          </cell>
          <cell r="P18">
            <v>103.9</v>
          </cell>
          <cell r="Q18">
            <v>101.8</v>
          </cell>
          <cell r="R18">
            <v>99.016666666666652</v>
          </cell>
          <cell r="S18" t="e">
            <v>#N/A</v>
          </cell>
          <cell r="T18" t="e">
            <v>#N/A</v>
          </cell>
          <cell r="U18">
            <v>102.50833333333334</v>
          </cell>
          <cell r="V18">
            <v>94.1</v>
          </cell>
          <cell r="W18">
            <v>97.3</v>
          </cell>
          <cell r="X18">
            <v>102.50833333333334</v>
          </cell>
          <cell r="Y18">
            <v>94.8</v>
          </cell>
          <cell r="Z18">
            <v>97.2</v>
          </cell>
          <cell r="AA18">
            <v>99.866666666666674</v>
          </cell>
          <cell r="AB18">
            <v>6463</v>
          </cell>
          <cell r="AC18">
            <v>6451.666666666667</v>
          </cell>
          <cell r="AD18">
            <v>6792.9166666666661</v>
          </cell>
          <cell r="AE18">
            <v>2.1</v>
          </cell>
          <cell r="AF18">
            <v>2.2000000000000002</v>
          </cell>
          <cell r="AG18">
            <v>4.1083333333333334</v>
          </cell>
          <cell r="AH18">
            <v>2.1</v>
          </cell>
          <cell r="AI18">
            <v>2.0666666666666664</v>
          </cell>
          <cell r="AJ18">
            <v>4.0999999999999996</v>
          </cell>
          <cell r="AK18">
            <v>727.3</v>
          </cell>
          <cell r="AL18">
            <v>3491.6</v>
          </cell>
          <cell r="AM18">
            <v>15784.8</v>
          </cell>
          <cell r="AN18">
            <v>517.4</v>
          </cell>
          <cell r="AO18">
            <v>3245.9</v>
          </cell>
          <cell r="AP18">
            <v>15707.8</v>
          </cell>
          <cell r="AQ18">
            <v>3.9924391557254291</v>
          </cell>
          <cell r="AR18">
            <v>21.496902479802699</v>
          </cell>
          <cell r="AS18">
            <v>107.86510587533479</v>
          </cell>
          <cell r="AT18">
            <v>2.8402145183175267</v>
          </cell>
          <cell r="AU18">
            <v>20.013223004623399</v>
          </cell>
          <cell r="AV18">
            <v>107.46812783424699</v>
          </cell>
          <cell r="AW18">
            <v>112062</v>
          </cell>
          <cell r="AX18">
            <v>121705</v>
          </cell>
          <cell r="AY18">
            <v>192800.41666666666</v>
          </cell>
          <cell r="AZ18">
            <v>492500</v>
          </cell>
          <cell r="BA18">
            <v>505207</v>
          </cell>
          <cell r="BB18">
            <v>594450.58333333326</v>
          </cell>
          <cell r="BC18">
            <v>89.7</v>
          </cell>
          <cell r="BD18">
            <v>96.766666666666666</v>
          </cell>
          <cell r="BE18">
            <v>95.799999999999983</v>
          </cell>
          <cell r="BF18">
            <v>96.5</v>
          </cell>
          <cell r="BG18">
            <v>100.13333333333333</v>
          </cell>
          <cell r="BH18">
            <v>95.95</v>
          </cell>
          <cell r="BI18">
            <v>974.91</v>
          </cell>
          <cell r="BJ18">
            <v>3192.5699999999997</v>
          </cell>
          <cell r="BK18">
            <v>13991.369999999999</v>
          </cell>
          <cell r="BL18">
            <v>5.3516689912117119</v>
          </cell>
          <cell r="BM18">
            <v>19.67196547960242</v>
          </cell>
          <cell r="BN18">
            <v>95.700557562763663</v>
          </cell>
          <cell r="BO18">
            <v>694.21</v>
          </cell>
          <cell r="BP18">
            <v>3247.3499999999995</v>
          </cell>
          <cell r="BQ18">
            <v>14052.32</v>
          </cell>
          <cell r="BR18">
            <v>3.8107949763455942</v>
          </cell>
          <cell r="BS18">
            <v>20.029156164214495</v>
          </cell>
          <cell r="BT18">
            <v>96.061555956709384</v>
          </cell>
          <cell r="BU18">
            <v>79.95</v>
          </cell>
          <cell r="BV18">
            <v>74.026666666666685</v>
          </cell>
          <cell r="BW18">
            <v>94.716666666666669</v>
          </cell>
          <cell r="BX18">
            <v>128.06</v>
          </cell>
          <cell r="BY18">
            <v>131.86000000000001</v>
          </cell>
          <cell r="BZ18">
            <v>132.71666666666664</v>
          </cell>
          <cell r="CA18">
            <v>112.01</v>
          </cell>
          <cell r="CB18">
            <v>95.353333333333339</v>
          </cell>
          <cell r="CC18">
            <v>111.33333333333334</v>
          </cell>
          <cell r="CD18">
            <v>135.94999999999999</v>
          </cell>
          <cell r="CE18">
            <v>138.71</v>
          </cell>
          <cell r="CF18">
            <v>141.19999999999999</v>
          </cell>
          <cell r="CG18">
            <v>72.88</v>
          </cell>
          <cell r="CH18">
            <v>75.823333333333338</v>
          </cell>
          <cell r="CI18">
            <v>101.68</v>
          </cell>
          <cell r="CJ18">
            <v>93.65</v>
          </cell>
          <cell r="CK18">
            <v>98.163333333333341</v>
          </cell>
          <cell r="CL18">
            <v>111.69583333333333</v>
          </cell>
          <cell r="CM18">
            <v>73.41</v>
          </cell>
          <cell r="CN18">
            <v>80.966666666666669</v>
          </cell>
          <cell r="CO18">
            <v>93.9</v>
          </cell>
          <cell r="CP18">
            <v>122.78</v>
          </cell>
          <cell r="CQ18">
            <v>102.86666666666666</v>
          </cell>
          <cell r="CR18">
            <v>114.61666666666667</v>
          </cell>
          <cell r="CS18">
            <v>96.26</v>
          </cell>
          <cell r="CT18">
            <v>97.720000000000013</v>
          </cell>
          <cell r="CU18">
            <v>124.03333333333333</v>
          </cell>
          <cell r="CV18">
            <v>125.12</v>
          </cell>
          <cell r="CW18">
            <v>102.49666666666667</v>
          </cell>
          <cell r="CX18">
            <v>136.5</v>
          </cell>
          <cell r="CY18">
            <v>103.12</v>
          </cell>
          <cell r="CZ18">
            <v>92.899999999999991</v>
          </cell>
          <cell r="DA18">
            <v>116.18333333333332</v>
          </cell>
          <cell r="DB18">
            <v>106.5</v>
          </cell>
          <cell r="DC18">
            <v>101.32</v>
          </cell>
          <cell r="DD18">
            <v>121.95</v>
          </cell>
          <cell r="DE18">
            <v>89.7</v>
          </cell>
          <cell r="DF18">
            <v>94.466666666666654</v>
          </cell>
          <cell r="DG18">
            <v>102.43333333333334</v>
          </cell>
          <cell r="DH18">
            <v>91.5</v>
          </cell>
          <cell r="DI18">
            <v>96.266666666666652</v>
          </cell>
          <cell r="DJ18">
            <v>101.75</v>
          </cell>
          <cell r="DL18">
            <v>112668</v>
          </cell>
          <cell r="DM18">
            <v>498499</v>
          </cell>
          <cell r="DO18">
            <v>469378</v>
          </cell>
          <cell r="DP18">
            <v>1994053</v>
          </cell>
          <cell r="DQ18">
            <v>99.2</v>
          </cell>
          <cell r="DR18">
            <v>95.193333333333328</v>
          </cell>
          <cell r="DS18">
            <v>111.65</v>
          </cell>
          <cell r="DT18">
            <v>70.2</v>
          </cell>
          <cell r="DU18">
            <v>74.110000000000014</v>
          </cell>
          <cell r="DV18">
            <v>101.68333333333332</v>
          </cell>
        </row>
        <row r="19">
          <cell r="D19">
            <v>1999</v>
          </cell>
          <cell r="E19">
            <v>175.47663420000001</v>
          </cell>
          <cell r="G19">
            <v>41.3</v>
          </cell>
          <cell r="H19">
            <v>40.275000000000006</v>
          </cell>
          <cell r="I19">
            <v>36.4</v>
          </cell>
          <cell r="J19">
            <v>106</v>
          </cell>
          <cell r="K19">
            <v>87.933333333333323</v>
          </cell>
          <cell r="L19">
            <v>93.908333333333331</v>
          </cell>
          <cell r="M19">
            <v>115.7</v>
          </cell>
          <cell r="N19">
            <v>103.86666666666667</v>
          </cell>
          <cell r="O19">
            <v>95.166666666666671</v>
          </cell>
          <cell r="P19">
            <v>106</v>
          </cell>
          <cell r="Q19">
            <v>99.333333333333329</v>
          </cell>
          <cell r="R19">
            <v>99.416666666666657</v>
          </cell>
          <cell r="S19" t="e">
            <v>#N/A</v>
          </cell>
          <cell r="T19" t="e">
            <v>#N/A</v>
          </cell>
          <cell r="U19">
            <v>102.17500000000001</v>
          </cell>
          <cell r="V19">
            <v>95.1</v>
          </cell>
          <cell r="W19">
            <v>98.633333333333326</v>
          </cell>
          <cell r="X19">
            <v>102.16666666666666</v>
          </cell>
          <cell r="Y19">
            <v>94.9</v>
          </cell>
          <cell r="Z19">
            <v>100.36666666666667</v>
          </cell>
          <cell r="AA19">
            <v>98.733333333333348</v>
          </cell>
          <cell r="AB19">
            <v>6465</v>
          </cell>
          <cell r="AC19">
            <v>6629.666666666667</v>
          </cell>
          <cell r="AD19">
            <v>6779.416666666667</v>
          </cell>
          <cell r="AE19">
            <v>2.2000000000000002</v>
          </cell>
          <cell r="AF19">
            <v>2.0666666666666669</v>
          </cell>
          <cell r="AG19">
            <v>4.6833333333333336</v>
          </cell>
          <cell r="AH19">
            <v>2.2000000000000002</v>
          </cell>
          <cell r="AI19">
            <v>2.1</v>
          </cell>
          <cell r="AJ19">
            <v>4.6749999999999998</v>
          </cell>
          <cell r="AK19">
            <v>238.9</v>
          </cell>
          <cell r="AL19">
            <v>3378.5</v>
          </cell>
          <cell r="AM19">
            <v>12197.3</v>
          </cell>
          <cell r="AN19">
            <v>296.7</v>
          </cell>
          <cell r="AO19">
            <v>3427.4</v>
          </cell>
          <cell r="AP19">
            <v>12502.5</v>
          </cell>
          <cell r="AQ19">
            <v>1.3614348205910596</v>
          </cell>
          <cell r="AR19">
            <v>20.397117471167171</v>
          </cell>
          <cell r="AS19">
            <v>100.77227481236025</v>
          </cell>
          <cell r="AT19">
            <v>1.6908234042250623</v>
          </cell>
          <cell r="AU19">
            <v>20.692584933805421</v>
          </cell>
          <cell r="AV19">
            <v>102.71919416174782</v>
          </cell>
          <cell r="AW19">
            <v>112208</v>
          </cell>
          <cell r="AX19">
            <v>121683.66666666667</v>
          </cell>
          <cell r="AY19">
            <v>213248.75</v>
          </cell>
          <cell r="AZ19">
            <v>495499</v>
          </cell>
          <cell r="BA19">
            <v>503926.66666666669</v>
          </cell>
          <cell r="BB19">
            <v>616297.41666666674</v>
          </cell>
          <cell r="BC19">
            <v>96.4</v>
          </cell>
          <cell r="BD19">
            <v>100.60000000000001</v>
          </cell>
          <cell r="BE19">
            <v>93.316666666666663</v>
          </cell>
          <cell r="BF19">
            <v>97.5</v>
          </cell>
          <cell r="BG19">
            <v>101.76666666666667</v>
          </cell>
          <cell r="BH19">
            <v>93.45</v>
          </cell>
          <cell r="BI19">
            <v>430.05</v>
          </cell>
          <cell r="BJ19">
            <v>3112.1099999999997</v>
          </cell>
          <cell r="BK19">
            <v>12279.560000000001</v>
          </cell>
          <cell r="BL19">
            <v>2.4507536399965892</v>
          </cell>
          <cell r="BM19">
            <v>18.790971155522183</v>
          </cell>
          <cell r="BN19">
            <v>101.93038653785261</v>
          </cell>
          <cell r="BO19">
            <v>447.73</v>
          </cell>
          <cell r="BP19">
            <v>3245.98</v>
          </cell>
          <cell r="BQ19">
            <v>12242.52</v>
          </cell>
          <cell r="BR19">
            <v>2.5515077949905196</v>
          </cell>
          <cell r="BS19">
            <v>19.597551688331521</v>
          </cell>
          <cell r="BT19">
            <v>100.67251251035154</v>
          </cell>
          <cell r="BU19">
            <v>84.46</v>
          </cell>
          <cell r="BV19">
            <v>73.103333333333339</v>
          </cell>
          <cell r="BW19">
            <v>91.558333333333337</v>
          </cell>
          <cell r="BX19">
            <v>123.04</v>
          </cell>
          <cell r="BY19">
            <v>126.18666666666667</v>
          </cell>
          <cell r="BZ19">
            <v>130.95833333333334</v>
          </cell>
          <cell r="CA19">
            <v>120.77</v>
          </cell>
          <cell r="CB19">
            <v>92.11666666666666</v>
          </cell>
          <cell r="CC19">
            <v>106.15</v>
          </cell>
          <cell r="CD19">
            <v>126.66</v>
          </cell>
          <cell r="CE19">
            <v>134.92999999999998</v>
          </cell>
          <cell r="CF19">
            <v>128.19999999999999</v>
          </cell>
          <cell r="CG19">
            <v>76.34</v>
          </cell>
          <cell r="CH19">
            <v>75.286666666666662</v>
          </cell>
          <cell r="CI19">
            <v>111.50416666666666</v>
          </cell>
          <cell r="CJ19">
            <v>95.53</v>
          </cell>
          <cell r="CK19">
            <v>96.563333333333333</v>
          </cell>
          <cell r="CL19">
            <v>114.00416666666666</v>
          </cell>
          <cell r="CM19">
            <v>85.56</v>
          </cell>
          <cell r="CN19">
            <v>77.650000000000006</v>
          </cell>
          <cell r="CO19">
            <v>93.533333333333331</v>
          </cell>
          <cell r="CP19">
            <v>123.69</v>
          </cell>
          <cell r="CQ19">
            <v>97.853333333333339</v>
          </cell>
          <cell r="CR19">
            <v>119.59166666666668</v>
          </cell>
          <cell r="CS19">
            <v>107.73</v>
          </cell>
          <cell r="CT19">
            <v>94.936666666666667</v>
          </cell>
          <cell r="CU19">
            <v>107.95</v>
          </cell>
          <cell r="CV19">
            <v>119.93</v>
          </cell>
          <cell r="CW19">
            <v>102.14999999999999</v>
          </cell>
          <cell r="CX19">
            <v>128.88333333333333</v>
          </cell>
          <cell r="CY19">
            <v>119.54</v>
          </cell>
          <cell r="CZ19">
            <v>94.88</v>
          </cell>
          <cell r="DA19">
            <v>111.78333333333332</v>
          </cell>
          <cell r="DB19">
            <v>103.24</v>
          </cell>
          <cell r="DC19">
            <v>102.05</v>
          </cell>
          <cell r="DD19">
            <v>114.49166666666666</v>
          </cell>
          <cell r="DE19">
            <v>90.4</v>
          </cell>
          <cell r="DF19">
            <v>95.09999999999998</v>
          </cell>
          <cell r="DG19">
            <v>102.39166666666667</v>
          </cell>
          <cell r="DH19">
            <v>91.9</v>
          </cell>
          <cell r="DI19">
            <v>96.433333333333337</v>
          </cell>
          <cell r="DJ19">
            <v>100.70833333333333</v>
          </cell>
          <cell r="DL19">
            <v>112493</v>
          </cell>
          <cell r="DM19">
            <v>495375</v>
          </cell>
          <cell r="DO19">
            <v>471776</v>
          </cell>
          <cell r="DP19">
            <v>1983110</v>
          </cell>
          <cell r="DQ19">
            <v>99.39</v>
          </cell>
          <cell r="DR19">
            <v>94.320000000000007</v>
          </cell>
          <cell r="DS19">
            <v>114.07499999999999</v>
          </cell>
          <cell r="DT19">
            <v>79.81</v>
          </cell>
          <cell r="DU19">
            <v>74.993333333333325</v>
          </cell>
          <cell r="DV19">
            <v>111.46666666666667</v>
          </cell>
        </row>
        <row r="20">
          <cell r="D20">
            <v>2000</v>
          </cell>
          <cell r="E20">
            <v>178.12350040000001</v>
          </cell>
          <cell r="G20">
            <v>39.799999999999997</v>
          </cell>
          <cell r="H20" t="str">
            <v>#N/A</v>
          </cell>
          <cell r="I20">
            <v>18.2</v>
          </cell>
          <cell r="J20">
            <v>104.4</v>
          </cell>
          <cell r="K20">
            <v>87.033333333333346</v>
          </cell>
          <cell r="L20" t="str">
            <v>#N/A</v>
          </cell>
          <cell r="M20">
            <v>114.9</v>
          </cell>
          <cell r="N20">
            <v>101.86666666666667</v>
          </cell>
          <cell r="O20" t="str">
            <v>#N/A</v>
          </cell>
          <cell r="P20">
            <v>105.3</v>
          </cell>
          <cell r="Q20">
            <v>99</v>
          </cell>
          <cell r="R20" t="str">
            <v>#N/A</v>
          </cell>
          <cell r="S20" t="e">
            <v>#N/A</v>
          </cell>
          <cell r="T20" t="e">
            <v>#N/A</v>
          </cell>
          <cell r="U20" t="str">
            <v>#N/A</v>
          </cell>
          <cell r="V20">
            <v>95</v>
          </cell>
          <cell r="W20">
            <v>98.2</v>
          </cell>
          <cell r="X20" t="str">
            <v>#N/A</v>
          </cell>
          <cell r="Y20">
            <v>95</v>
          </cell>
          <cell r="Z20">
            <v>100.06666666666668</v>
          </cell>
          <cell r="AA20" t="str">
            <v>#N/A</v>
          </cell>
          <cell r="AB20">
            <v>6424</v>
          </cell>
          <cell r="AC20">
            <v>6619</v>
          </cell>
          <cell r="AD20" t="str">
            <v>#N/A</v>
          </cell>
          <cell r="AE20">
            <v>2</v>
          </cell>
          <cell r="AF20">
            <v>2.1333333333333333</v>
          </cell>
          <cell r="AG20" t="str">
            <v>#N/A</v>
          </cell>
          <cell r="AH20">
            <v>2</v>
          </cell>
          <cell r="AI20">
            <v>2.166666666666667</v>
          </cell>
          <cell r="AJ20" t="str">
            <v>#N/A</v>
          </cell>
          <cell r="AK20">
            <v>170.3</v>
          </cell>
          <cell r="AL20">
            <v>3436.5</v>
          </cell>
          <cell r="AM20" t="str">
            <v>#N/A</v>
          </cell>
          <cell r="AN20">
            <v>276.7</v>
          </cell>
          <cell r="AO20">
            <v>3558.4</v>
          </cell>
          <cell r="AP20" t="str">
            <v>#N/A</v>
          </cell>
          <cell r="AQ20">
            <v>0.95607822447666202</v>
          </cell>
          <cell r="AR20">
            <v>19.928555240747095</v>
          </cell>
          <cell r="AS20" t="str">
            <v>#N/A</v>
          </cell>
          <cell r="AT20">
            <v>1.5534165866863909</v>
          </cell>
          <cell r="AU20">
            <v>20.555687407837738</v>
          </cell>
          <cell r="AV20" t="str">
            <v>#N/A</v>
          </cell>
          <cell r="AW20">
            <v>111467</v>
          </cell>
          <cell r="AX20">
            <v>122541</v>
          </cell>
          <cell r="AY20" t="str">
            <v>#N/A</v>
          </cell>
          <cell r="AZ20">
            <v>493871</v>
          </cell>
          <cell r="BA20">
            <v>502322.33333333331</v>
          </cell>
          <cell r="BB20" t="str">
            <v>#N/A</v>
          </cell>
          <cell r="BC20">
            <v>96.3</v>
          </cell>
          <cell r="BD20">
            <v>99.2</v>
          </cell>
          <cell r="BE20" t="str">
            <v>#N/A</v>
          </cell>
          <cell r="BF20">
            <v>97.7</v>
          </cell>
          <cell r="BG20">
            <v>100.56666666666668</v>
          </cell>
          <cell r="BH20" t="str">
            <v>#N/A</v>
          </cell>
          <cell r="BI20">
            <v>287.04000000000002</v>
          </cell>
          <cell r="BJ20">
            <v>3546.27</v>
          </cell>
          <cell r="BK20" t="str">
            <v>#N/A</v>
          </cell>
          <cell r="BL20">
            <v>1.6114661982018854</v>
          </cell>
          <cell r="BM20">
            <v>20.556620450115645</v>
          </cell>
          <cell r="BN20" t="str">
            <v>#N/A</v>
          </cell>
          <cell r="BO20">
            <v>506.65</v>
          </cell>
          <cell r="BP20">
            <v>3423.6499999999996</v>
          </cell>
          <cell r="BQ20" t="str">
            <v>#N/A</v>
          </cell>
          <cell r="BR20">
            <v>2.844374823435706</v>
          </cell>
          <cell r="BS20">
            <v>19.785619113872698</v>
          </cell>
          <cell r="BT20" t="str">
            <v>#N/A</v>
          </cell>
          <cell r="BU20">
            <v>91.4</v>
          </cell>
          <cell r="BV20">
            <v>73.623333333333335</v>
          </cell>
          <cell r="BW20" t="str">
            <v>#N/A</v>
          </cell>
          <cell r="BX20">
            <v>118.38</v>
          </cell>
          <cell r="BY20">
            <v>122.58999999999999</v>
          </cell>
          <cell r="BZ20" t="str">
            <v>#N/A</v>
          </cell>
          <cell r="CA20">
            <v>118.4</v>
          </cell>
          <cell r="CB20">
            <v>92.076666666666668</v>
          </cell>
          <cell r="CC20" t="str">
            <v>#N/A</v>
          </cell>
          <cell r="CD20">
            <v>121.06</v>
          </cell>
          <cell r="CE20">
            <v>132.55333333333331</v>
          </cell>
          <cell r="CF20" t="str">
            <v>#N/A</v>
          </cell>
          <cell r="CG20">
            <v>75.239999999999995</v>
          </cell>
          <cell r="CH20">
            <v>75.38000000000001</v>
          </cell>
          <cell r="CI20" t="str">
            <v>#N/A</v>
          </cell>
          <cell r="CJ20">
            <v>96.75</v>
          </cell>
          <cell r="CK20">
            <v>97.25333333333333</v>
          </cell>
          <cell r="CL20" t="str">
            <v>#N/A</v>
          </cell>
          <cell r="CM20">
            <v>80.06</v>
          </cell>
          <cell r="CN20">
            <v>77.983333333333334</v>
          </cell>
          <cell r="CO20" t="str">
            <v>#N/A</v>
          </cell>
          <cell r="CP20">
            <v>118.22</v>
          </cell>
          <cell r="CQ20">
            <v>107.24000000000001</v>
          </cell>
          <cell r="CR20" t="str">
            <v>#N/A</v>
          </cell>
          <cell r="CS20">
            <v>98.4</v>
          </cell>
          <cell r="CT20">
            <v>92.576666666666668</v>
          </cell>
          <cell r="CU20" t="str">
            <v>#N/A</v>
          </cell>
          <cell r="CV20">
            <v>109.79</v>
          </cell>
          <cell r="CW20">
            <v>109.94666666666666</v>
          </cell>
          <cell r="CX20" t="str">
            <v>#N/A</v>
          </cell>
          <cell r="CY20">
            <v>114.69</v>
          </cell>
          <cell r="CZ20">
            <v>93.929999999999993</v>
          </cell>
          <cell r="DA20" t="str">
            <v>#N/A</v>
          </cell>
          <cell r="DB20">
            <v>95.42</v>
          </cell>
          <cell r="DC20">
            <v>105.50666666666666</v>
          </cell>
          <cell r="DD20" t="str">
            <v>#N/A</v>
          </cell>
          <cell r="DE20">
            <v>90.4</v>
          </cell>
          <cell r="DF20">
            <v>95.266666666666666</v>
          </cell>
          <cell r="DG20" t="str">
            <v>#N/A</v>
          </cell>
          <cell r="DH20">
            <v>91.8</v>
          </cell>
          <cell r="DI20">
            <v>97.40000000000002</v>
          </cell>
          <cell r="DJ20" t="str">
            <v>#N/A</v>
          </cell>
          <cell r="DL20">
            <v>115260</v>
          </cell>
          <cell r="DM20" t="str">
            <v>#N/A</v>
          </cell>
          <cell r="DO20">
            <v>470177</v>
          </cell>
          <cell r="DP20" t="str">
            <v>#N/A</v>
          </cell>
          <cell r="DQ20">
            <v>94.23</v>
          </cell>
          <cell r="DR20">
            <v>98.759999999999991</v>
          </cell>
          <cell r="DS20" t="str">
            <v>#N/A</v>
          </cell>
          <cell r="DT20">
            <v>77.69</v>
          </cell>
          <cell r="DU20">
            <v>75.236666666666665</v>
          </cell>
          <cell r="DV20" t="str">
            <v>#N/A</v>
          </cell>
        </row>
        <row r="21">
          <cell r="D21">
            <v>2001</v>
          </cell>
          <cell r="E21">
            <v>182.6756422</v>
          </cell>
          <cell r="G21">
            <v>39</v>
          </cell>
          <cell r="H21" t="str">
            <v>#N/A</v>
          </cell>
          <cell r="I21">
            <v>45.5</v>
          </cell>
          <cell r="J21">
            <v>103.7</v>
          </cell>
          <cell r="K21">
            <v>85.666666666666671</v>
          </cell>
          <cell r="L21" t="str">
            <v>#N/A</v>
          </cell>
          <cell r="M21">
            <v>115.2</v>
          </cell>
          <cell r="N21">
            <v>98.666666666666671</v>
          </cell>
          <cell r="O21" t="str">
            <v>#N/A</v>
          </cell>
          <cell r="P21">
            <v>105.4</v>
          </cell>
          <cell r="Q21">
            <v>96.466666666666683</v>
          </cell>
          <cell r="R21" t="str">
            <v>#N/A</v>
          </cell>
          <cell r="S21" t="e">
            <v>#N/A</v>
          </cell>
          <cell r="T21" t="e">
            <v>#N/A</v>
          </cell>
          <cell r="U21" t="str">
            <v>#N/A</v>
          </cell>
          <cell r="V21">
            <v>94.9</v>
          </cell>
          <cell r="W21">
            <v>98.566666666666663</v>
          </cell>
          <cell r="X21" t="str">
            <v>#N/A</v>
          </cell>
          <cell r="Y21">
            <v>95.1</v>
          </cell>
          <cell r="Z21">
            <v>99.733333333333334</v>
          </cell>
          <cell r="AA21" t="str">
            <v>#N/A</v>
          </cell>
          <cell r="AB21">
            <v>6368</v>
          </cell>
          <cell r="AC21">
            <v>6613.333333333333</v>
          </cell>
          <cell r="AD21" t="str">
            <v>#N/A</v>
          </cell>
          <cell r="AE21">
            <v>1.9</v>
          </cell>
          <cell r="AF21">
            <v>2.2000000000000002</v>
          </cell>
          <cell r="AG21" t="str">
            <v>#N/A</v>
          </cell>
          <cell r="AH21">
            <v>2</v>
          </cell>
          <cell r="AI21">
            <v>2.2666666666666666</v>
          </cell>
          <cell r="AJ21" t="str">
            <v>#N/A</v>
          </cell>
          <cell r="AK21">
            <v>416.4</v>
          </cell>
          <cell r="AL21">
            <v>3928.3</v>
          </cell>
          <cell r="AM21" t="str">
            <v>#N/A</v>
          </cell>
          <cell r="AN21">
            <v>319.39999999999998</v>
          </cell>
          <cell r="AO21">
            <v>3933.6000000000004</v>
          </cell>
          <cell r="AP21" t="str">
            <v>#N/A</v>
          </cell>
          <cell r="AQ21">
            <v>2.2794500404389435</v>
          </cell>
          <cell r="AR21">
            <v>25.21926197118578</v>
          </cell>
          <cell r="AS21" t="str">
            <v>#N/A</v>
          </cell>
          <cell r="AT21">
            <v>1.7484542337084499</v>
          </cell>
          <cell r="AU21">
            <v>25.255289744748669</v>
          </cell>
          <cell r="AV21" t="str">
            <v>#N/A</v>
          </cell>
          <cell r="AW21">
            <v>112358</v>
          </cell>
          <cell r="AX21">
            <v>123640</v>
          </cell>
          <cell r="AY21" t="str">
            <v>#N/A</v>
          </cell>
          <cell r="AZ21">
            <v>494956</v>
          </cell>
          <cell r="BA21">
            <v>503098.66666666669</v>
          </cell>
          <cell r="BB21" t="str">
            <v>#N/A</v>
          </cell>
          <cell r="BC21">
            <v>125.4</v>
          </cell>
          <cell r="BD21">
            <v>107.2</v>
          </cell>
          <cell r="BE21" t="str">
            <v>#N/A</v>
          </cell>
          <cell r="BF21">
            <v>98.6</v>
          </cell>
          <cell r="BG21">
            <v>100.36666666666667</v>
          </cell>
          <cell r="BH21" t="str">
            <v>#N/A</v>
          </cell>
          <cell r="BI21">
            <v>716.29</v>
          </cell>
          <cell r="BJ21">
            <v>3633.9000000000005</v>
          </cell>
          <cell r="BK21" t="str">
            <v>#N/A</v>
          </cell>
          <cell r="BL21">
            <v>3.9211029526080954</v>
          </cell>
          <cell r="BM21">
            <v>23.292605697587685</v>
          </cell>
          <cell r="BN21" t="str">
            <v>#N/A</v>
          </cell>
          <cell r="BO21">
            <v>476.18</v>
          </cell>
          <cell r="BP21">
            <v>3578.9700000000003</v>
          </cell>
          <cell r="BQ21" t="str">
            <v>#N/A</v>
          </cell>
          <cell r="BR21">
            <v>2.6066967345250149</v>
          </cell>
          <cell r="BS21">
            <v>22.9363099990574</v>
          </cell>
          <cell r="BT21" t="str">
            <v>#N/A</v>
          </cell>
          <cell r="BU21">
            <v>82.3</v>
          </cell>
          <cell r="BV21">
            <v>76.196666666666658</v>
          </cell>
          <cell r="BW21" t="str">
            <v>#N/A</v>
          </cell>
          <cell r="BX21">
            <v>132.97</v>
          </cell>
          <cell r="BY21">
            <v>108.08666666666666</v>
          </cell>
          <cell r="BZ21" t="str">
            <v>#N/A</v>
          </cell>
          <cell r="CA21">
            <v>107.86</v>
          </cell>
          <cell r="CB21">
            <v>90.773333333333326</v>
          </cell>
          <cell r="CC21" t="str">
            <v>#N/A</v>
          </cell>
          <cell r="CD21">
            <v>136.33000000000001</v>
          </cell>
          <cell r="CE21">
            <v>115.45666666666666</v>
          </cell>
          <cell r="CF21" t="str">
            <v>#N/A</v>
          </cell>
          <cell r="CG21">
            <v>76.48</v>
          </cell>
          <cell r="CH21">
            <v>75.213333333333338</v>
          </cell>
          <cell r="CI21" t="str">
            <v>#N/A</v>
          </cell>
          <cell r="CJ21">
            <v>96.47</v>
          </cell>
          <cell r="CK21">
            <v>97.473333333333343</v>
          </cell>
          <cell r="CL21" t="str">
            <v>#N/A</v>
          </cell>
          <cell r="CM21">
            <v>89.42</v>
          </cell>
          <cell r="CN21">
            <v>76.42</v>
          </cell>
          <cell r="CO21" t="str">
            <v>#N/A</v>
          </cell>
          <cell r="CP21">
            <v>119.59</v>
          </cell>
          <cell r="CQ21">
            <v>111.72333333333334</v>
          </cell>
          <cell r="CR21" t="str">
            <v>#N/A</v>
          </cell>
          <cell r="CS21">
            <v>105.48</v>
          </cell>
          <cell r="CT21">
            <v>89.04</v>
          </cell>
          <cell r="CU21" t="str">
            <v>#N/A</v>
          </cell>
          <cell r="CV21">
            <v>114.4</v>
          </cell>
          <cell r="CW21">
            <v>113.21</v>
          </cell>
          <cell r="CX21" t="str">
            <v>#N/A</v>
          </cell>
          <cell r="CY21">
            <v>114.13</v>
          </cell>
          <cell r="CZ21">
            <v>92.660000000000011</v>
          </cell>
          <cell r="DA21" t="str">
            <v>#N/A</v>
          </cell>
          <cell r="DB21">
            <v>107.39</v>
          </cell>
          <cell r="DC21">
            <v>105.39</v>
          </cell>
          <cell r="DD21" t="str">
            <v>#N/A</v>
          </cell>
          <cell r="DE21">
            <v>91</v>
          </cell>
          <cell r="DF21">
            <v>95.59999999999998</v>
          </cell>
          <cell r="DG21" t="str">
            <v>#N/A</v>
          </cell>
          <cell r="DH21">
            <v>95.3</v>
          </cell>
          <cell r="DI21">
            <v>97.566666666666663</v>
          </cell>
          <cell r="DJ21" t="str">
            <v>#N/A</v>
          </cell>
          <cell r="DL21">
            <v>130599</v>
          </cell>
          <cell r="DM21" t="str">
            <v>#N/A</v>
          </cell>
          <cell r="DO21">
            <v>472605</v>
          </cell>
          <cell r="DP21" t="str">
            <v>#N/A</v>
          </cell>
          <cell r="DQ21">
            <v>104.27</v>
          </cell>
          <cell r="DR21">
            <v>100.14</v>
          </cell>
          <cell r="DS21" t="str">
            <v>#N/A</v>
          </cell>
          <cell r="DT21">
            <v>77.47</v>
          </cell>
          <cell r="DU21">
            <v>77.046666666666667</v>
          </cell>
          <cell r="DV21" t="str">
            <v>#N/A</v>
          </cell>
        </row>
        <row r="22">
          <cell r="D22">
            <v>2002</v>
          </cell>
          <cell r="E22">
            <v>181.3718734</v>
          </cell>
          <cell r="G22">
            <v>38.4</v>
          </cell>
          <cell r="H22" t="str">
            <v>#N/A</v>
          </cell>
          <cell r="I22">
            <v>18.2</v>
          </cell>
          <cell r="J22">
            <v>102.7</v>
          </cell>
          <cell r="K22">
            <v>87</v>
          </cell>
          <cell r="L22" t="str">
            <v>#N/A</v>
          </cell>
          <cell r="M22">
            <v>115.4</v>
          </cell>
          <cell r="N22">
            <v>99.5</v>
          </cell>
          <cell r="O22" t="str">
            <v>#N/A</v>
          </cell>
          <cell r="P22">
            <v>106.1</v>
          </cell>
          <cell r="Q22">
            <v>96.8</v>
          </cell>
          <cell r="R22" t="str">
            <v>#N/A</v>
          </cell>
          <cell r="S22" t="e">
            <v>#N/A</v>
          </cell>
          <cell r="T22" t="e">
            <v>#N/A</v>
          </cell>
          <cell r="U22" t="str">
            <v>#N/A</v>
          </cell>
          <cell r="V22">
            <v>95.5</v>
          </cell>
          <cell r="W22">
            <v>98.566666666666663</v>
          </cell>
          <cell r="X22" t="str">
            <v>#N/A</v>
          </cell>
          <cell r="Y22">
            <v>94.7</v>
          </cell>
          <cell r="Z22">
            <v>98.966666666666654</v>
          </cell>
          <cell r="AA22" t="str">
            <v>#N/A</v>
          </cell>
          <cell r="AB22">
            <v>6308</v>
          </cell>
          <cell r="AC22">
            <v>6471.333333333333</v>
          </cell>
          <cell r="AD22" t="str">
            <v>#N/A</v>
          </cell>
          <cell r="AE22">
            <v>2.1</v>
          </cell>
          <cell r="AF22">
            <v>2.4666666666666668</v>
          </cell>
          <cell r="AG22" t="str">
            <v>#N/A</v>
          </cell>
          <cell r="AH22">
            <v>2</v>
          </cell>
          <cell r="AI22">
            <v>2.2999999999999998</v>
          </cell>
          <cell r="AJ22" t="str">
            <v>#N/A</v>
          </cell>
          <cell r="AK22">
            <v>-14.3</v>
          </cell>
          <cell r="AL22">
            <v>4289.6000000000004</v>
          </cell>
          <cell r="AM22" t="str">
            <v>#N/A</v>
          </cell>
          <cell r="AN22">
            <v>652.1</v>
          </cell>
          <cell r="AO22">
            <v>4021</v>
          </cell>
          <cell r="AP22" t="str">
            <v>#N/A</v>
          </cell>
          <cell r="AQ22">
            <v>-7.8843536938401612E-2</v>
          </cell>
          <cell r="AR22">
            <v>30.325698371770216</v>
          </cell>
          <cell r="AS22" t="str">
            <v>#N/A</v>
          </cell>
          <cell r="AT22">
            <v>3.5953755550721462</v>
          </cell>
          <cell r="AU22">
            <v>27.982375237198767</v>
          </cell>
          <cell r="AV22" t="str">
            <v>#N/A</v>
          </cell>
          <cell r="AW22">
            <v>113499</v>
          </cell>
          <cell r="AX22">
            <v>124097</v>
          </cell>
          <cell r="AY22" t="str">
            <v>#N/A</v>
          </cell>
          <cell r="AZ22">
            <v>495986</v>
          </cell>
          <cell r="BA22">
            <v>504576.66666666669</v>
          </cell>
          <cell r="BB22" t="str">
            <v>#N/A</v>
          </cell>
          <cell r="BC22">
            <v>90.4</v>
          </cell>
          <cell r="BD22">
            <v>94.933333333333323</v>
          </cell>
          <cell r="BE22" t="str">
            <v>#N/A</v>
          </cell>
          <cell r="BF22">
            <v>98.5</v>
          </cell>
          <cell r="BG22">
            <v>99.133333333333326</v>
          </cell>
          <cell r="BH22" t="str">
            <v>#N/A</v>
          </cell>
          <cell r="BI22">
            <v>123.9</v>
          </cell>
          <cell r="BJ22">
            <v>3535.54</v>
          </cell>
          <cell r="BK22" t="str">
            <v>#N/A</v>
          </cell>
          <cell r="BL22">
            <v>0.68312686899775943</v>
          </cell>
          <cell r="BM22">
            <v>24.877059545632484</v>
          </cell>
          <cell r="BN22" t="str">
            <v>#N/A</v>
          </cell>
          <cell r="BO22">
            <v>693.91</v>
          </cell>
          <cell r="BP22">
            <v>3549.7700000000004</v>
          </cell>
          <cell r="BQ22" t="str">
            <v>#N/A</v>
          </cell>
          <cell r="BR22">
            <v>3.8258964137710669</v>
          </cell>
          <cell r="BS22">
            <v>24.661277859245622</v>
          </cell>
          <cell r="BT22" t="str">
            <v>#N/A</v>
          </cell>
          <cell r="BU22">
            <v>82.64</v>
          </cell>
          <cell r="BV22">
            <v>71.65666666666668</v>
          </cell>
          <cell r="BW22" t="str">
            <v>#N/A</v>
          </cell>
          <cell r="BX22">
            <v>113.85</v>
          </cell>
          <cell r="BY22">
            <v>118.34333333333332</v>
          </cell>
          <cell r="BZ22" t="str">
            <v>#N/A</v>
          </cell>
          <cell r="CA22">
            <v>109.76</v>
          </cell>
          <cell r="CB22">
            <v>82.526666666666657</v>
          </cell>
          <cell r="CC22" t="str">
            <v>#N/A</v>
          </cell>
          <cell r="CD22">
            <v>120.29</v>
          </cell>
          <cell r="CE22">
            <v>124.91666666666667</v>
          </cell>
          <cell r="CF22" t="str">
            <v>#N/A</v>
          </cell>
          <cell r="CG22">
            <v>74.28</v>
          </cell>
          <cell r="CH22">
            <v>77.523333333333326</v>
          </cell>
          <cell r="CI22" t="str">
            <v>#N/A</v>
          </cell>
          <cell r="CJ22">
            <v>96.85</v>
          </cell>
          <cell r="CK22">
            <v>97.043333333333337</v>
          </cell>
          <cell r="CL22" t="str">
            <v>#N/A</v>
          </cell>
          <cell r="CM22">
            <v>76.69</v>
          </cell>
          <cell r="CN22">
            <v>81.509999999999991</v>
          </cell>
          <cell r="CO22" t="str">
            <v>#N/A</v>
          </cell>
          <cell r="CP22">
            <v>96.79</v>
          </cell>
          <cell r="CQ22">
            <v>103.55333333333334</v>
          </cell>
          <cell r="CR22" t="str">
            <v>#N/A</v>
          </cell>
          <cell r="CS22">
            <v>98.08</v>
          </cell>
          <cell r="CT22">
            <v>94.113333333333344</v>
          </cell>
          <cell r="CU22" t="str">
            <v>#N/A</v>
          </cell>
          <cell r="CV22">
            <v>95.51</v>
          </cell>
          <cell r="CW22">
            <v>107.87</v>
          </cell>
          <cell r="CX22" t="str">
            <v>#N/A</v>
          </cell>
          <cell r="CY22">
            <v>107.55</v>
          </cell>
          <cell r="CZ22">
            <v>89.070000000000007</v>
          </cell>
          <cell r="DA22" t="str">
            <v>#N/A</v>
          </cell>
          <cell r="DB22">
            <v>85.28</v>
          </cell>
          <cell r="DC22">
            <v>101.71333333333332</v>
          </cell>
          <cell r="DD22" t="str">
            <v>#N/A</v>
          </cell>
          <cell r="DE22">
            <v>91.1</v>
          </cell>
          <cell r="DF22">
            <v>95.966666666666654</v>
          </cell>
          <cell r="DG22" t="str">
            <v>#N/A</v>
          </cell>
          <cell r="DH22">
            <v>91.6</v>
          </cell>
          <cell r="DI22">
            <v>96.766666666666666</v>
          </cell>
          <cell r="DJ22" t="str">
            <v>#N/A</v>
          </cell>
          <cell r="DL22">
            <v>113529</v>
          </cell>
          <cell r="DM22" t="str">
            <v>#N/A</v>
          </cell>
          <cell r="DO22">
            <v>472197</v>
          </cell>
          <cell r="DP22" t="str">
            <v>#N/A</v>
          </cell>
          <cell r="DQ22">
            <v>80.150000000000006</v>
          </cell>
          <cell r="DR22">
            <v>94.803333333333327</v>
          </cell>
          <cell r="DS22" t="str">
            <v>#N/A</v>
          </cell>
          <cell r="DT22">
            <v>73.430000000000007</v>
          </cell>
          <cell r="DU22">
            <v>75.166666666666671</v>
          </cell>
          <cell r="DV22" t="str">
            <v>#N/A</v>
          </cell>
        </row>
        <row r="23">
          <cell r="D23">
            <v>2003</v>
          </cell>
          <cell r="E23">
            <v>180.41944649999999</v>
          </cell>
          <cell r="G23">
            <v>41.2</v>
          </cell>
          <cell r="H23" t="str">
            <v>#N/A</v>
          </cell>
          <cell r="I23">
            <v>18.2</v>
          </cell>
          <cell r="J23">
            <v>100.4</v>
          </cell>
          <cell r="K23">
            <v>87.033333333333317</v>
          </cell>
          <cell r="L23" t="str">
            <v>#N/A</v>
          </cell>
          <cell r="M23">
            <v>114.9</v>
          </cell>
          <cell r="N23">
            <v>98.899999999999991</v>
          </cell>
          <cell r="O23" t="str">
            <v>#N/A</v>
          </cell>
          <cell r="P23">
            <v>106.5</v>
          </cell>
          <cell r="Q23">
            <v>96.333333333333329</v>
          </cell>
          <cell r="R23" t="str">
            <v>#N/A</v>
          </cell>
          <cell r="S23" t="e">
            <v>#N/A</v>
          </cell>
          <cell r="T23" t="e">
            <v>#N/A</v>
          </cell>
          <cell r="U23" t="str">
            <v>#N/A</v>
          </cell>
          <cell r="V23">
            <v>95.2</v>
          </cell>
          <cell r="W23">
            <v>99.433333333333337</v>
          </cell>
          <cell r="X23" t="str">
            <v>#N/A</v>
          </cell>
          <cell r="Y23">
            <v>94.5</v>
          </cell>
          <cell r="Z23">
            <v>101.36666666666667</v>
          </cell>
          <cell r="AA23" t="str">
            <v>#N/A</v>
          </cell>
          <cell r="AB23">
            <v>6307</v>
          </cell>
          <cell r="AC23">
            <v>6674</v>
          </cell>
          <cell r="AD23" t="str">
            <v>#N/A</v>
          </cell>
          <cell r="AE23">
            <v>2.2000000000000002</v>
          </cell>
          <cell r="AF23">
            <v>2.4333333333333336</v>
          </cell>
          <cell r="AG23" t="str">
            <v>#N/A</v>
          </cell>
          <cell r="AH23">
            <v>2.1</v>
          </cell>
          <cell r="AI23">
            <v>2.4333333333333331</v>
          </cell>
          <cell r="AJ23" t="str">
            <v>#N/A</v>
          </cell>
          <cell r="AK23">
            <v>767.2</v>
          </cell>
          <cell r="AL23">
            <v>3437.8</v>
          </cell>
          <cell r="AM23" t="str">
            <v>#N/A</v>
          </cell>
          <cell r="AN23">
            <v>604</v>
          </cell>
          <cell r="AO23">
            <v>3474.5000000000005</v>
          </cell>
          <cell r="AP23" t="str">
            <v>#N/A</v>
          </cell>
          <cell r="AQ23">
            <v>4.2523132338730463</v>
          </cell>
          <cell r="AR23">
            <v>25.887640025633218</v>
          </cell>
          <cell r="AS23" t="str">
            <v>#N/A</v>
          </cell>
          <cell r="AT23">
            <v>3.3477544229136078</v>
          </cell>
          <cell r="AU23">
            <v>26.158874903405962</v>
          </cell>
          <cell r="AV23" t="str">
            <v>#N/A</v>
          </cell>
          <cell r="AW23">
            <v>112686</v>
          </cell>
          <cell r="AX23">
            <v>125636.66666666667</v>
          </cell>
          <cell r="AY23" t="str">
            <v>#N/A</v>
          </cell>
          <cell r="AZ23">
            <v>496448</v>
          </cell>
          <cell r="BA23">
            <v>509182.33333333331</v>
          </cell>
          <cell r="BB23" t="str">
            <v>#N/A</v>
          </cell>
          <cell r="BC23">
            <v>86.1</v>
          </cell>
          <cell r="BD23">
            <v>98.100000000000009</v>
          </cell>
          <cell r="BE23" t="str">
            <v>#N/A</v>
          </cell>
          <cell r="BF23">
            <v>98.4</v>
          </cell>
          <cell r="BG23">
            <v>99.533333333333346</v>
          </cell>
          <cell r="BH23" t="str">
            <v>#N/A</v>
          </cell>
          <cell r="BI23">
            <v>662.02</v>
          </cell>
          <cell r="BJ23">
            <v>3105.75</v>
          </cell>
          <cell r="BK23" t="str">
            <v>#N/A</v>
          </cell>
          <cell r="BL23">
            <v>3.6693383825451433</v>
          </cell>
          <cell r="BM23">
            <v>23.39142789682672</v>
          </cell>
          <cell r="BN23" t="str">
            <v>#N/A</v>
          </cell>
          <cell r="BO23">
            <v>552.02</v>
          </cell>
          <cell r="BP23">
            <v>3234.9100000000003</v>
          </cell>
          <cell r="BQ23" t="str">
            <v>#N/A</v>
          </cell>
          <cell r="BR23">
            <v>3.0596480075112082</v>
          </cell>
          <cell r="BS23">
            <v>24.324833370385861</v>
          </cell>
          <cell r="BT23" t="str">
            <v>#N/A</v>
          </cell>
          <cell r="BU23">
            <v>73.45</v>
          </cell>
          <cell r="BV23">
            <v>71.456666666666663</v>
          </cell>
          <cell r="BW23" t="str">
            <v>#N/A</v>
          </cell>
          <cell r="BX23">
            <v>129.29</v>
          </cell>
          <cell r="BY23">
            <v>103.8</v>
          </cell>
          <cell r="BZ23" t="str">
            <v>#N/A</v>
          </cell>
          <cell r="CA23">
            <v>99.81</v>
          </cell>
          <cell r="CB23">
            <v>77.63000000000001</v>
          </cell>
          <cell r="CC23" t="str">
            <v>#N/A</v>
          </cell>
          <cell r="CD23">
            <v>136.33000000000001</v>
          </cell>
          <cell r="CE23">
            <v>102.51333333333334</v>
          </cell>
          <cell r="CF23" t="str">
            <v>#N/A</v>
          </cell>
          <cell r="CG23">
            <v>77.95</v>
          </cell>
          <cell r="CH23">
            <v>76.436666666666667</v>
          </cell>
          <cell r="CI23" t="str">
            <v>#N/A</v>
          </cell>
          <cell r="CJ23">
            <v>93.27</v>
          </cell>
          <cell r="CK23">
            <v>94.83</v>
          </cell>
          <cell r="CL23" t="str">
            <v>#N/A</v>
          </cell>
          <cell r="CM23">
            <v>82.2</v>
          </cell>
          <cell r="CN23">
            <v>82.936666666666667</v>
          </cell>
          <cell r="CO23" t="str">
            <v>#N/A</v>
          </cell>
          <cell r="CP23">
            <v>103.4</v>
          </cell>
          <cell r="CQ23">
            <v>98.54</v>
          </cell>
          <cell r="CR23" t="str">
            <v>#N/A</v>
          </cell>
          <cell r="CS23">
            <v>101.4</v>
          </cell>
          <cell r="CT23">
            <v>89.823333333333338</v>
          </cell>
          <cell r="CU23" t="str">
            <v>#N/A</v>
          </cell>
          <cell r="CV23">
            <v>102.76</v>
          </cell>
          <cell r="CW23">
            <v>96.006666666666661</v>
          </cell>
          <cell r="CX23" t="str">
            <v>#N/A</v>
          </cell>
          <cell r="CY23">
            <v>99.22</v>
          </cell>
          <cell r="CZ23">
            <v>84.926666666666677</v>
          </cell>
          <cell r="DA23" t="str">
            <v>#N/A</v>
          </cell>
          <cell r="DB23">
            <v>94.5</v>
          </cell>
          <cell r="DC23">
            <v>94.426666666666662</v>
          </cell>
          <cell r="DD23" t="str">
            <v>#N/A</v>
          </cell>
          <cell r="DE23">
            <v>91.4</v>
          </cell>
          <cell r="DF23">
            <v>96.166666666666671</v>
          </cell>
          <cell r="DG23" t="str">
            <v>#N/A</v>
          </cell>
          <cell r="DH23">
            <v>93.3</v>
          </cell>
          <cell r="DI23">
            <v>96.866666666666674</v>
          </cell>
          <cell r="DJ23" t="str">
            <v>#N/A</v>
          </cell>
          <cell r="DL23">
            <v>113125</v>
          </cell>
          <cell r="DM23" t="str">
            <v>#N/A</v>
          </cell>
          <cell r="DO23">
            <v>474278</v>
          </cell>
          <cell r="DP23" t="str">
            <v>#N/A</v>
          </cell>
          <cell r="DQ23">
            <v>88.97</v>
          </cell>
          <cell r="DR23">
            <v>93.67</v>
          </cell>
          <cell r="DS23" t="str">
            <v>#N/A</v>
          </cell>
          <cell r="DT23">
            <v>70.709999999999994</v>
          </cell>
          <cell r="DU23">
            <v>76.823333333333323</v>
          </cell>
          <cell r="DV23" t="str">
            <v>#N/A</v>
          </cell>
        </row>
        <row r="24">
          <cell r="E24">
            <v>175.5732419</v>
          </cell>
          <cell r="G24">
            <v>38.299999999999997</v>
          </cell>
          <cell r="I24">
            <v>0</v>
          </cell>
          <cell r="J24">
            <v>97.7</v>
          </cell>
          <cell r="K24">
            <v>87.333333333333329</v>
          </cell>
          <cell r="M24">
            <v>112.9</v>
          </cell>
          <cell r="N24">
            <v>97.866666666666674</v>
          </cell>
          <cell r="P24">
            <v>105.5</v>
          </cell>
          <cell r="Q24">
            <v>95.133333333333326</v>
          </cell>
          <cell r="S24" t="e">
            <v>#N/A</v>
          </cell>
          <cell r="T24" t="e">
            <v>#N/A</v>
          </cell>
          <cell r="V24">
            <v>95.7</v>
          </cell>
          <cell r="W24">
            <v>99.933333333333323</v>
          </cell>
          <cell r="Y24">
            <v>94.7</v>
          </cell>
          <cell r="Z24">
            <v>101.06666666666668</v>
          </cell>
          <cell r="AB24">
            <v>6418</v>
          </cell>
          <cell r="AC24">
            <v>6668.333333333333</v>
          </cell>
          <cell r="AE24">
            <v>2.4</v>
          </cell>
          <cell r="AF24">
            <v>2.5</v>
          </cell>
          <cell r="AH24">
            <v>2.2000000000000002</v>
          </cell>
          <cell r="AI24">
            <v>2.5333333333333332</v>
          </cell>
          <cell r="AK24">
            <v>614.70000000000005</v>
          </cell>
          <cell r="AL24">
            <v>3404.3</v>
          </cell>
          <cell r="AN24">
            <v>284.3</v>
          </cell>
          <cell r="AO24">
            <v>3542.9</v>
          </cell>
          <cell r="AQ24">
            <v>3.5011029775830553</v>
          </cell>
          <cell r="AR24">
            <v>27.891481105257071</v>
          </cell>
          <cell r="AT24">
            <v>1.61926724666807</v>
          </cell>
          <cell r="AU24">
            <v>29.17524156504075</v>
          </cell>
          <cell r="AW24">
            <v>113165</v>
          </cell>
          <cell r="AX24">
            <v>126484.66666666667</v>
          </cell>
          <cell r="AZ24">
            <v>496197</v>
          </cell>
          <cell r="BA24">
            <v>510944.66666666669</v>
          </cell>
          <cell r="BC24">
            <v>106.4</v>
          </cell>
          <cell r="BD24">
            <v>97.399999999999991</v>
          </cell>
          <cell r="BF24">
            <v>99.9</v>
          </cell>
          <cell r="BG24">
            <v>98.733333333333334</v>
          </cell>
          <cell r="BI24">
            <v>1140.23</v>
          </cell>
          <cell r="BJ24">
            <v>3372.2</v>
          </cell>
          <cell r="BL24">
            <v>6.4943267417106343</v>
          </cell>
          <cell r="BM24">
            <v>27.640916158183046</v>
          </cell>
          <cell r="BO24">
            <v>757.77</v>
          </cell>
          <cell r="BP24">
            <v>3297.02</v>
          </cell>
          <cell r="BR24">
            <v>4.3159765793445768</v>
          </cell>
          <cell r="BS24">
            <v>27.133736994180047</v>
          </cell>
          <cell r="BU24">
            <v>82.3</v>
          </cell>
          <cell r="BV24">
            <v>72.756666666666661</v>
          </cell>
          <cell r="BX24">
            <v>154.41</v>
          </cell>
          <cell r="BY24">
            <v>103.31</v>
          </cell>
          <cell r="CA24">
            <v>107.63</v>
          </cell>
          <cell r="CB24">
            <v>75.856666666666669</v>
          </cell>
          <cell r="CD24">
            <v>162.16999999999999</v>
          </cell>
          <cell r="CE24">
            <v>96.40333333333335</v>
          </cell>
          <cell r="CG24">
            <v>76.41</v>
          </cell>
          <cell r="CH24">
            <v>79.296666666666667</v>
          </cell>
          <cell r="CJ24">
            <v>94.4</v>
          </cell>
          <cell r="CK24">
            <v>95.676666666666677</v>
          </cell>
          <cell r="CM24">
            <v>78.25</v>
          </cell>
          <cell r="CN24">
            <v>78.963333333333324</v>
          </cell>
          <cell r="CP24">
            <v>114.69</v>
          </cell>
          <cell r="CQ24">
            <v>106.02333333333333</v>
          </cell>
          <cell r="CS24">
            <v>100.65</v>
          </cell>
          <cell r="CT24">
            <v>82.68</v>
          </cell>
          <cell r="CV24">
            <v>116.82</v>
          </cell>
          <cell r="CW24">
            <v>103.14666666666669</v>
          </cell>
          <cell r="CY24">
            <v>107.31</v>
          </cell>
          <cell r="CZ24">
            <v>82.766666666666666</v>
          </cell>
          <cell r="DB24">
            <v>114.46</v>
          </cell>
          <cell r="DC24">
            <v>95.34999999999998</v>
          </cell>
          <cell r="DE24">
            <v>91.4</v>
          </cell>
          <cell r="DF24">
            <v>96.666666666666671</v>
          </cell>
          <cell r="DH24">
            <v>93.7</v>
          </cell>
          <cell r="DI24">
            <v>98.066666666666663</v>
          </cell>
          <cell r="DL24">
            <v>116928</v>
          </cell>
          <cell r="DO24">
            <v>477291</v>
          </cell>
          <cell r="DQ24">
            <v>106.43</v>
          </cell>
          <cell r="DR24">
            <v>97.100000000000009</v>
          </cell>
          <cell r="DT24">
            <v>79.010000000000005</v>
          </cell>
          <cell r="DU24">
            <v>79.913333333333327</v>
          </cell>
        </row>
        <row r="25">
          <cell r="E25">
            <v>165.93065720000001</v>
          </cell>
          <cell r="G25">
            <v>35.700000000000003</v>
          </cell>
          <cell r="I25">
            <v>36.4</v>
          </cell>
          <cell r="J25">
            <v>98.8</v>
          </cell>
          <cell r="K25">
            <v>87.5</v>
          </cell>
          <cell r="M25">
            <v>113.6</v>
          </cell>
          <cell r="N25">
            <v>94.766666666666666</v>
          </cell>
          <cell r="P25">
            <v>105.9</v>
          </cell>
          <cell r="Q25">
            <v>94.233333333333348</v>
          </cell>
          <cell r="S25" t="e">
            <v>#N/A</v>
          </cell>
          <cell r="T25" t="e">
            <v>#N/A</v>
          </cell>
          <cell r="V25">
            <v>96.3</v>
          </cell>
          <cell r="W25">
            <v>99.633333333333326</v>
          </cell>
          <cell r="Y25">
            <v>98</v>
          </cell>
          <cell r="Z25">
            <v>100.56666666666668</v>
          </cell>
          <cell r="AB25">
            <v>6519</v>
          </cell>
          <cell r="AC25">
            <v>6647.666666666667</v>
          </cell>
          <cell r="AE25">
            <v>2.2000000000000002</v>
          </cell>
          <cell r="AF25">
            <v>2.6</v>
          </cell>
          <cell r="AH25">
            <v>2.1</v>
          </cell>
          <cell r="AI25">
            <v>2.7333333333333329</v>
          </cell>
          <cell r="AK25">
            <v>980</v>
          </cell>
          <cell r="AL25">
            <v>3537.2999999999997</v>
          </cell>
          <cell r="AN25">
            <v>890.7</v>
          </cell>
          <cell r="AO25">
            <v>3437.3999999999996</v>
          </cell>
          <cell r="AQ25">
            <v>5.9060815917747114</v>
          </cell>
          <cell r="AR25">
            <v>28.611472484909655</v>
          </cell>
          <cell r="AT25">
            <v>5.3679049732589137</v>
          </cell>
          <cell r="AU25">
            <v>27.822512294174892</v>
          </cell>
          <cell r="AW25">
            <v>113577</v>
          </cell>
          <cell r="AX25">
            <v>127859.66666666667</v>
          </cell>
          <cell r="AZ25">
            <v>497248</v>
          </cell>
          <cell r="BA25">
            <v>511382.66666666669</v>
          </cell>
          <cell r="BC25">
            <v>101.2</v>
          </cell>
          <cell r="BD25">
            <v>105.46666666666665</v>
          </cell>
          <cell r="BF25">
            <v>99.5</v>
          </cell>
          <cell r="BG25">
            <v>98.966666666666683</v>
          </cell>
          <cell r="BI25">
            <v>866.2</v>
          </cell>
          <cell r="BJ25">
            <v>3362.6099999999997</v>
          </cell>
          <cell r="BL25">
            <v>5.220252933464546</v>
          </cell>
          <cell r="BM25">
            <v>27.189757805413336</v>
          </cell>
          <cell r="BO25">
            <v>875.95</v>
          </cell>
          <cell r="BP25">
            <v>3255.5200000000004</v>
          </cell>
          <cell r="BR25">
            <v>5.2790124186888354</v>
          </cell>
          <cell r="BS25">
            <v>26.352574980410239</v>
          </cell>
          <cell r="BU25">
            <v>71.02</v>
          </cell>
          <cell r="BV25">
            <v>75.15666666666668</v>
          </cell>
          <cell r="BX25">
            <v>127.57</v>
          </cell>
          <cell r="BY25">
            <v>96.036666666666676</v>
          </cell>
          <cell r="CA25">
            <v>91.52</v>
          </cell>
          <cell r="CB25">
            <v>77.906666666666666</v>
          </cell>
          <cell r="CD25">
            <v>132.26</v>
          </cell>
          <cell r="CE25">
            <v>92.206666666666663</v>
          </cell>
          <cell r="CG25">
            <v>67.08</v>
          </cell>
          <cell r="CH25">
            <v>79.766666666666666</v>
          </cell>
          <cell r="CJ25">
            <v>88.85</v>
          </cell>
          <cell r="CK25">
            <v>93.17</v>
          </cell>
          <cell r="CM25">
            <v>76.69</v>
          </cell>
          <cell r="CN25">
            <v>78.773333333333326</v>
          </cell>
          <cell r="CP25">
            <v>90.18</v>
          </cell>
          <cell r="CQ25">
            <v>105.79666666666667</v>
          </cell>
          <cell r="CS25">
            <v>98.83</v>
          </cell>
          <cell r="CT25">
            <v>81.716666666666683</v>
          </cell>
          <cell r="CV25">
            <v>94.59</v>
          </cell>
          <cell r="CW25">
            <v>107.18333333333334</v>
          </cell>
          <cell r="CY25">
            <v>93.18</v>
          </cell>
          <cell r="CZ25">
            <v>83.36666666666666</v>
          </cell>
          <cell r="DB25">
            <v>95.81</v>
          </cell>
          <cell r="DC25">
            <v>95.713333333333324</v>
          </cell>
          <cell r="DE25">
            <v>92</v>
          </cell>
          <cell r="DF25">
            <v>97</v>
          </cell>
          <cell r="DH25">
            <v>93.8</v>
          </cell>
          <cell r="DI25">
            <v>98.033333333333346</v>
          </cell>
          <cell r="DL25">
            <v>131799</v>
          </cell>
          <cell r="DO25">
            <v>477734</v>
          </cell>
          <cell r="DQ25">
            <v>88.31</v>
          </cell>
          <cell r="DR25">
            <v>95.31</v>
          </cell>
          <cell r="DT25">
            <v>69.09</v>
          </cell>
          <cell r="DU25">
            <v>81.043333333333337</v>
          </cell>
        </row>
        <row r="26">
          <cell r="E26">
            <v>165.6250312</v>
          </cell>
          <cell r="G26">
            <v>38.5</v>
          </cell>
          <cell r="I26">
            <v>36.4</v>
          </cell>
          <cell r="J26">
            <v>97.6</v>
          </cell>
          <cell r="K26">
            <v>90</v>
          </cell>
          <cell r="M26">
            <v>114.5</v>
          </cell>
          <cell r="N26">
            <v>94.733333333333334</v>
          </cell>
          <cell r="P26">
            <v>107</v>
          </cell>
          <cell r="Q26">
            <v>94.466666666666654</v>
          </cell>
          <cell r="S26" t="e">
            <v>#N/A</v>
          </cell>
          <cell r="T26" t="e">
            <v>#N/A</v>
          </cell>
          <cell r="V26">
            <v>96.7</v>
          </cell>
          <cell r="W26">
            <v>99.766666666666652</v>
          </cell>
          <cell r="Y26">
            <v>98.2</v>
          </cell>
          <cell r="Z26">
            <v>99.5</v>
          </cell>
          <cell r="AB26">
            <v>6583</v>
          </cell>
          <cell r="AC26">
            <v>6526.333333333333</v>
          </cell>
          <cell r="AE26">
            <v>2.1</v>
          </cell>
          <cell r="AF26">
            <v>3</v>
          </cell>
          <cell r="AH26">
            <v>2.1</v>
          </cell>
          <cell r="AI26">
            <v>2.8666666666666667</v>
          </cell>
          <cell r="AK26">
            <v>625.4</v>
          </cell>
          <cell r="AL26">
            <v>3842.2</v>
          </cell>
          <cell r="AN26">
            <v>761.3</v>
          </cell>
          <cell r="AO26">
            <v>3779.8</v>
          </cell>
          <cell r="AQ26">
            <v>3.7759992886872285</v>
          </cell>
          <cell r="AR26">
            <v>31.912002598470167</v>
          </cell>
          <cell r="AT26">
            <v>4.5965274360050961</v>
          </cell>
          <cell r="AU26">
            <v>31.211526350898179</v>
          </cell>
          <cell r="AW26">
            <v>113737</v>
          </cell>
          <cell r="AX26">
            <v>130074.66666666667</v>
          </cell>
          <cell r="AZ26">
            <v>498392</v>
          </cell>
          <cell r="BA26">
            <v>513114.66666666669</v>
          </cell>
          <cell r="BC26">
            <v>98.2</v>
          </cell>
          <cell r="BD26">
            <v>95.133333333333326</v>
          </cell>
          <cell r="BF26">
            <v>100.7</v>
          </cell>
          <cell r="BG26">
            <v>99.033333333333346</v>
          </cell>
          <cell r="BI26">
            <v>575.27</v>
          </cell>
          <cell r="BJ26">
            <v>3322.77</v>
          </cell>
          <cell r="BL26">
            <v>3.4733276475905051</v>
          </cell>
          <cell r="BM26">
            <v>27.601913451851733</v>
          </cell>
          <cell r="BO26">
            <v>782.4</v>
          </cell>
          <cell r="BP26">
            <v>3353.1099999999997</v>
          </cell>
          <cell r="BR26">
            <v>4.7239236384216303</v>
          </cell>
          <cell r="BS26">
            <v>27.710375170010309</v>
          </cell>
          <cell r="BU26">
            <v>86.46</v>
          </cell>
          <cell r="BV26">
            <v>76.976666666666674</v>
          </cell>
          <cell r="BX26">
            <v>132.11000000000001</v>
          </cell>
          <cell r="BY26">
            <v>99.266666666666652</v>
          </cell>
          <cell r="CA26">
            <v>105.61</v>
          </cell>
          <cell r="CB26">
            <v>77.589999999999989</v>
          </cell>
          <cell r="CD26">
            <v>132.77000000000001</v>
          </cell>
          <cell r="CE26">
            <v>99.67</v>
          </cell>
          <cell r="CG26">
            <v>81.7</v>
          </cell>
          <cell r="CH26">
            <v>84.203333333333333</v>
          </cell>
          <cell r="CJ26">
            <v>98.91</v>
          </cell>
          <cell r="CK26">
            <v>94.46</v>
          </cell>
          <cell r="CM26">
            <v>89.09</v>
          </cell>
          <cell r="CN26">
            <v>86.413333333333341</v>
          </cell>
          <cell r="CP26">
            <v>96.56</v>
          </cell>
          <cell r="CQ26">
            <v>99.906666666666652</v>
          </cell>
          <cell r="CS26">
            <v>112.66</v>
          </cell>
          <cell r="CT26">
            <v>93.220000000000013</v>
          </cell>
          <cell r="CV26">
            <v>98.62</v>
          </cell>
          <cell r="CW26">
            <v>105.41333333333334</v>
          </cell>
          <cell r="CY26">
            <v>106.31</v>
          </cell>
          <cell r="CZ26">
            <v>84.296666666666667</v>
          </cell>
          <cell r="DB26">
            <v>97.38</v>
          </cell>
          <cell r="DC26">
            <v>96.036666666666676</v>
          </cell>
          <cell r="DE26">
            <v>92.4</v>
          </cell>
          <cell r="DF26">
            <v>97.633333333333326</v>
          </cell>
          <cell r="DH26">
            <v>93.8</v>
          </cell>
          <cell r="DI26">
            <v>98.2</v>
          </cell>
          <cell r="DL26">
            <v>114894</v>
          </cell>
          <cell r="DO26">
            <v>477106</v>
          </cell>
          <cell r="DQ26">
            <v>91.6</v>
          </cell>
          <cell r="DR26">
            <v>92.026666666666657</v>
          </cell>
          <cell r="DT26">
            <v>80.77</v>
          </cell>
          <cell r="DU26">
            <v>81.726666666666659</v>
          </cell>
        </row>
        <row r="27">
          <cell r="E27">
            <v>161.02928850000001</v>
          </cell>
          <cell r="G27">
            <v>41.2</v>
          </cell>
          <cell r="I27">
            <v>27.3</v>
          </cell>
          <cell r="J27">
            <v>95.7</v>
          </cell>
          <cell r="K27">
            <v>94.266666666666652</v>
          </cell>
          <cell r="M27">
            <v>110.5</v>
          </cell>
          <cell r="N27">
            <v>95.433333333333337</v>
          </cell>
          <cell r="P27">
            <v>103.9</v>
          </cell>
          <cell r="Q27">
            <v>95.733333333333334</v>
          </cell>
          <cell r="S27" t="e">
            <v>#N/A</v>
          </cell>
          <cell r="T27" t="e">
            <v>#N/A</v>
          </cell>
          <cell r="V27">
            <v>96.4</v>
          </cell>
          <cell r="W27">
            <v>100.23333333333333</v>
          </cell>
          <cell r="Y27">
            <v>98.3</v>
          </cell>
          <cell r="Z27">
            <v>101.2</v>
          </cell>
          <cell r="AB27">
            <v>6610</v>
          </cell>
          <cell r="AC27">
            <v>6724.333333333333</v>
          </cell>
          <cell r="AE27">
            <v>2</v>
          </cell>
          <cell r="AF27">
            <v>2.7999999999999994</v>
          </cell>
          <cell r="AH27">
            <v>2.1</v>
          </cell>
          <cell r="AI27">
            <v>2.7999999999999994</v>
          </cell>
          <cell r="AK27">
            <v>850.6</v>
          </cell>
          <cell r="AL27">
            <v>3434.1000000000004</v>
          </cell>
          <cell r="AN27">
            <v>831.7</v>
          </cell>
          <cell r="AO27">
            <v>3509.8999999999996</v>
          </cell>
          <cell r="AQ27">
            <v>5.2822688836509393</v>
          </cell>
          <cell r="AR27">
            <v>28.686573923531313</v>
          </cell>
          <cell r="AT27">
            <v>5.1648989307929529</v>
          </cell>
          <cell r="AU27">
            <v>29.277561678292059</v>
          </cell>
          <cell r="AW27">
            <v>117754</v>
          </cell>
          <cell r="AX27">
            <v>132107.33333333334</v>
          </cell>
          <cell r="AZ27">
            <v>499585</v>
          </cell>
          <cell r="BA27">
            <v>517731.66666666669</v>
          </cell>
          <cell r="BC27">
            <v>98.9</v>
          </cell>
          <cell r="BD27">
            <v>97.933333333333337</v>
          </cell>
          <cell r="BF27">
            <v>101</v>
          </cell>
          <cell r="BG27">
            <v>99.466666666666654</v>
          </cell>
          <cell r="BI27">
            <v>1008.87</v>
          </cell>
          <cell r="BJ27">
            <v>3013.79</v>
          </cell>
          <cell r="BL27">
            <v>6.2651335629542944</v>
          </cell>
          <cell r="BM27">
            <v>25.146090019812156</v>
          </cell>
          <cell r="BO27">
            <v>900.85</v>
          </cell>
          <cell r="BP27">
            <v>3150.36</v>
          </cell>
          <cell r="BR27">
            <v>5.5943239170432033</v>
          </cell>
          <cell r="BS27">
            <v>26.275336020239841</v>
          </cell>
          <cell r="BU27">
            <v>74.14</v>
          </cell>
          <cell r="BV27">
            <v>79.836666666666659</v>
          </cell>
          <cell r="BX27">
            <v>125.98</v>
          </cell>
          <cell r="BY27">
            <v>93.713333333333324</v>
          </cell>
          <cell r="CA27">
            <v>92.95</v>
          </cell>
          <cell r="CB27">
            <v>78.34333333333332</v>
          </cell>
          <cell r="CD27">
            <v>130.35</v>
          </cell>
          <cell r="CE27">
            <v>92.543333333333337</v>
          </cell>
          <cell r="CG27">
            <v>73.91</v>
          </cell>
          <cell r="CH27">
            <v>86.61</v>
          </cell>
          <cell r="CJ27">
            <v>94.03</v>
          </cell>
          <cell r="CK27">
            <v>95.29</v>
          </cell>
          <cell r="CM27">
            <v>80.959999999999994</v>
          </cell>
          <cell r="CN27">
            <v>90.46</v>
          </cell>
          <cell r="CP27">
            <v>99.75</v>
          </cell>
          <cell r="CQ27">
            <v>99.413333333333341</v>
          </cell>
          <cell r="CS27">
            <v>103.87</v>
          </cell>
          <cell r="CT27">
            <v>91.90000000000002</v>
          </cell>
          <cell r="CV27">
            <v>103.92</v>
          </cell>
          <cell r="CW27">
            <v>102.03666666666668</v>
          </cell>
          <cell r="CY27">
            <v>96.23</v>
          </cell>
          <cell r="CZ27">
            <v>86.74666666666667</v>
          </cell>
          <cell r="DB27">
            <v>102.25</v>
          </cell>
          <cell r="DC27">
            <v>94.92</v>
          </cell>
          <cell r="DE27">
            <v>92.7</v>
          </cell>
          <cell r="DF27">
            <v>98.3</v>
          </cell>
          <cell r="DH27">
            <v>94.3</v>
          </cell>
          <cell r="DI27">
            <v>100</v>
          </cell>
          <cell r="DL27">
            <v>114471</v>
          </cell>
          <cell r="DO27">
            <v>479695</v>
          </cell>
          <cell r="DQ27">
            <v>94.79</v>
          </cell>
          <cell r="DR27">
            <v>94.326666666666668</v>
          </cell>
          <cell r="DT27">
            <v>71.88</v>
          </cell>
          <cell r="DU27">
            <v>86.926666666666662</v>
          </cell>
        </row>
        <row r="28">
          <cell r="E28">
            <v>158.42323160000001</v>
          </cell>
          <cell r="G28">
            <v>43.6</v>
          </cell>
          <cell r="I28">
            <v>27.3</v>
          </cell>
          <cell r="J28">
            <v>96.2</v>
          </cell>
          <cell r="K28">
            <v>98.5</v>
          </cell>
          <cell r="M28">
            <v>113.1</v>
          </cell>
          <cell r="N28">
            <v>98.266666666666652</v>
          </cell>
          <cell r="P28">
            <v>106.2</v>
          </cell>
          <cell r="Q28">
            <v>98.066666666666663</v>
          </cell>
          <cell r="S28" t="e">
            <v>#N/A</v>
          </cell>
          <cell r="T28" t="e">
            <v>#N/A</v>
          </cell>
          <cell r="V28">
            <v>96.3</v>
          </cell>
          <cell r="W28">
            <v>99.933333333333337</v>
          </cell>
          <cell r="Y28">
            <v>98.4</v>
          </cell>
          <cell r="Z28">
            <v>100.93333333333334</v>
          </cell>
          <cell r="AB28">
            <v>6576</v>
          </cell>
          <cell r="AC28">
            <v>6693</v>
          </cell>
          <cell r="AE28">
            <v>2</v>
          </cell>
          <cell r="AF28">
            <v>2.9333333333333336</v>
          </cell>
          <cell r="AH28">
            <v>2.1</v>
          </cell>
          <cell r="AI28">
            <v>2.9666666666666668</v>
          </cell>
          <cell r="AK28">
            <v>647.4</v>
          </cell>
          <cell r="AL28">
            <v>2909.8</v>
          </cell>
          <cell r="AN28">
            <v>685.7</v>
          </cell>
          <cell r="AO28">
            <v>3008.7</v>
          </cell>
          <cell r="AQ28">
            <v>4.0865218659003792</v>
          </cell>
          <cell r="AR28">
            <v>23.955354783986262</v>
          </cell>
          <cell r="AT28">
            <v>4.3282793380412272</v>
          </cell>
          <cell r="AU28">
            <v>24.766620333496803</v>
          </cell>
          <cell r="AW28">
            <v>118572</v>
          </cell>
          <cell r="AX28">
            <v>134325</v>
          </cell>
          <cell r="AZ28">
            <v>501860</v>
          </cell>
          <cell r="BA28">
            <v>521668.66666666669</v>
          </cell>
          <cell r="BC28">
            <v>108</v>
          </cell>
          <cell r="BD28">
            <v>99.966666666666654</v>
          </cell>
          <cell r="BF28">
            <v>101.3</v>
          </cell>
          <cell r="BG28">
            <v>101.26666666666667</v>
          </cell>
          <cell r="BI28">
            <v>914.69</v>
          </cell>
          <cell r="BJ28">
            <v>3008.85</v>
          </cell>
          <cell r="BL28">
            <v>5.7737112843997815</v>
          </cell>
          <cell r="BM28">
            <v>24.776905190391744</v>
          </cell>
          <cell r="BO28">
            <v>824.92</v>
          </cell>
          <cell r="BP28">
            <v>2963.36</v>
          </cell>
          <cell r="BR28">
            <v>5.2070645931704371</v>
          </cell>
          <cell r="BS28">
            <v>24.398135637305241</v>
          </cell>
          <cell r="BU28">
            <v>88.02</v>
          </cell>
          <cell r="BV28">
            <v>88.566666666666663</v>
          </cell>
          <cell r="BX28">
            <v>127.33</v>
          </cell>
          <cell r="BY28">
            <v>97.673333333333332</v>
          </cell>
          <cell r="CA28">
            <v>109.28</v>
          </cell>
          <cell r="CB28">
            <v>86.513333333333321</v>
          </cell>
          <cell r="CD28">
            <v>127.55</v>
          </cell>
          <cell r="CE28">
            <v>94.706666666666663</v>
          </cell>
          <cell r="CG28">
            <v>78.47</v>
          </cell>
          <cell r="CH28">
            <v>90.353333333333339</v>
          </cell>
          <cell r="CJ28">
            <v>95.91</v>
          </cell>
          <cell r="CK28">
            <v>98.17</v>
          </cell>
          <cell r="CM28">
            <v>85.15</v>
          </cell>
          <cell r="CN28">
            <v>90.516666666666666</v>
          </cell>
          <cell r="CP28">
            <v>108.76</v>
          </cell>
          <cell r="CQ28">
            <v>110.32</v>
          </cell>
          <cell r="CS28">
            <v>109.76</v>
          </cell>
          <cell r="CT28">
            <v>89.54</v>
          </cell>
          <cell r="CV28">
            <v>112.67</v>
          </cell>
          <cell r="CW28">
            <v>108.25666666666666</v>
          </cell>
          <cell r="CY28">
            <v>105.67</v>
          </cell>
          <cell r="CZ28">
            <v>90.37</v>
          </cell>
          <cell r="DB28">
            <v>106.7</v>
          </cell>
          <cell r="DC28">
            <v>97.633333333333326</v>
          </cell>
          <cell r="DE28">
            <v>93.1</v>
          </cell>
          <cell r="DF28">
            <v>98.733333333333334</v>
          </cell>
          <cell r="DH28">
            <v>95.4</v>
          </cell>
          <cell r="DI28">
            <v>97.666666666666671</v>
          </cell>
          <cell r="DL28">
            <v>118042</v>
          </cell>
          <cell r="DO28">
            <v>481801</v>
          </cell>
          <cell r="DQ28">
            <v>99.76</v>
          </cell>
          <cell r="DR28">
            <v>99.396666666666661</v>
          </cell>
          <cell r="DT28">
            <v>79.45</v>
          </cell>
          <cell r="DU28">
            <v>91.023333333333355</v>
          </cell>
        </row>
        <row r="29">
          <cell r="E29">
            <v>160.94926340000001</v>
          </cell>
          <cell r="G29">
            <v>45.5</v>
          </cell>
          <cell r="I29">
            <v>27.3</v>
          </cell>
          <cell r="J29">
            <v>94.5</v>
          </cell>
          <cell r="K29">
            <v>100.2</v>
          </cell>
          <cell r="M29">
            <v>111</v>
          </cell>
          <cell r="N29">
            <v>101</v>
          </cell>
          <cell r="P29">
            <v>104.5</v>
          </cell>
          <cell r="Q29">
            <v>99.066666666666677</v>
          </cell>
          <cell r="S29" t="e">
            <v>#N/A</v>
          </cell>
          <cell r="T29" t="e">
            <v>#N/A</v>
          </cell>
          <cell r="V29">
            <v>96.4</v>
          </cell>
          <cell r="W29">
            <v>100.46666666666665</v>
          </cell>
          <cell r="Y29">
            <v>98.2</v>
          </cell>
          <cell r="Z29">
            <v>100.53333333333335</v>
          </cell>
          <cell r="AB29">
            <v>6564</v>
          </cell>
          <cell r="AC29">
            <v>6636</v>
          </cell>
          <cell r="AE29">
            <v>2.1</v>
          </cell>
          <cell r="AF29">
            <v>2.8333333333333335</v>
          </cell>
          <cell r="AH29">
            <v>2.1</v>
          </cell>
          <cell r="AI29">
            <v>2.9333333333333336</v>
          </cell>
          <cell r="AK29">
            <v>646.70000000000005</v>
          </cell>
          <cell r="AL29">
            <v>3156.3999999999996</v>
          </cell>
          <cell r="AN29">
            <v>917</v>
          </cell>
          <cell r="AO29">
            <v>2995.1</v>
          </cell>
          <cell r="AQ29">
            <v>4.0180364068693217</v>
          </cell>
          <cell r="AR29">
            <v>25.77313673868931</v>
          </cell>
          <cell r="AT29">
            <v>5.6974476342959139</v>
          </cell>
          <cell r="AU29">
            <v>24.429127851306525</v>
          </cell>
          <cell r="AW29">
            <v>118687</v>
          </cell>
          <cell r="AX29">
            <v>134886.66666666666</v>
          </cell>
          <cell r="AZ29">
            <v>501842</v>
          </cell>
          <cell r="BA29">
            <v>525376</v>
          </cell>
          <cell r="BC29">
            <v>95.5</v>
          </cell>
          <cell r="BD29">
            <v>107.10000000000001</v>
          </cell>
          <cell r="BF29">
            <v>101.5</v>
          </cell>
          <cell r="BG29">
            <v>100.5</v>
          </cell>
          <cell r="BI29">
            <v>780.96</v>
          </cell>
          <cell r="BJ29">
            <v>3047.8</v>
          </cell>
          <cell r="BL29">
            <v>4.8522123276769218</v>
          </cell>
          <cell r="BM29">
            <v>24.880724019789209</v>
          </cell>
          <cell r="BO29">
            <v>1005.45</v>
          </cell>
          <cell r="BP29">
            <v>2866.02</v>
          </cell>
          <cell r="BR29">
            <v>6.2469996989125702</v>
          </cell>
          <cell r="BS29">
            <v>23.384416993049484</v>
          </cell>
          <cell r="BU29">
            <v>79.52</v>
          </cell>
          <cell r="BV29">
            <v>97.963333333333324</v>
          </cell>
          <cell r="BX29">
            <v>116.54</v>
          </cell>
          <cell r="BY29">
            <v>100.41000000000001</v>
          </cell>
          <cell r="CA29">
            <v>97.09</v>
          </cell>
          <cell r="CB29">
            <v>96.063333333333333</v>
          </cell>
          <cell r="CD29">
            <v>116.47</v>
          </cell>
          <cell r="CE29">
            <v>100.94333333333333</v>
          </cell>
          <cell r="CG29">
            <v>75.459999999999994</v>
          </cell>
          <cell r="CH29">
            <v>94.473333333333315</v>
          </cell>
          <cell r="CJ29">
            <v>97.69</v>
          </cell>
          <cell r="CK29">
            <v>99.33</v>
          </cell>
          <cell r="CM29">
            <v>83.84</v>
          </cell>
          <cell r="CN29">
            <v>89.146666666666661</v>
          </cell>
          <cell r="CP29">
            <v>105.45</v>
          </cell>
          <cell r="CQ29">
            <v>110.46999999999998</v>
          </cell>
          <cell r="CS29">
            <v>106.01</v>
          </cell>
          <cell r="CT29">
            <v>88.469999999999985</v>
          </cell>
          <cell r="CV29">
            <v>108.99</v>
          </cell>
          <cell r="CW29">
            <v>109.10000000000001</v>
          </cell>
          <cell r="CY29">
            <v>99.54</v>
          </cell>
          <cell r="CZ29">
            <v>94.916666666666671</v>
          </cell>
          <cell r="DB29">
            <v>98.18</v>
          </cell>
          <cell r="DC29">
            <v>101.45666666666666</v>
          </cell>
          <cell r="DE29">
            <v>93.4</v>
          </cell>
          <cell r="DF29">
            <v>99.333333333333329</v>
          </cell>
          <cell r="DH29">
            <v>96.3</v>
          </cell>
          <cell r="DI29">
            <v>99.666666666666671</v>
          </cell>
          <cell r="DL29">
            <v>131853</v>
          </cell>
          <cell r="DO29">
            <v>479577</v>
          </cell>
          <cell r="DQ29">
            <v>92.16</v>
          </cell>
          <cell r="DR29">
            <v>101.76333333333332</v>
          </cell>
          <cell r="DT29">
            <v>75.92</v>
          </cell>
          <cell r="DU29">
            <v>96.089999999999989</v>
          </cell>
        </row>
        <row r="30">
          <cell r="E30">
            <v>162.4965368</v>
          </cell>
          <cell r="G30">
            <v>43.8</v>
          </cell>
          <cell r="I30">
            <v>45.5</v>
          </cell>
          <cell r="J30">
            <v>93.8</v>
          </cell>
          <cell r="K30">
            <v>101.23333333333333</v>
          </cell>
          <cell r="M30">
            <v>110</v>
          </cell>
          <cell r="N30">
            <v>101</v>
          </cell>
          <cell r="P30">
            <v>104.6</v>
          </cell>
          <cell r="Q30">
            <v>99.8</v>
          </cell>
          <cell r="S30" t="e">
            <v>#N/A</v>
          </cell>
          <cell r="T30">
            <v>100.26666666666667</v>
          </cell>
          <cell r="V30">
            <v>96.6</v>
          </cell>
          <cell r="W30">
            <v>99.966666666666683</v>
          </cell>
          <cell r="Y30">
            <v>97.9</v>
          </cell>
          <cell r="Z30">
            <v>99.40000000000002</v>
          </cell>
          <cell r="AB30">
            <v>6578</v>
          </cell>
          <cell r="AC30">
            <v>6544.333333333333</v>
          </cell>
          <cell r="AE30">
            <v>2.1</v>
          </cell>
          <cell r="AF30">
            <v>3.1333333333333329</v>
          </cell>
          <cell r="AH30">
            <v>2.1</v>
          </cell>
          <cell r="AI30">
            <v>3.0333333333333332</v>
          </cell>
          <cell r="AK30">
            <v>1239.3</v>
          </cell>
          <cell r="AL30">
            <v>2928.1000000000004</v>
          </cell>
          <cell r="AN30">
            <v>1102</v>
          </cell>
          <cell r="AO30">
            <v>2936.2</v>
          </cell>
          <cell r="AQ30">
            <v>7.6266240770738687</v>
          </cell>
          <cell r="AR30">
            <v>24.086764382920052</v>
          </cell>
          <cell r="AT30">
            <v>6.7816829927664033</v>
          </cell>
          <cell r="AU30">
            <v>23.993076390616203</v>
          </cell>
          <cell r="AW30">
            <v>119335</v>
          </cell>
          <cell r="AX30">
            <v>136557.33333333334</v>
          </cell>
          <cell r="AZ30">
            <v>503728</v>
          </cell>
          <cell r="BA30">
            <v>530420</v>
          </cell>
          <cell r="BC30">
            <v>94.1</v>
          </cell>
          <cell r="BD30">
            <v>95.899999999999991</v>
          </cell>
          <cell r="BF30">
            <v>100.8</v>
          </cell>
          <cell r="BG30">
            <v>99.666666666666671</v>
          </cell>
          <cell r="BI30">
            <v>1311.7</v>
          </cell>
          <cell r="BJ30">
            <v>2691.09</v>
          </cell>
          <cell r="BL30">
            <v>8.0721720341303911</v>
          </cell>
          <cell r="BM30">
            <v>22.145007163138033</v>
          </cell>
          <cell r="BO30">
            <v>1030.1199999999999</v>
          </cell>
          <cell r="BP30">
            <v>2725.42</v>
          </cell>
          <cell r="BR30">
            <v>6.3393351039097334</v>
          </cell>
          <cell r="BS30">
            <v>22.326532424877236</v>
          </cell>
          <cell r="BU30">
            <v>68.25</v>
          </cell>
          <cell r="BV30">
            <v>95.39</v>
          </cell>
          <cell r="BX30">
            <v>131.86000000000001</v>
          </cell>
          <cell r="BY30">
            <v>100.28333333333335</v>
          </cell>
          <cell r="CA30">
            <v>84.78</v>
          </cell>
          <cell r="CB30">
            <v>95.90333333333335</v>
          </cell>
          <cell r="CD30">
            <v>133.53</v>
          </cell>
          <cell r="CE30">
            <v>99.796666666666667</v>
          </cell>
          <cell r="CG30">
            <v>73.62</v>
          </cell>
          <cell r="CH30">
            <v>96.589999999999989</v>
          </cell>
          <cell r="CJ30">
            <v>94.5</v>
          </cell>
          <cell r="CK30">
            <v>99.336666666666659</v>
          </cell>
          <cell r="CM30">
            <v>71.52</v>
          </cell>
          <cell r="CN30">
            <v>94.839999999999989</v>
          </cell>
          <cell r="CP30">
            <v>117.54</v>
          </cell>
          <cell r="CQ30">
            <v>99.68</v>
          </cell>
          <cell r="CS30">
            <v>91.43</v>
          </cell>
          <cell r="CT30">
            <v>93.936666666666667</v>
          </cell>
          <cell r="CV30">
            <v>122.93</v>
          </cell>
          <cell r="CW30">
            <v>103.68666666666667</v>
          </cell>
          <cell r="CY30">
            <v>93.21</v>
          </cell>
          <cell r="CZ30">
            <v>95.51</v>
          </cell>
          <cell r="DB30">
            <v>108.71</v>
          </cell>
          <cell r="DC30">
            <v>98.473333333333343</v>
          </cell>
          <cell r="DE30">
            <v>93.7</v>
          </cell>
          <cell r="DF30">
            <v>99.433333333333323</v>
          </cell>
          <cell r="DH30">
            <v>95.1</v>
          </cell>
          <cell r="DI30">
            <v>99.86666666666666</v>
          </cell>
          <cell r="DL30">
            <v>114476</v>
          </cell>
          <cell r="DO30">
            <v>474382</v>
          </cell>
          <cell r="DQ30">
            <v>100.42</v>
          </cell>
          <cell r="DR30">
            <v>97.143333333333331</v>
          </cell>
          <cell r="DT30">
            <v>71.3</v>
          </cell>
          <cell r="DU30">
            <v>93.88333333333334</v>
          </cell>
        </row>
        <row r="31">
          <cell r="E31">
            <v>158.34373199999999</v>
          </cell>
          <cell r="G31">
            <v>41.4</v>
          </cell>
          <cell r="I31">
            <v>36.4</v>
          </cell>
          <cell r="J31">
            <v>93.5</v>
          </cell>
          <cell r="K31">
            <v>99.09999999999998</v>
          </cell>
          <cell r="M31">
            <v>110.1</v>
          </cell>
          <cell r="N31">
            <v>101.03333333333335</v>
          </cell>
          <cell r="P31">
            <v>103.9</v>
          </cell>
          <cell r="Q31">
            <v>100.33333333333333</v>
          </cell>
          <cell r="S31" t="e">
            <v>#N/A</v>
          </cell>
          <cell r="T31">
            <v>99.966666666666654</v>
          </cell>
          <cell r="V31">
            <v>97.7</v>
          </cell>
          <cell r="W31">
            <v>100.19999999999999</v>
          </cell>
          <cell r="Y31">
            <v>97.9</v>
          </cell>
          <cell r="Z31">
            <v>100.5</v>
          </cell>
          <cell r="AB31">
            <v>6554</v>
          </cell>
          <cell r="AC31">
            <v>6728</v>
          </cell>
          <cell r="AE31">
            <v>2</v>
          </cell>
          <cell r="AF31">
            <v>3.1</v>
          </cell>
          <cell r="AH31">
            <v>2</v>
          </cell>
          <cell r="AI31">
            <v>3.0666666666666664</v>
          </cell>
          <cell r="AK31">
            <v>756</v>
          </cell>
          <cell r="AL31">
            <v>2589.9</v>
          </cell>
          <cell r="AN31">
            <v>790.1</v>
          </cell>
          <cell r="AO31">
            <v>2651.1000000000004</v>
          </cell>
          <cell r="AQ31">
            <v>4.7744232780871938</v>
          </cell>
          <cell r="AR31">
            <v>23.028221443861597</v>
          </cell>
          <cell r="AT31">
            <v>4.9897775555776347</v>
          </cell>
          <cell r="AU31">
            <v>23.577182727868241</v>
          </cell>
          <cell r="AW31">
            <v>120256</v>
          </cell>
          <cell r="AX31">
            <v>140164.66666666666</v>
          </cell>
          <cell r="AZ31">
            <v>505368</v>
          </cell>
          <cell r="BA31">
            <v>533367</v>
          </cell>
          <cell r="BC31">
            <v>100.4</v>
          </cell>
          <cell r="BD31">
            <v>98.233333333333334</v>
          </cell>
          <cell r="BF31">
            <v>102.1</v>
          </cell>
          <cell r="BG31">
            <v>99.899999999999991</v>
          </cell>
          <cell r="BI31">
            <v>948.65</v>
          </cell>
          <cell r="BJ31">
            <v>2505.34</v>
          </cell>
          <cell r="BL31">
            <v>5.9910802152875871</v>
          </cell>
          <cell r="BM31">
            <v>22.27420390888771</v>
          </cell>
          <cell r="BO31">
            <v>952.28</v>
          </cell>
          <cell r="BP31">
            <v>2641.86</v>
          </cell>
          <cell r="BR31">
            <v>6.0140050254720538</v>
          </cell>
          <cell r="BS31">
            <v>23.492653998313401</v>
          </cell>
          <cell r="BU31">
            <v>80.3</v>
          </cell>
          <cell r="BV31">
            <v>98.106666666666669</v>
          </cell>
          <cell r="BX31">
            <v>127.82</v>
          </cell>
          <cell r="BY31">
            <v>97.306666666666672</v>
          </cell>
          <cell r="CA31">
            <v>103.25</v>
          </cell>
          <cell r="CB31">
            <v>92.546666666666667</v>
          </cell>
          <cell r="CD31">
            <v>131.37</v>
          </cell>
          <cell r="CE31">
            <v>93.09333333333332</v>
          </cell>
          <cell r="CG31">
            <v>79.790000000000006</v>
          </cell>
          <cell r="CH31">
            <v>101.28666666666668</v>
          </cell>
          <cell r="CJ31">
            <v>98.63</v>
          </cell>
          <cell r="CK31">
            <v>103.24333333333333</v>
          </cell>
          <cell r="CM31">
            <v>87.04</v>
          </cell>
          <cell r="CN31">
            <v>102.64</v>
          </cell>
          <cell r="CP31">
            <v>118.79</v>
          </cell>
          <cell r="CQ31">
            <v>104.05</v>
          </cell>
          <cell r="CS31">
            <v>106.33</v>
          </cell>
          <cell r="CT31">
            <v>94.113333333333344</v>
          </cell>
          <cell r="CV31">
            <v>120.05</v>
          </cell>
          <cell r="CW31">
            <v>94.969999999999985</v>
          </cell>
          <cell r="CY31">
            <v>106.5</v>
          </cell>
          <cell r="CZ31">
            <v>93.283333333333317</v>
          </cell>
          <cell r="DB31">
            <v>108.31</v>
          </cell>
          <cell r="DC31">
            <v>94.990000000000009</v>
          </cell>
          <cell r="DE31">
            <v>93.8</v>
          </cell>
          <cell r="DF31">
            <v>99.666666666666671</v>
          </cell>
          <cell r="DH31">
            <v>95.2</v>
          </cell>
          <cell r="DI31">
            <v>100.2</v>
          </cell>
          <cell r="DL31">
            <v>115091</v>
          </cell>
          <cell r="DO31">
            <v>480981</v>
          </cell>
          <cell r="DQ31">
            <v>102.58</v>
          </cell>
          <cell r="DR31">
            <v>102.23666666666668</v>
          </cell>
          <cell r="DT31">
            <v>83.27</v>
          </cell>
          <cell r="DU31">
            <v>101.44</v>
          </cell>
        </row>
        <row r="32">
          <cell r="E32">
            <v>163.05763540000001</v>
          </cell>
          <cell r="G32">
            <v>41.2</v>
          </cell>
          <cell r="I32">
            <v>18.2</v>
          </cell>
          <cell r="J32">
            <v>92.7</v>
          </cell>
          <cell r="K32">
            <v>98.5</v>
          </cell>
          <cell r="M32">
            <v>109.4</v>
          </cell>
          <cell r="N32">
            <v>98.399999999999991</v>
          </cell>
          <cell r="P32">
            <v>104.6</v>
          </cell>
          <cell r="Q32">
            <v>99.033333333333317</v>
          </cell>
          <cell r="S32" t="e">
            <v>#N/A</v>
          </cell>
          <cell r="T32">
            <v>99.966666666666654</v>
          </cell>
          <cell r="V32">
            <v>97.9</v>
          </cell>
          <cell r="W32">
            <v>99.966666666666654</v>
          </cell>
          <cell r="Y32">
            <v>98</v>
          </cell>
          <cell r="Z32">
            <v>100.26666666666665</v>
          </cell>
          <cell r="AB32">
            <v>6543</v>
          </cell>
          <cell r="AC32">
            <v>6734.333333333333</v>
          </cell>
          <cell r="AE32">
            <v>2</v>
          </cell>
          <cell r="AF32">
            <v>3.1333333333333333</v>
          </cell>
          <cell r="AH32">
            <v>2.1</v>
          </cell>
          <cell r="AI32">
            <v>3.1666666666666665</v>
          </cell>
          <cell r="AK32">
            <v>859.8</v>
          </cell>
          <cell r="AL32">
            <v>2559.1</v>
          </cell>
          <cell r="AN32">
            <v>935.6</v>
          </cell>
          <cell r="AO32">
            <v>2629.8</v>
          </cell>
          <cell r="AQ32">
            <v>5.2729821445699683</v>
          </cell>
          <cell r="AR32">
            <v>20.64445690823144</v>
          </cell>
          <cell r="AT32">
            <v>5.7378484466848825</v>
          </cell>
          <cell r="AU32">
            <v>21.344998569897427</v>
          </cell>
          <cell r="AW32">
            <v>121759</v>
          </cell>
          <cell r="AX32">
            <v>145858.66666666666</v>
          </cell>
          <cell r="AZ32">
            <v>505854</v>
          </cell>
          <cell r="BA32">
            <v>535776.66666666663</v>
          </cell>
          <cell r="BC32">
            <v>100.8</v>
          </cell>
          <cell r="BD32">
            <v>99.2</v>
          </cell>
          <cell r="BF32">
            <v>103.6</v>
          </cell>
          <cell r="BG32">
            <v>100.53333333333335</v>
          </cell>
          <cell r="BI32">
            <v>835.4</v>
          </cell>
          <cell r="BJ32">
            <v>2461.92</v>
          </cell>
          <cell r="BL32">
            <v>5.1233418045751931</v>
          </cell>
          <cell r="BM32">
            <v>19.871922831815684</v>
          </cell>
          <cell r="BO32">
            <v>1073.42</v>
          </cell>
          <cell r="BP32">
            <v>2425.86</v>
          </cell>
          <cell r="BR32">
            <v>6.5830710556225815</v>
          </cell>
          <cell r="BS32">
            <v>19.664923998224243</v>
          </cell>
          <cell r="BU32">
            <v>80.819999999999993</v>
          </cell>
          <cell r="BV32">
            <v>100.99666666666667</v>
          </cell>
          <cell r="BX32">
            <v>114.95</v>
          </cell>
          <cell r="BY32">
            <v>100.44666666666667</v>
          </cell>
          <cell r="CA32">
            <v>101.11</v>
          </cell>
          <cell r="CB32">
            <v>99.49666666666667</v>
          </cell>
          <cell r="CD32">
            <v>118.51</v>
          </cell>
          <cell r="CE32">
            <v>97.93</v>
          </cell>
          <cell r="CG32">
            <v>77.66</v>
          </cell>
          <cell r="CH32">
            <v>100.36333333333334</v>
          </cell>
          <cell r="CJ32">
            <v>100.23</v>
          </cell>
          <cell r="CK32">
            <v>98.926666666666662</v>
          </cell>
          <cell r="CM32">
            <v>86.14</v>
          </cell>
          <cell r="CN32">
            <v>99.24666666666667</v>
          </cell>
          <cell r="CP32">
            <v>113.66</v>
          </cell>
          <cell r="CQ32">
            <v>100.09666666666665</v>
          </cell>
          <cell r="CS32">
            <v>104.19</v>
          </cell>
          <cell r="CT32">
            <v>98.08</v>
          </cell>
          <cell r="CV32">
            <v>113.25</v>
          </cell>
          <cell r="CW32">
            <v>97.733333333333334</v>
          </cell>
          <cell r="CY32">
            <v>102.62</v>
          </cell>
          <cell r="CZ32">
            <v>98.99666666666667</v>
          </cell>
          <cell r="DB32">
            <v>102.09</v>
          </cell>
          <cell r="DC32">
            <v>98.916666666666671</v>
          </cell>
          <cell r="DE32">
            <v>94.2</v>
          </cell>
          <cell r="DF32">
            <v>100.23333333333333</v>
          </cell>
          <cell r="DH32">
            <v>95.5</v>
          </cell>
          <cell r="DI32">
            <v>99.433333333333323</v>
          </cell>
          <cell r="DL32">
            <v>118981</v>
          </cell>
          <cell r="DO32">
            <v>486441</v>
          </cell>
          <cell r="DQ32">
            <v>97.32</v>
          </cell>
          <cell r="DR32">
            <v>100.03333333333335</v>
          </cell>
          <cell r="DT32">
            <v>80.11</v>
          </cell>
          <cell r="DU32">
            <v>101.02666666666666</v>
          </cell>
        </row>
        <row r="33">
          <cell r="E33">
            <v>166.64325690000001</v>
          </cell>
          <cell r="G33">
            <v>43.3</v>
          </cell>
          <cell r="I33">
            <v>22.7</v>
          </cell>
          <cell r="J33">
            <v>90.4</v>
          </cell>
          <cell r="K33">
            <v>101.2</v>
          </cell>
          <cell r="M33">
            <v>107.8</v>
          </cell>
          <cell r="N33">
            <v>99.566666666666663</v>
          </cell>
          <cell r="P33">
            <v>103.2</v>
          </cell>
          <cell r="Q33">
            <v>100.83333333333333</v>
          </cell>
          <cell r="S33" t="e">
            <v>#N/A</v>
          </cell>
          <cell r="T33">
            <v>99.933333333333337</v>
          </cell>
          <cell r="V33">
            <v>97.4</v>
          </cell>
          <cell r="W33">
            <v>99.899999999999991</v>
          </cell>
          <cell r="Y33">
            <v>98.1</v>
          </cell>
          <cell r="Z33">
            <v>99.833333333333329</v>
          </cell>
          <cell r="AB33">
            <v>6504</v>
          </cell>
          <cell r="AC33">
            <v>6659</v>
          </cell>
          <cell r="AE33">
            <v>2</v>
          </cell>
          <cell r="AF33">
            <v>3.2333333333333329</v>
          </cell>
          <cell r="AH33">
            <v>2.1</v>
          </cell>
          <cell r="AI33">
            <v>3.3333333333333335</v>
          </cell>
          <cell r="AK33">
            <v>1202.9000000000001</v>
          </cell>
          <cell r="AL33">
            <v>2309.1</v>
          </cell>
          <cell r="AN33">
            <v>1153.5999999999999</v>
          </cell>
          <cell r="AO33">
            <v>2252.5</v>
          </cell>
          <cell r="AQ33">
            <v>7.2184138883089721</v>
          </cell>
          <cell r="AR33">
            <v>17.291258730844682</v>
          </cell>
          <cell r="AT33">
            <v>6.9225723348185459</v>
          </cell>
          <cell r="AU33">
            <v>16.860854683419149</v>
          </cell>
          <cell r="AW33">
            <v>122048</v>
          </cell>
          <cell r="AX33">
            <v>152409.66666666666</v>
          </cell>
          <cell r="AZ33">
            <v>505522</v>
          </cell>
          <cell r="BA33">
            <v>541231</v>
          </cell>
          <cell r="BC33">
            <v>128.5</v>
          </cell>
          <cell r="BD33">
            <v>106.66666666666667</v>
          </cell>
          <cell r="BF33">
            <v>102.9</v>
          </cell>
          <cell r="BG33">
            <v>100.09999999999998</v>
          </cell>
          <cell r="BI33">
            <v>1291.8599999999999</v>
          </cell>
          <cell r="BJ33">
            <v>2323.8000000000002</v>
          </cell>
          <cell r="BL33">
            <v>7.7522488700231342</v>
          </cell>
          <cell r="BM33">
            <v>17.412822273531773</v>
          </cell>
          <cell r="BO33">
            <v>1049.52</v>
          </cell>
          <cell r="BP33">
            <v>2069.09</v>
          </cell>
          <cell r="BR33">
            <v>6.2980046089101602</v>
          </cell>
          <cell r="BS33">
            <v>15.485413491094222</v>
          </cell>
          <cell r="BU33">
            <v>73.28</v>
          </cell>
          <cell r="BV33">
            <v>105.50666666666666</v>
          </cell>
          <cell r="BX33">
            <v>126.72</v>
          </cell>
          <cell r="BY33">
            <v>101.95666666666666</v>
          </cell>
          <cell r="CA33">
            <v>97.56</v>
          </cell>
          <cell r="CB33">
            <v>112.04666666666667</v>
          </cell>
          <cell r="CD33">
            <v>132.51</v>
          </cell>
          <cell r="CE33">
            <v>109.17333333333333</v>
          </cell>
          <cell r="CG33">
            <v>74.72</v>
          </cell>
          <cell r="CH33">
            <v>103.93</v>
          </cell>
          <cell r="CJ33">
            <v>96.85</v>
          </cell>
          <cell r="CK33">
            <v>99.326666666666668</v>
          </cell>
          <cell r="CM33">
            <v>71.03</v>
          </cell>
          <cell r="CN33">
            <v>103.26666666666667</v>
          </cell>
          <cell r="CP33">
            <v>114.8</v>
          </cell>
          <cell r="CQ33">
            <v>96.18</v>
          </cell>
          <cell r="CS33">
            <v>86.07</v>
          </cell>
          <cell r="CT33">
            <v>113.87333333333333</v>
          </cell>
          <cell r="CV33">
            <v>114.75</v>
          </cell>
          <cell r="CW33">
            <v>103.61000000000001</v>
          </cell>
          <cell r="CY33">
            <v>96.04</v>
          </cell>
          <cell r="CZ33">
            <v>112.21</v>
          </cell>
          <cell r="DB33">
            <v>110.28</v>
          </cell>
          <cell r="DC33">
            <v>107.62333333333333</v>
          </cell>
          <cell r="DE33">
            <v>94.3</v>
          </cell>
          <cell r="DF33">
            <v>100.60000000000001</v>
          </cell>
          <cell r="DH33">
            <v>99.7</v>
          </cell>
          <cell r="DI33">
            <v>100.46666666666665</v>
          </cell>
          <cell r="DL33">
            <v>134673</v>
          </cell>
          <cell r="DO33">
            <v>490596</v>
          </cell>
          <cell r="DQ33">
            <v>104.27</v>
          </cell>
          <cell r="DR33">
            <v>102.16000000000001</v>
          </cell>
          <cell r="DT33">
            <v>75.19</v>
          </cell>
          <cell r="DU33">
            <v>105.93666666666667</v>
          </cell>
        </row>
        <row r="34">
          <cell r="E34">
            <v>162.0062949</v>
          </cell>
          <cell r="G34">
            <v>44.4</v>
          </cell>
          <cell r="I34">
            <v>27.3</v>
          </cell>
          <cell r="J34">
            <v>90.8</v>
          </cell>
          <cell r="K34">
            <v>102.89999999999999</v>
          </cell>
          <cell r="M34">
            <v>107.8</v>
          </cell>
          <cell r="N34">
            <v>99.766666666666666</v>
          </cell>
          <cell r="P34">
            <v>102.5</v>
          </cell>
          <cell r="Q34">
            <v>101.43333333333334</v>
          </cell>
          <cell r="S34" t="e">
            <v>#N/A</v>
          </cell>
          <cell r="T34">
            <v>99.933333333333337</v>
          </cell>
          <cell r="V34">
            <v>97.2</v>
          </cell>
          <cell r="W34">
            <v>99.633333333333326</v>
          </cell>
          <cell r="Y34">
            <v>97.4</v>
          </cell>
          <cell r="Z34">
            <v>99</v>
          </cell>
          <cell r="AB34">
            <v>6405</v>
          </cell>
          <cell r="AC34">
            <v>6566.666666666667</v>
          </cell>
          <cell r="AE34">
            <v>2.2000000000000002</v>
          </cell>
          <cell r="AF34">
            <v>3.4666666666666668</v>
          </cell>
          <cell r="AH34">
            <v>2.1</v>
          </cell>
          <cell r="AI34">
            <v>3.3666666666666671</v>
          </cell>
          <cell r="AK34">
            <v>332.3</v>
          </cell>
          <cell r="AL34">
            <v>2023.6</v>
          </cell>
          <cell r="AN34">
            <v>947.1</v>
          </cell>
          <cell r="AO34">
            <v>2054.5</v>
          </cell>
          <cell r="AQ34">
            <v>2.0511548653409766</v>
          </cell>
          <cell r="AR34">
            <v>14.896869941409442</v>
          </cell>
          <cell r="AT34">
            <v>5.8460691332062558</v>
          </cell>
          <cell r="AU34">
            <v>15.103482875826124</v>
          </cell>
          <cell r="AW34">
            <v>121643</v>
          </cell>
          <cell r="AX34">
            <v>157685.33333333334</v>
          </cell>
          <cell r="AZ34">
            <v>505379</v>
          </cell>
          <cell r="BA34">
            <v>545872.66666666663</v>
          </cell>
          <cell r="BC34">
            <v>94.3</v>
          </cell>
          <cell r="BD34">
            <v>97.86666666666666</v>
          </cell>
          <cell r="BF34">
            <v>100.8</v>
          </cell>
          <cell r="BG34">
            <v>100.36666666666667</v>
          </cell>
          <cell r="BI34">
            <v>475.09</v>
          </cell>
          <cell r="BJ34">
            <v>1825.41</v>
          </cell>
          <cell r="BL34">
            <v>2.9325403700717558</v>
          </cell>
          <cell r="BM34">
            <v>13.437202327385211</v>
          </cell>
          <cell r="BO34">
            <v>1024.6099999999999</v>
          </cell>
          <cell r="BP34">
            <v>1960.4299999999998</v>
          </cell>
          <cell r="BR34">
            <v>6.3245073324616836</v>
          </cell>
          <cell r="BS34">
            <v>14.414087067825614</v>
          </cell>
          <cell r="BU34">
            <v>79.430000000000007</v>
          </cell>
          <cell r="BV34">
            <v>104.32333333333334</v>
          </cell>
          <cell r="BX34">
            <v>118.5</v>
          </cell>
          <cell r="BY34">
            <v>98.653333333333322</v>
          </cell>
          <cell r="CA34">
            <v>103.01</v>
          </cell>
          <cell r="CB34">
            <v>110.94333333333333</v>
          </cell>
          <cell r="CD34">
            <v>126.28</v>
          </cell>
          <cell r="CE34">
            <v>106.12</v>
          </cell>
          <cell r="CG34">
            <v>78.91</v>
          </cell>
          <cell r="CH34">
            <v>102.68</v>
          </cell>
          <cell r="CJ34">
            <v>99.29</v>
          </cell>
          <cell r="CK34">
            <v>98.36</v>
          </cell>
          <cell r="CM34">
            <v>77.930000000000007</v>
          </cell>
          <cell r="CN34">
            <v>102.77666666666666</v>
          </cell>
          <cell r="CP34">
            <v>92.11</v>
          </cell>
          <cell r="CQ34">
            <v>94.546666666666667</v>
          </cell>
          <cell r="CS34">
            <v>92.29</v>
          </cell>
          <cell r="CT34">
            <v>118.16000000000001</v>
          </cell>
          <cell r="CV34">
            <v>90.09</v>
          </cell>
          <cell r="CW34">
            <v>104.45333333333333</v>
          </cell>
          <cell r="CY34">
            <v>96.85</v>
          </cell>
          <cell r="CZ34">
            <v>113.31333333333335</v>
          </cell>
          <cell r="DB34">
            <v>87.3</v>
          </cell>
          <cell r="DC34">
            <v>103.65666666666665</v>
          </cell>
          <cell r="DE34">
            <v>94.3</v>
          </cell>
          <cell r="DF34">
            <v>101.03333333333335</v>
          </cell>
          <cell r="DH34">
            <v>96.1</v>
          </cell>
          <cell r="DI34">
            <v>100.60000000000001</v>
          </cell>
          <cell r="DL34">
            <v>121005</v>
          </cell>
          <cell r="DO34">
            <v>499136</v>
          </cell>
          <cell r="DQ34">
            <v>82.68</v>
          </cell>
          <cell r="DR34">
            <v>95.350000000000009</v>
          </cell>
          <cell r="DT34">
            <v>77.98</v>
          </cell>
          <cell r="DU34">
            <v>99.63</v>
          </cell>
        </row>
        <row r="35">
          <cell r="E35">
            <v>161.0689653</v>
          </cell>
          <cell r="G35">
            <v>44.3</v>
          </cell>
          <cell r="I35">
            <v>27.3</v>
          </cell>
          <cell r="J35">
            <v>90.4</v>
          </cell>
          <cell r="K35">
            <v>105.63333333333333</v>
          </cell>
          <cell r="M35">
            <v>106.5</v>
          </cell>
          <cell r="N35">
            <v>99.166666666666671</v>
          </cell>
          <cell r="P35">
            <v>102.2</v>
          </cell>
          <cell r="Q35">
            <v>100.76666666666667</v>
          </cell>
          <cell r="S35" t="e">
            <v>#N/A</v>
          </cell>
          <cell r="T35">
            <v>100.13333333333333</v>
          </cell>
          <cell r="V35">
            <v>97.1</v>
          </cell>
          <cell r="W35">
            <v>100.33333333333333</v>
          </cell>
          <cell r="Y35">
            <v>97.1</v>
          </cell>
          <cell r="Z35">
            <v>100.16666666666667</v>
          </cell>
          <cell r="AB35">
            <v>6448</v>
          </cell>
          <cell r="AC35">
            <v>6772.333333333333</v>
          </cell>
          <cell r="AE35">
            <v>2.1</v>
          </cell>
          <cell r="AF35">
            <v>3.4333333333333336</v>
          </cell>
          <cell r="AH35">
            <v>2</v>
          </cell>
          <cell r="AI35">
            <v>3.4</v>
          </cell>
          <cell r="AK35">
            <v>1323.1</v>
          </cell>
          <cell r="AL35">
            <v>1575.8</v>
          </cell>
          <cell r="AN35">
            <v>1156.9000000000001</v>
          </cell>
          <cell r="AO35">
            <v>1603.3000000000002</v>
          </cell>
          <cell r="AQ35">
            <v>8.2144936955151593</v>
          </cell>
          <cell r="AR35">
            <v>11.655560099289341</v>
          </cell>
          <cell r="AT35">
            <v>7.1826375605332089</v>
          </cell>
          <cell r="AU35">
            <v>11.891591368716693</v>
          </cell>
          <cell r="AW35">
            <v>121250</v>
          </cell>
          <cell r="AX35">
            <v>162072.33333333334</v>
          </cell>
          <cell r="AZ35">
            <v>504761</v>
          </cell>
          <cell r="BA35">
            <v>550506</v>
          </cell>
          <cell r="BC35">
            <v>90</v>
          </cell>
          <cell r="BD35">
            <v>98.966666666666654</v>
          </cell>
          <cell r="BF35">
            <v>99</v>
          </cell>
          <cell r="BG35">
            <v>100.8</v>
          </cell>
          <cell r="BI35">
            <v>1280.71</v>
          </cell>
          <cell r="BJ35">
            <v>1276.05</v>
          </cell>
          <cell r="BL35">
            <v>7.9513145044087521</v>
          </cell>
          <cell r="BM35">
            <v>9.4191416090649973</v>
          </cell>
          <cell r="BO35">
            <v>1186.5</v>
          </cell>
          <cell r="BP35">
            <v>1407.33</v>
          </cell>
          <cell r="BR35">
            <v>7.3664097722989466</v>
          </cell>
          <cell r="BS35">
            <v>10.428967483734487</v>
          </cell>
          <cell r="BU35">
            <v>64.86</v>
          </cell>
          <cell r="BV35">
            <v>111.69</v>
          </cell>
          <cell r="BX35">
            <v>135.05000000000001</v>
          </cell>
          <cell r="BY35">
            <v>94.036666666666676</v>
          </cell>
          <cell r="CA35">
            <v>82.88</v>
          </cell>
          <cell r="CB35">
            <v>120.73</v>
          </cell>
          <cell r="CD35">
            <v>141.55000000000001</v>
          </cell>
          <cell r="CE35">
            <v>98.86333333333333</v>
          </cell>
          <cell r="CG35">
            <v>76.12</v>
          </cell>
          <cell r="CH35">
            <v>107.18666666666667</v>
          </cell>
          <cell r="CJ35">
            <v>101.08</v>
          </cell>
          <cell r="CK35">
            <v>98.780000000000015</v>
          </cell>
          <cell r="CM35">
            <v>75.63</v>
          </cell>
          <cell r="CN35">
            <v>109.18333333333332</v>
          </cell>
          <cell r="CP35">
            <v>107.16</v>
          </cell>
          <cell r="CQ35">
            <v>92.643333333333331</v>
          </cell>
          <cell r="CS35">
            <v>91</v>
          </cell>
          <cell r="CT35">
            <v>125.84333333333335</v>
          </cell>
          <cell r="CV35">
            <v>105.65</v>
          </cell>
          <cell r="CW35">
            <v>100.88333333333333</v>
          </cell>
          <cell r="CY35">
            <v>85.52</v>
          </cell>
          <cell r="CZ35">
            <v>119.66000000000001</v>
          </cell>
          <cell r="DB35">
            <v>101.97</v>
          </cell>
          <cell r="DC35">
            <v>103.18666666666667</v>
          </cell>
          <cell r="DE35">
            <v>94.5</v>
          </cell>
          <cell r="DF35">
            <v>101.03333333333335</v>
          </cell>
          <cell r="DH35">
            <v>96.1</v>
          </cell>
          <cell r="DI35">
            <v>101.2</v>
          </cell>
          <cell r="DL35">
            <v>119237</v>
          </cell>
          <cell r="DO35">
            <v>500167</v>
          </cell>
          <cell r="DQ35">
            <v>96.57</v>
          </cell>
          <cell r="DR35">
            <v>97.773333333333326</v>
          </cell>
          <cell r="DT35">
            <v>68.87</v>
          </cell>
          <cell r="DU35">
            <v>107.02333333333333</v>
          </cell>
        </row>
        <row r="36">
          <cell r="E36">
            <v>163.4902045</v>
          </cell>
          <cell r="G36">
            <v>43.2</v>
          </cell>
          <cell r="I36">
            <v>36.4</v>
          </cell>
          <cell r="J36">
            <v>89</v>
          </cell>
          <cell r="K36">
            <v>107.26666666666665</v>
          </cell>
          <cell r="M36">
            <v>105.2</v>
          </cell>
          <cell r="N36">
            <v>101.43333333333334</v>
          </cell>
          <cell r="P36">
            <v>100.7</v>
          </cell>
          <cell r="Q36">
            <v>102.53333333333335</v>
          </cell>
          <cell r="S36" t="e">
            <v>#N/A</v>
          </cell>
          <cell r="T36">
            <v>100.2</v>
          </cell>
          <cell r="V36">
            <v>97.6</v>
          </cell>
          <cell r="W36">
            <v>100.16666666666667</v>
          </cell>
          <cell r="Y36">
            <v>97.1</v>
          </cell>
          <cell r="Z36">
            <v>99.7</v>
          </cell>
          <cell r="AB36">
            <v>6502</v>
          </cell>
          <cell r="AC36">
            <v>6789.333333333333</v>
          </cell>
          <cell r="AE36">
            <v>2.2999999999999998</v>
          </cell>
          <cell r="AF36">
            <v>3.2666666666666671</v>
          </cell>
          <cell r="AH36">
            <v>2.1</v>
          </cell>
          <cell r="AI36">
            <v>3.3333333333333335</v>
          </cell>
          <cell r="AK36">
            <v>1836.2</v>
          </cell>
          <cell r="AL36">
            <v>1729</v>
          </cell>
          <cell r="AN36">
            <v>1141.9000000000001</v>
          </cell>
          <cell r="AO36">
            <v>1827.8999999999999</v>
          </cell>
          <cell r="AQ36">
            <v>11.231253918946562</v>
          </cell>
          <cell r="AR36">
            <v>12.443023389126802</v>
          </cell>
          <cell r="AT36">
            <v>6.9845163108839348</v>
          </cell>
          <cell r="AU36">
            <v>13.162394906277642</v>
          </cell>
          <cell r="AW36">
            <v>122222</v>
          </cell>
          <cell r="AX36">
            <v>165420</v>
          </cell>
          <cell r="AZ36">
            <v>505481</v>
          </cell>
          <cell r="BA36">
            <v>555309.66666666663</v>
          </cell>
          <cell r="BC36">
            <v>106</v>
          </cell>
          <cell r="BD36">
            <v>98.8</v>
          </cell>
          <cell r="BF36">
            <v>100.6</v>
          </cell>
          <cell r="BG36">
            <v>100.36666666666667</v>
          </cell>
          <cell r="BI36">
            <v>1436.77</v>
          </cell>
          <cell r="BJ36">
            <v>1625.19</v>
          </cell>
          <cell r="BL36">
            <v>8.7881106051219113</v>
          </cell>
          <cell r="BM36">
            <v>11.690729133226231</v>
          </cell>
          <cell r="BO36">
            <v>1036.24</v>
          </cell>
          <cell r="BP36">
            <v>1587.1</v>
          </cell>
          <cell r="BR36">
            <v>6.3382390594538647</v>
          </cell>
          <cell r="BS36">
            <v>11.429495800578348</v>
          </cell>
          <cell r="BU36">
            <v>77.790000000000006</v>
          </cell>
          <cell r="BV36">
            <v>106.83666666666666</v>
          </cell>
          <cell r="BX36">
            <v>142.03</v>
          </cell>
          <cell r="BY36">
            <v>93.339999999999989</v>
          </cell>
          <cell r="CA36">
            <v>100.17</v>
          </cell>
          <cell r="CB36">
            <v>116.78333333333335</v>
          </cell>
          <cell r="CD36">
            <v>148.30000000000001</v>
          </cell>
          <cell r="CE36">
            <v>98.95</v>
          </cell>
          <cell r="CG36">
            <v>72.44</v>
          </cell>
          <cell r="CH36">
            <v>106.38666666666667</v>
          </cell>
          <cell r="CJ36">
            <v>94.12</v>
          </cell>
          <cell r="CK36">
            <v>101</v>
          </cell>
          <cell r="CM36">
            <v>89.34</v>
          </cell>
          <cell r="CN36">
            <v>104.00999999999999</v>
          </cell>
          <cell r="CP36">
            <v>109.33</v>
          </cell>
          <cell r="CQ36">
            <v>99.523333333333326</v>
          </cell>
          <cell r="CS36">
            <v>109.87</v>
          </cell>
          <cell r="CT36">
            <v>121.73333333333333</v>
          </cell>
          <cell r="CV36">
            <v>111.75</v>
          </cell>
          <cell r="CW36">
            <v>108.71666666666665</v>
          </cell>
          <cell r="CY36">
            <v>96.33</v>
          </cell>
          <cell r="CZ36">
            <v>120.82333333333334</v>
          </cell>
          <cell r="DB36">
            <v>114.69</v>
          </cell>
          <cell r="DC36">
            <v>107.43666666666667</v>
          </cell>
          <cell r="DE36">
            <v>94.6</v>
          </cell>
          <cell r="DF36">
            <v>101.60000000000001</v>
          </cell>
          <cell r="DH36">
            <v>96.6</v>
          </cell>
          <cell r="DI36">
            <v>101.36666666666667</v>
          </cell>
          <cell r="DL36">
            <v>122082</v>
          </cell>
          <cell r="DO36">
            <v>499031</v>
          </cell>
          <cell r="DQ36">
            <v>106.33</v>
          </cell>
          <cell r="DR36">
            <v>102.08666666666666</v>
          </cell>
          <cell r="DT36">
            <v>75.48</v>
          </cell>
          <cell r="DU36">
            <v>106.87333333333333</v>
          </cell>
        </row>
        <row r="37">
          <cell r="E37">
            <v>165.79211430000001</v>
          </cell>
          <cell r="G37">
            <v>41.4</v>
          </cell>
          <cell r="I37">
            <v>9.1</v>
          </cell>
          <cell r="J37">
            <v>88.3</v>
          </cell>
          <cell r="K37">
            <v>108.40000000000002</v>
          </cell>
          <cell r="M37">
            <v>104.6</v>
          </cell>
          <cell r="N37">
            <v>103.46666666666665</v>
          </cell>
          <cell r="P37">
            <v>100.2</v>
          </cell>
          <cell r="Q37">
            <v>104.76666666666667</v>
          </cell>
          <cell r="S37" t="e">
            <v>#N/A</v>
          </cell>
          <cell r="T37">
            <v>100.33333333333333</v>
          </cell>
          <cell r="V37">
            <v>98.6</v>
          </cell>
          <cell r="W37">
            <v>100.43333333333332</v>
          </cell>
          <cell r="Y37">
            <v>100.3</v>
          </cell>
          <cell r="Z37">
            <v>99.466666666666654</v>
          </cell>
          <cell r="AB37">
            <v>6583</v>
          </cell>
          <cell r="AC37">
            <v>6714.666666666667</v>
          </cell>
          <cell r="AE37">
            <v>2.1</v>
          </cell>
          <cell r="AF37">
            <v>3.2333333333333329</v>
          </cell>
          <cell r="AH37">
            <v>2.1</v>
          </cell>
          <cell r="AI37">
            <v>3.3666666666666667</v>
          </cell>
          <cell r="AK37">
            <v>1156.5999999999999</v>
          </cell>
          <cell r="AL37">
            <v>1829.4</v>
          </cell>
          <cell r="AN37">
            <v>996.8</v>
          </cell>
          <cell r="AO37">
            <v>1716.6000000000001</v>
          </cell>
          <cell r="AQ37">
            <v>6.9762063466247737</v>
          </cell>
          <cell r="AR37">
            <v>12.833977386833089</v>
          </cell>
          <cell r="AT37">
            <v>6.0123486826176507</v>
          </cell>
          <cell r="AU37">
            <v>12.052725248206508</v>
          </cell>
          <cell r="AW37">
            <v>121752</v>
          </cell>
          <cell r="AX37">
            <v>168631.33333333334</v>
          </cell>
          <cell r="AZ37">
            <v>504802</v>
          </cell>
          <cell r="BA37">
            <v>558884.66666666663</v>
          </cell>
          <cell r="BC37">
            <v>103.6</v>
          </cell>
          <cell r="BD37">
            <v>108.5</v>
          </cell>
          <cell r="BF37">
            <v>102.3</v>
          </cell>
          <cell r="BG37">
            <v>101.86666666666667</v>
          </cell>
          <cell r="BI37">
            <v>947.47</v>
          </cell>
          <cell r="BJ37">
            <v>2011.23</v>
          </cell>
          <cell r="BL37">
            <v>5.7148073899676417</v>
          </cell>
          <cell r="BM37">
            <v>14.117080024284482</v>
          </cell>
          <cell r="BO37">
            <v>942.67</v>
          </cell>
          <cell r="BP37">
            <v>1697.33</v>
          </cell>
          <cell r="BR37">
            <v>5.6858554701476534</v>
          </cell>
          <cell r="BS37">
            <v>11.911850807099039</v>
          </cell>
          <cell r="BU37">
            <v>77.09</v>
          </cell>
          <cell r="BV37">
            <v>106.48666666666668</v>
          </cell>
          <cell r="BX37">
            <v>132.6</v>
          </cell>
          <cell r="BY37">
            <v>101.38666666666666</v>
          </cell>
          <cell r="CA37">
            <v>97.8</v>
          </cell>
          <cell r="CB37">
            <v>119.86</v>
          </cell>
          <cell r="CD37">
            <v>142.69999999999999</v>
          </cell>
          <cell r="CE37">
            <v>111.04333333333334</v>
          </cell>
          <cell r="CG37">
            <v>77.37</v>
          </cell>
          <cell r="CH37">
            <v>106.57000000000001</v>
          </cell>
          <cell r="CJ37">
            <v>96.19</v>
          </cell>
          <cell r="CK37">
            <v>106.36</v>
          </cell>
          <cell r="CM37">
            <v>77.510000000000005</v>
          </cell>
          <cell r="CN37">
            <v>100.58999999999999</v>
          </cell>
          <cell r="CP37">
            <v>101.24</v>
          </cell>
          <cell r="CQ37">
            <v>103.55333333333333</v>
          </cell>
          <cell r="CS37">
            <v>96.15</v>
          </cell>
          <cell r="CT37">
            <v>122.12666666666667</v>
          </cell>
          <cell r="CV37">
            <v>106.45</v>
          </cell>
          <cell r="CW37">
            <v>115.70666666666666</v>
          </cell>
          <cell r="CY37">
            <v>101.92</v>
          </cell>
          <cell r="CZ37">
            <v>127.91666666666667</v>
          </cell>
          <cell r="DB37">
            <v>104.8</v>
          </cell>
          <cell r="DC37">
            <v>116.54333333333334</v>
          </cell>
          <cell r="DE37">
            <v>94.8</v>
          </cell>
          <cell r="DF37">
            <v>101.96666666666665</v>
          </cell>
          <cell r="DH37">
            <v>96.1</v>
          </cell>
          <cell r="DI37">
            <v>101.66666666666667</v>
          </cell>
          <cell r="DL37">
            <v>137986</v>
          </cell>
          <cell r="DO37">
            <v>504999</v>
          </cell>
          <cell r="DQ37">
            <v>96.48</v>
          </cell>
          <cell r="DR37">
            <v>109.55666666666667</v>
          </cell>
          <cell r="DT37">
            <v>79.739999999999995</v>
          </cell>
          <cell r="DU37">
            <v>108.85333333333334</v>
          </cell>
        </row>
        <row r="38">
          <cell r="E38">
            <v>165.72706500000001</v>
          </cell>
          <cell r="G38">
            <v>35.5</v>
          </cell>
          <cell r="I38">
            <v>18.2</v>
          </cell>
          <cell r="J38">
            <v>87.4</v>
          </cell>
          <cell r="K38">
            <v>106.96666666666665</v>
          </cell>
          <cell r="M38">
            <v>102.9</v>
          </cell>
          <cell r="N38">
            <v>105.8</v>
          </cell>
          <cell r="P38">
            <v>97.9</v>
          </cell>
          <cell r="Q38">
            <v>106.73333333333335</v>
          </cell>
          <cell r="S38" t="e">
            <v>#N/A</v>
          </cell>
          <cell r="T38">
            <v>100.56666666666666</v>
          </cell>
          <cell r="V38">
            <v>98.7</v>
          </cell>
          <cell r="W38">
            <v>100.19999999999999</v>
          </cell>
          <cell r="Y38">
            <v>100.4</v>
          </cell>
          <cell r="Z38">
            <v>98.8</v>
          </cell>
          <cell r="AB38">
            <v>6653</v>
          </cell>
          <cell r="AC38">
            <v>6670.666666666667</v>
          </cell>
          <cell r="AE38">
            <v>2.1</v>
          </cell>
          <cell r="AF38">
            <v>3.4333333333333336</v>
          </cell>
          <cell r="AH38">
            <v>2.1</v>
          </cell>
          <cell r="AI38">
            <v>3.3333333333333335</v>
          </cell>
          <cell r="AK38">
            <v>1137.5</v>
          </cell>
          <cell r="AL38">
            <v>2037.3000000000002</v>
          </cell>
          <cell r="AN38">
            <v>1344.2</v>
          </cell>
          <cell r="AO38">
            <v>2166.5</v>
          </cell>
          <cell r="AQ38">
            <v>6.8636948346366955</v>
          </cell>
          <cell r="AR38">
            <v>14.339138329875221</v>
          </cell>
          <cell r="AT38">
            <v>8.1109262388735353</v>
          </cell>
          <cell r="AU38">
            <v>15.196976619282866</v>
          </cell>
          <cell r="AW38">
            <v>121564</v>
          </cell>
          <cell r="AX38">
            <v>172998.33333333334</v>
          </cell>
          <cell r="AZ38">
            <v>503356</v>
          </cell>
          <cell r="BA38">
            <v>561158</v>
          </cell>
          <cell r="BC38">
            <v>99</v>
          </cell>
          <cell r="BD38">
            <v>103.53333333333335</v>
          </cell>
          <cell r="BF38">
            <v>101.7</v>
          </cell>
          <cell r="BG38">
            <v>106.7</v>
          </cell>
          <cell r="BI38">
            <v>1021.03</v>
          </cell>
          <cell r="BJ38">
            <v>1456.45</v>
          </cell>
          <cell r="BL38">
            <v>6.1609128237442681</v>
          </cell>
          <cell r="BM38">
            <v>10.257251936872226</v>
          </cell>
          <cell r="BO38">
            <v>1253.5</v>
          </cell>
          <cell r="BP38">
            <v>1750.9299999999998</v>
          </cell>
          <cell r="BR38">
            <v>7.5636408573337128</v>
          </cell>
          <cell r="BS38">
            <v>12.288316731168536</v>
          </cell>
          <cell r="BU38">
            <v>67.989999999999995</v>
          </cell>
          <cell r="BV38">
            <v>109.47666666666667</v>
          </cell>
          <cell r="BX38">
            <v>121.45</v>
          </cell>
          <cell r="BY38">
            <v>107.19333333333333</v>
          </cell>
          <cell r="CA38">
            <v>85.6</v>
          </cell>
          <cell r="CB38">
            <v>127.63333333333333</v>
          </cell>
          <cell r="CD38">
            <v>130.09</v>
          </cell>
          <cell r="CE38">
            <v>113.96</v>
          </cell>
          <cell r="CG38">
            <v>71.709999999999994</v>
          </cell>
          <cell r="CH38">
            <v>107.91333333333334</v>
          </cell>
          <cell r="CJ38">
            <v>97.22</v>
          </cell>
          <cell r="CK38">
            <v>108.35666666666667</v>
          </cell>
          <cell r="CM38">
            <v>74.97</v>
          </cell>
          <cell r="CN38">
            <v>103.72333333333334</v>
          </cell>
          <cell r="CP38">
            <v>92.11</v>
          </cell>
          <cell r="CQ38">
            <v>103.75333333333333</v>
          </cell>
          <cell r="CS38">
            <v>92.08</v>
          </cell>
          <cell r="CT38">
            <v>134.20666666666668</v>
          </cell>
          <cell r="CV38">
            <v>97.12</v>
          </cell>
          <cell r="CW38">
            <v>121.95666666666666</v>
          </cell>
          <cell r="CY38">
            <v>89.3</v>
          </cell>
          <cell r="CZ38">
            <v>134.60999999999999</v>
          </cell>
          <cell r="DB38">
            <v>97.34</v>
          </cell>
          <cell r="DC38">
            <v>116.27333333333333</v>
          </cell>
          <cell r="DE38">
            <v>95.1</v>
          </cell>
          <cell r="DF38">
            <v>102.43333333333334</v>
          </cell>
          <cell r="DH38">
            <v>96.5</v>
          </cell>
          <cell r="DI38">
            <v>103.63333333333333</v>
          </cell>
          <cell r="DL38">
            <v>125087</v>
          </cell>
          <cell r="DO38">
            <v>514443</v>
          </cell>
          <cell r="DQ38">
            <v>89.44</v>
          </cell>
          <cell r="DR38">
            <v>104.50333333333333</v>
          </cell>
          <cell r="DT38">
            <v>70.34</v>
          </cell>
          <cell r="DU38">
            <v>105.53333333333335</v>
          </cell>
        </row>
        <row r="39">
          <cell r="E39">
            <v>165.37505429999999</v>
          </cell>
          <cell r="G39">
            <v>40</v>
          </cell>
          <cell r="I39">
            <v>36.4</v>
          </cell>
          <cell r="J39">
            <v>88.1</v>
          </cell>
          <cell r="K39">
            <v>104</v>
          </cell>
          <cell r="M39">
            <v>104.1</v>
          </cell>
          <cell r="N39">
            <v>105.5</v>
          </cell>
          <cell r="P39">
            <v>99.9</v>
          </cell>
          <cell r="Q39">
            <v>106.56666666666666</v>
          </cell>
          <cell r="S39" t="e">
            <v>#N/A</v>
          </cell>
          <cell r="T39">
            <v>102.03333333333335</v>
          </cell>
          <cell r="V39">
            <v>98.6</v>
          </cell>
          <cell r="W39">
            <v>102.33333333333333</v>
          </cell>
          <cell r="Y39">
            <v>100.4</v>
          </cell>
          <cell r="Z39">
            <v>100.46666666666665</v>
          </cell>
          <cell r="AB39">
            <v>6653</v>
          </cell>
          <cell r="AC39">
            <v>6863</v>
          </cell>
          <cell r="AE39">
            <v>2</v>
          </cell>
          <cell r="AF39">
            <v>3.4</v>
          </cell>
          <cell r="AH39">
            <v>2.1</v>
          </cell>
          <cell r="AI39">
            <v>3.3333333333333335</v>
          </cell>
          <cell r="AK39">
            <v>1084.4000000000001</v>
          </cell>
          <cell r="AL39">
            <v>2916.9</v>
          </cell>
          <cell r="AN39">
            <v>1086.4000000000001</v>
          </cell>
          <cell r="AO39">
            <v>2972.9</v>
          </cell>
          <cell r="AQ39">
            <v>6.5572162899057034</v>
          </cell>
          <cell r="AR39">
            <v>21.354483947676464</v>
          </cell>
          <cell r="AT39">
            <v>6.5693100123142347</v>
          </cell>
          <cell r="AU39">
            <v>21.766803896377812</v>
          </cell>
          <cell r="AW39">
            <v>121735</v>
          </cell>
          <cell r="AX39">
            <v>176083.33333333334</v>
          </cell>
          <cell r="AZ39">
            <v>503622</v>
          </cell>
          <cell r="BA39">
            <v>567093</v>
          </cell>
          <cell r="BC39">
            <v>99.2</v>
          </cell>
          <cell r="BD39">
            <v>96.59999999999998</v>
          </cell>
          <cell r="BF39">
            <v>101.3</v>
          </cell>
          <cell r="BG39">
            <v>98.366666666666674</v>
          </cell>
          <cell r="BI39">
            <v>1143.6099999999999</v>
          </cell>
          <cell r="BJ39">
            <v>2498.56</v>
          </cell>
          <cell r="BL39">
            <v>6.9152509418102728</v>
          </cell>
          <cell r="BM39">
            <v>18.371466957096292</v>
          </cell>
          <cell r="BO39">
            <v>1049.81</v>
          </cell>
          <cell r="BP39">
            <v>2650.55</v>
          </cell>
          <cell r="BR39">
            <v>6.348055360850152</v>
          </cell>
          <cell r="BS39">
            <v>19.443453015119726</v>
          </cell>
          <cell r="BU39">
            <v>74.23</v>
          </cell>
          <cell r="BV39">
            <v>101.3</v>
          </cell>
          <cell r="BX39">
            <v>124.51</v>
          </cell>
          <cell r="BY39">
            <v>113.59999999999998</v>
          </cell>
          <cell r="CA39">
            <v>92.95</v>
          </cell>
          <cell r="CB39">
            <v>113.96666666666665</v>
          </cell>
          <cell r="CD39">
            <v>132</v>
          </cell>
          <cell r="CE39">
            <v>118.06666666666666</v>
          </cell>
          <cell r="CG39">
            <v>76.78</v>
          </cell>
          <cell r="CH39">
            <v>106.96</v>
          </cell>
          <cell r="CJ39">
            <v>96.28</v>
          </cell>
          <cell r="CK39">
            <v>113.18666666666667</v>
          </cell>
          <cell r="CM39">
            <v>80.47</v>
          </cell>
          <cell r="CN39">
            <v>104.16666666666667</v>
          </cell>
          <cell r="CP39">
            <v>100.21</v>
          </cell>
          <cell r="CQ39">
            <v>106.10000000000001</v>
          </cell>
          <cell r="CS39">
            <v>96.58</v>
          </cell>
          <cell r="CT39">
            <v>130.66666666666666</v>
          </cell>
          <cell r="CV39">
            <v>102.88</v>
          </cell>
          <cell r="CW39">
            <v>122.23333333333333</v>
          </cell>
          <cell r="CY39">
            <v>93.42</v>
          </cell>
          <cell r="CZ39">
            <v>128.69999999999999</v>
          </cell>
          <cell r="DB39">
            <v>104.01</v>
          </cell>
          <cell r="DC39">
            <v>121.8</v>
          </cell>
          <cell r="DE39">
            <v>95.4</v>
          </cell>
          <cell r="DF39">
            <v>102.86666666666667</v>
          </cell>
          <cell r="DH39">
            <v>96.7</v>
          </cell>
          <cell r="DI39">
            <v>102.53333333333335</v>
          </cell>
          <cell r="DL39">
            <v>121365</v>
          </cell>
          <cell r="DO39">
            <v>507213</v>
          </cell>
          <cell r="DQ39">
            <v>97.04</v>
          </cell>
          <cell r="DR39">
            <v>112.17</v>
          </cell>
          <cell r="DT39">
            <v>74.900000000000006</v>
          </cell>
          <cell r="DU39">
            <v>106.39999999999999</v>
          </cell>
        </row>
        <row r="40">
          <cell r="E40">
            <v>172.2760188</v>
          </cell>
          <cell r="G40">
            <v>40.9</v>
          </cell>
          <cell r="I40">
            <v>27.3</v>
          </cell>
          <cell r="J40">
            <v>87.9</v>
          </cell>
          <cell r="K40">
            <v>102.40000000000002</v>
          </cell>
          <cell r="M40">
            <v>102.7</v>
          </cell>
          <cell r="N40">
            <v>104.2</v>
          </cell>
          <cell r="P40">
            <v>99.7</v>
          </cell>
          <cell r="Q40">
            <v>106.56666666666668</v>
          </cell>
          <cell r="S40" t="e">
            <v>#N/A</v>
          </cell>
          <cell r="T40">
            <v>102.33333333333333</v>
          </cell>
          <cell r="V40">
            <v>97.9</v>
          </cell>
          <cell r="W40">
            <v>102.3</v>
          </cell>
          <cell r="Y40">
            <v>100.3</v>
          </cell>
          <cell r="Z40">
            <v>100</v>
          </cell>
          <cell r="AB40">
            <v>6614</v>
          </cell>
          <cell r="AC40">
            <v>6842</v>
          </cell>
          <cell r="AE40">
            <v>2</v>
          </cell>
          <cell r="AF40">
            <v>3.4</v>
          </cell>
          <cell r="AH40">
            <v>2.1</v>
          </cell>
          <cell r="AI40">
            <v>3.4</v>
          </cell>
          <cell r="AK40">
            <v>1142.2</v>
          </cell>
          <cell r="AL40">
            <v>2822.3</v>
          </cell>
          <cell r="AN40">
            <v>1144</v>
          </cell>
          <cell r="AO40">
            <v>2762</v>
          </cell>
          <cell r="AQ40">
            <v>6.6300580194276</v>
          </cell>
          <cell r="AR40">
            <v>21.849912898028563</v>
          </cell>
          <cell r="AT40">
            <v>6.6405063686089774</v>
          </cell>
          <cell r="AU40">
            <v>21.44720972666488</v>
          </cell>
          <cell r="AW40">
            <v>121901</v>
          </cell>
          <cell r="AX40">
            <v>178728.66666666666</v>
          </cell>
          <cell r="AZ40">
            <v>502527</v>
          </cell>
          <cell r="BA40">
            <v>572583.66666666663</v>
          </cell>
          <cell r="BC40">
            <v>108.6</v>
          </cell>
          <cell r="BD40">
            <v>97.266666666666666</v>
          </cell>
          <cell r="BF40">
            <v>101.5</v>
          </cell>
          <cell r="BG40">
            <v>99.066666666666663</v>
          </cell>
          <cell r="BI40">
            <v>1158.45</v>
          </cell>
          <cell r="BJ40">
            <v>2621.7</v>
          </cell>
          <cell r="BL40">
            <v>6.7243833939817055</v>
          </cell>
          <cell r="BM40">
            <v>20.29225655370098</v>
          </cell>
          <cell r="BO40">
            <v>1082.78</v>
          </cell>
          <cell r="BP40">
            <v>2557.7800000000002</v>
          </cell>
          <cell r="BR40">
            <v>6.2851464036734521</v>
          </cell>
          <cell r="BS40">
            <v>19.901021354653906</v>
          </cell>
          <cell r="BU40">
            <v>79.430000000000007</v>
          </cell>
          <cell r="BV40">
            <v>110.3</v>
          </cell>
          <cell r="BX40">
            <v>125.86</v>
          </cell>
          <cell r="BY40">
            <v>116.60000000000001</v>
          </cell>
          <cell r="CA40">
            <v>100.52</v>
          </cell>
          <cell r="CB40">
            <v>119.56666666666666</v>
          </cell>
          <cell r="CD40">
            <v>132.88999999999999</v>
          </cell>
          <cell r="CE40">
            <v>114.73333333333335</v>
          </cell>
          <cell r="CG40">
            <v>76.260000000000005</v>
          </cell>
          <cell r="CH40">
            <v>108.79333333333334</v>
          </cell>
          <cell r="CJ40">
            <v>97.41</v>
          </cell>
          <cell r="CK40">
            <v>114.08333333333333</v>
          </cell>
          <cell r="CM40">
            <v>81.95</v>
          </cell>
          <cell r="CN40">
            <v>104.60000000000001</v>
          </cell>
          <cell r="CP40">
            <v>109.67</v>
          </cell>
          <cell r="CQ40">
            <v>110.86666666666667</v>
          </cell>
          <cell r="CS40">
            <v>97.65</v>
          </cell>
          <cell r="CT40">
            <v>125.56666666666668</v>
          </cell>
          <cell r="CV40">
            <v>111.64</v>
          </cell>
          <cell r="CW40">
            <v>123.3</v>
          </cell>
          <cell r="CY40">
            <v>96.92</v>
          </cell>
          <cell r="CZ40">
            <v>127.03333333333335</v>
          </cell>
          <cell r="DB40">
            <v>107.09</v>
          </cell>
          <cell r="DC40">
            <v>121.73333333333333</v>
          </cell>
          <cell r="DE40">
            <v>95.1</v>
          </cell>
          <cell r="DF40">
            <v>102.83333333333333</v>
          </cell>
          <cell r="DH40">
            <v>99</v>
          </cell>
          <cell r="DI40">
            <v>102.93333333333334</v>
          </cell>
          <cell r="DL40">
            <v>124669</v>
          </cell>
          <cell r="DO40">
            <v>510142</v>
          </cell>
          <cell r="DQ40">
            <v>101.36</v>
          </cell>
          <cell r="DR40">
            <v>115.34333333333332</v>
          </cell>
          <cell r="DT40">
            <v>77.39</v>
          </cell>
          <cell r="DU40">
            <v>109.18333333333334</v>
          </cell>
        </row>
        <row r="41">
          <cell r="E41">
            <v>177.02629010000001</v>
          </cell>
          <cell r="G41">
            <v>36.6</v>
          </cell>
          <cell r="I41">
            <v>27.3</v>
          </cell>
          <cell r="J41">
            <v>85.9</v>
          </cell>
          <cell r="K41">
            <v>97.600000000000009</v>
          </cell>
          <cell r="M41">
            <v>99.6</v>
          </cell>
          <cell r="N41">
            <v>101.76666666666667</v>
          </cell>
          <cell r="P41">
            <v>96.8</v>
          </cell>
          <cell r="Q41">
            <v>104.10000000000001</v>
          </cell>
          <cell r="S41" t="e">
            <v>#N/A</v>
          </cell>
          <cell r="T41">
            <v>102.53333333333335</v>
          </cell>
          <cell r="V41">
            <v>98.1</v>
          </cell>
          <cell r="W41">
            <v>102.56666666666666</v>
          </cell>
          <cell r="Y41">
            <v>100</v>
          </cell>
          <cell r="Z41">
            <v>99.966666666666654</v>
          </cell>
          <cell r="AB41">
            <v>6618</v>
          </cell>
          <cell r="AC41">
            <v>6772</v>
          </cell>
          <cell r="AE41">
            <v>2.2000000000000002</v>
          </cell>
          <cell r="AF41">
            <v>3.3666666666666671</v>
          </cell>
          <cell r="AH41">
            <v>2.2000000000000002</v>
          </cell>
          <cell r="AI41">
            <v>3.5</v>
          </cell>
          <cell r="AK41">
            <v>819.5</v>
          </cell>
          <cell r="AL41">
            <v>3659.7999999999997</v>
          </cell>
          <cell r="AN41">
            <v>1208.8</v>
          </cell>
          <cell r="AO41">
            <v>3511.5</v>
          </cell>
          <cell r="AQ41">
            <v>4.6292559118596133</v>
          </cell>
          <cell r="AR41">
            <v>25.98274725426559</v>
          </cell>
          <cell r="AT41">
            <v>6.8283643029358148</v>
          </cell>
          <cell r="AU41">
            <v>24.965925800516153</v>
          </cell>
          <cell r="AW41">
            <v>122855</v>
          </cell>
          <cell r="AX41">
            <v>183124.66666666666</v>
          </cell>
          <cell r="AZ41">
            <v>503012</v>
          </cell>
          <cell r="BA41">
            <v>577427</v>
          </cell>
          <cell r="BC41">
            <v>94.9</v>
          </cell>
          <cell r="BD41">
            <v>104.90000000000002</v>
          </cell>
          <cell r="BF41">
            <v>100.3</v>
          </cell>
          <cell r="BG41">
            <v>98.666666666666671</v>
          </cell>
          <cell r="BI41">
            <v>889.23</v>
          </cell>
          <cell r="BJ41">
            <v>3405.1000000000004</v>
          </cell>
          <cell r="BL41">
            <v>5.023152208057259</v>
          </cell>
          <cell r="BM41">
            <v>24.202856616394151</v>
          </cell>
          <cell r="BO41">
            <v>1132.42</v>
          </cell>
          <cell r="BP41">
            <v>2996.2</v>
          </cell>
          <cell r="BR41">
            <v>6.3969029648664595</v>
          </cell>
          <cell r="BS41">
            <v>21.349895784440331</v>
          </cell>
          <cell r="BU41">
            <v>71.63</v>
          </cell>
          <cell r="BV41">
            <v>100.13333333333334</v>
          </cell>
          <cell r="BX41">
            <v>110.91</v>
          </cell>
          <cell r="BY41">
            <v>129.4</v>
          </cell>
          <cell r="CA41">
            <v>90.58</v>
          </cell>
          <cell r="CB41">
            <v>113.53333333333335</v>
          </cell>
          <cell r="CD41">
            <v>119.27</v>
          </cell>
          <cell r="CE41">
            <v>134.06666666666666</v>
          </cell>
          <cell r="CG41">
            <v>73.099999999999994</v>
          </cell>
          <cell r="CH41">
            <v>106</v>
          </cell>
          <cell r="CJ41">
            <v>95.53</v>
          </cell>
          <cell r="CK41">
            <v>116.51</v>
          </cell>
          <cell r="CM41">
            <v>76.78</v>
          </cell>
          <cell r="CN41">
            <v>103.2</v>
          </cell>
          <cell r="CP41">
            <v>97.13</v>
          </cell>
          <cell r="CQ41">
            <v>115</v>
          </cell>
          <cell r="CS41">
            <v>91.43</v>
          </cell>
          <cell r="CT41">
            <v>126.7</v>
          </cell>
          <cell r="CV41">
            <v>99.19</v>
          </cell>
          <cell r="CW41">
            <v>132.63333333333333</v>
          </cell>
          <cell r="CY41">
            <v>92.4</v>
          </cell>
          <cell r="CZ41">
            <v>128.96666666666667</v>
          </cell>
          <cell r="DB41">
            <v>95.88</v>
          </cell>
          <cell r="DC41">
            <v>130.76666666666665</v>
          </cell>
          <cell r="DE41">
            <v>95.2</v>
          </cell>
          <cell r="DF41">
            <v>102.76666666666667</v>
          </cell>
          <cell r="DH41">
            <v>96.8</v>
          </cell>
          <cell r="DI41">
            <v>102.26666666666667</v>
          </cell>
          <cell r="DL41">
            <v>138524</v>
          </cell>
          <cell r="DO41">
            <v>507539</v>
          </cell>
          <cell r="DQ41">
            <v>89.53</v>
          </cell>
          <cell r="DR41">
            <v>120.49333333333334</v>
          </cell>
          <cell r="DT41">
            <v>73.72</v>
          </cell>
          <cell r="DU41">
            <v>108.44333333333333</v>
          </cell>
        </row>
        <row r="42">
          <cell r="E42">
            <v>170.11869290000001</v>
          </cell>
          <cell r="G42">
            <v>37.799999999999997</v>
          </cell>
          <cell r="I42">
            <v>36.4</v>
          </cell>
          <cell r="J42">
            <v>87.3</v>
          </cell>
          <cell r="K42">
            <v>93.733333333333334</v>
          </cell>
          <cell r="M42">
            <v>103.3</v>
          </cell>
          <cell r="N42">
            <v>99.066666666666663</v>
          </cell>
          <cell r="P42">
            <v>100.5</v>
          </cell>
          <cell r="Q42">
            <v>102.26666666666667</v>
          </cell>
          <cell r="S42" t="e">
            <v>#N/A</v>
          </cell>
          <cell r="T42">
            <v>102.60000000000001</v>
          </cell>
          <cell r="V42">
            <v>98.6</v>
          </cell>
          <cell r="W42">
            <v>102.16666666666667</v>
          </cell>
          <cell r="Y42">
            <v>99.9</v>
          </cell>
          <cell r="Z42">
            <v>99.166666666666671</v>
          </cell>
          <cell r="AB42">
            <v>6625</v>
          </cell>
          <cell r="AC42">
            <v>6698.333333333333</v>
          </cell>
          <cell r="AE42">
            <v>2.2000000000000002</v>
          </cell>
          <cell r="AF42">
            <v>3.8000000000000003</v>
          </cell>
          <cell r="AH42">
            <v>2.2000000000000002</v>
          </cell>
          <cell r="AI42">
            <v>3.6999999999999997</v>
          </cell>
          <cell r="AK42">
            <v>1474.8</v>
          </cell>
          <cell r="AL42">
            <v>3550.2</v>
          </cell>
          <cell r="AN42">
            <v>1205.5999999999999</v>
          </cell>
          <cell r="AO42">
            <v>3828.3999999999996</v>
          </cell>
          <cell r="AQ42">
            <v>8.669241309459883</v>
          </cell>
          <cell r="AR42">
            <v>25.62127657960735</v>
          </cell>
          <cell r="AT42">
            <v>7.0868167362929455</v>
          </cell>
          <cell r="AU42">
            <v>27.58676511634296</v>
          </cell>
          <cell r="AW42">
            <v>122867</v>
          </cell>
          <cell r="AX42">
            <v>189653.33333333334</v>
          </cell>
          <cell r="AZ42">
            <v>501428</v>
          </cell>
          <cell r="BA42">
            <v>586921.66666666663</v>
          </cell>
          <cell r="BC42">
            <v>94.1</v>
          </cell>
          <cell r="BD42">
            <v>95.066666666666663</v>
          </cell>
          <cell r="BF42">
            <v>99.9</v>
          </cell>
          <cell r="BG42">
            <v>98.033333333333346</v>
          </cell>
          <cell r="BI42">
            <v>1498.59</v>
          </cell>
          <cell r="BJ42">
            <v>2924.37</v>
          </cell>
          <cell r="BL42">
            <v>8.8090848480766795</v>
          </cell>
          <cell r="BM42">
            <v>21.091922104437906</v>
          </cell>
          <cell r="BO42">
            <v>1208.45</v>
          </cell>
          <cell r="BP42">
            <v>3325.3999999999996</v>
          </cell>
          <cell r="BR42">
            <v>7.1035697453327886</v>
          </cell>
          <cell r="BS42">
            <v>23.933578245999271</v>
          </cell>
          <cell r="BU42">
            <v>69.81</v>
          </cell>
          <cell r="BV42">
            <v>101.16666666666667</v>
          </cell>
          <cell r="BX42">
            <v>131</v>
          </cell>
          <cell r="BY42">
            <v>128.29999999999998</v>
          </cell>
          <cell r="CA42">
            <v>85.13</v>
          </cell>
          <cell r="CB42">
            <v>115.63333333333333</v>
          </cell>
          <cell r="CD42">
            <v>145.5</v>
          </cell>
          <cell r="CE42">
            <v>135.56666666666666</v>
          </cell>
          <cell r="CG42">
            <v>76.78</v>
          </cell>
          <cell r="CH42">
            <v>103.87333333333333</v>
          </cell>
          <cell r="CJ42">
            <v>98.82</v>
          </cell>
          <cell r="CK42">
            <v>114.02</v>
          </cell>
          <cell r="CM42">
            <v>75.22</v>
          </cell>
          <cell r="CN42">
            <v>101</v>
          </cell>
          <cell r="CP42">
            <v>114.92</v>
          </cell>
          <cell r="CQ42">
            <v>113.5</v>
          </cell>
          <cell r="CS42">
            <v>88.65</v>
          </cell>
          <cell r="CT42">
            <v>133</v>
          </cell>
          <cell r="CV42">
            <v>119.01</v>
          </cell>
          <cell r="CW42">
            <v>135.16666666666666</v>
          </cell>
          <cell r="CY42">
            <v>92.47</v>
          </cell>
          <cell r="CZ42">
            <v>121.96666666666665</v>
          </cell>
          <cell r="DB42">
            <v>113.55</v>
          </cell>
          <cell r="DC42">
            <v>120.83333333333333</v>
          </cell>
          <cell r="DE42">
            <v>95.5</v>
          </cell>
          <cell r="DF42">
            <v>102.60000000000001</v>
          </cell>
          <cell r="DH42">
            <v>96.4</v>
          </cell>
          <cell r="DI42">
            <v>103.3</v>
          </cell>
          <cell r="DL42">
            <v>123074</v>
          </cell>
          <cell r="DO42">
            <v>505315</v>
          </cell>
          <cell r="DQ42">
            <v>105.39</v>
          </cell>
          <cell r="DR42">
            <v>109.53333333333335</v>
          </cell>
          <cell r="DT42">
            <v>74.599999999999994</v>
          </cell>
          <cell r="DU42">
            <v>102</v>
          </cell>
        </row>
        <row r="43">
          <cell r="E43">
            <v>160.53564979999999</v>
          </cell>
          <cell r="G43">
            <v>36.1</v>
          </cell>
          <cell r="I43">
            <v>9.1</v>
          </cell>
          <cell r="J43">
            <v>85.9</v>
          </cell>
          <cell r="K43">
            <v>90.333333333333329</v>
          </cell>
          <cell r="M43">
            <v>99.4</v>
          </cell>
          <cell r="N43">
            <v>94.633333333333326</v>
          </cell>
          <cell r="P43">
            <v>97.4</v>
          </cell>
          <cell r="Q43">
            <v>98.133333333333326</v>
          </cell>
          <cell r="S43" t="e">
            <v>#N/A</v>
          </cell>
          <cell r="T43">
            <v>102.33333333333333</v>
          </cell>
          <cell r="V43">
            <v>98.7</v>
          </cell>
          <cell r="W43">
            <v>102.66666666666667</v>
          </cell>
          <cell r="Y43">
            <v>99.7</v>
          </cell>
          <cell r="Z43">
            <v>100.59999999999998</v>
          </cell>
          <cell r="AB43">
            <v>6642</v>
          </cell>
          <cell r="AC43">
            <v>6868.333333333333</v>
          </cell>
          <cell r="AE43">
            <v>2.2000000000000002</v>
          </cell>
          <cell r="AF43">
            <v>4.2333333333333334</v>
          </cell>
          <cell r="AH43">
            <v>2.2000000000000002</v>
          </cell>
          <cell r="AI43">
            <v>4.0666666666666664</v>
          </cell>
          <cell r="AK43">
            <v>1283.0999999999999</v>
          </cell>
          <cell r="AL43">
            <v>3858.6</v>
          </cell>
          <cell r="AN43">
            <v>1283.4000000000001</v>
          </cell>
          <cell r="AO43">
            <v>3839</v>
          </cell>
          <cell r="AQ43">
            <v>7.9926172261334072</v>
          </cell>
          <cell r="AR43">
            <v>25.764595547235032</v>
          </cell>
          <cell r="AT43">
            <v>7.9944859699318958</v>
          </cell>
          <cell r="AU43">
            <v>25.646864506995747</v>
          </cell>
          <cell r="AW43">
            <v>122997</v>
          </cell>
          <cell r="AX43">
            <v>190587</v>
          </cell>
          <cell r="AZ43">
            <v>502146</v>
          </cell>
          <cell r="BA43">
            <v>590497.33333333337</v>
          </cell>
          <cell r="BC43">
            <v>98.4</v>
          </cell>
          <cell r="BD43">
            <v>94.466666666666654</v>
          </cell>
          <cell r="BF43">
            <v>99.7</v>
          </cell>
          <cell r="BG43">
            <v>96.333333333333329</v>
          </cell>
          <cell r="BI43">
            <v>1312.64</v>
          </cell>
          <cell r="BJ43">
            <v>3654.2299999999996</v>
          </cell>
          <cell r="BL43">
            <v>8.1766261988245326</v>
          </cell>
          <cell r="BM43">
            <v>24.481971139176483</v>
          </cell>
          <cell r="BO43">
            <v>1313.38</v>
          </cell>
          <cell r="BP43">
            <v>3798.88</v>
          </cell>
          <cell r="BR43">
            <v>8.1812357668608016</v>
          </cell>
          <cell r="BS43">
            <v>25.468433497114788</v>
          </cell>
          <cell r="BU43">
            <v>71.98</v>
          </cell>
          <cell r="BV43">
            <v>92.833333333333329</v>
          </cell>
          <cell r="BX43">
            <v>116.54</v>
          </cell>
          <cell r="BY43">
            <v>134.86666666666665</v>
          </cell>
          <cell r="CA43">
            <v>85.72</v>
          </cell>
          <cell r="CB43">
            <v>108.53333333333335</v>
          </cell>
          <cell r="CD43">
            <v>127.55</v>
          </cell>
          <cell r="CE43">
            <v>143.46666666666667</v>
          </cell>
          <cell r="CG43">
            <v>74.650000000000006</v>
          </cell>
          <cell r="CH43">
            <v>100.22666666666667</v>
          </cell>
          <cell r="CJ43">
            <v>100.04</v>
          </cell>
          <cell r="CK43">
            <v>112.50666666666666</v>
          </cell>
          <cell r="CM43">
            <v>77.760000000000005</v>
          </cell>
          <cell r="CN43">
            <v>95.899999999999991</v>
          </cell>
          <cell r="CP43">
            <v>120.62</v>
          </cell>
          <cell r="CQ43">
            <v>111.96666666666665</v>
          </cell>
          <cell r="CS43">
            <v>89.72</v>
          </cell>
          <cell r="CT43">
            <v>128.03333333333333</v>
          </cell>
          <cell r="CV43">
            <v>119.35</v>
          </cell>
          <cell r="CW43">
            <v>136.16666666666666</v>
          </cell>
          <cell r="CY43">
            <v>93.1</v>
          </cell>
          <cell r="CZ43">
            <v>115.13333333333333</v>
          </cell>
          <cell r="DB43">
            <v>108.65</v>
          </cell>
          <cell r="DC43">
            <v>122.66666666666667</v>
          </cell>
          <cell r="DE43">
            <v>95.6</v>
          </cell>
          <cell r="DF43">
            <v>102.43333333333334</v>
          </cell>
          <cell r="DH43">
            <v>96.9</v>
          </cell>
          <cell r="DI43">
            <v>101.83333333333333</v>
          </cell>
          <cell r="DL43">
            <v>120245</v>
          </cell>
          <cell r="DO43">
            <v>501931</v>
          </cell>
          <cell r="DQ43">
            <v>103.61</v>
          </cell>
          <cell r="DR43">
            <v>111.53333333333335</v>
          </cell>
          <cell r="DT43">
            <v>77.83</v>
          </cell>
          <cell r="DU43">
            <v>99.399999999999991</v>
          </cell>
        </row>
        <row r="44">
          <cell r="E44">
            <v>153.46715029999999</v>
          </cell>
          <cell r="G44">
            <v>35</v>
          </cell>
          <cell r="I44">
            <v>18.2</v>
          </cell>
          <cell r="J44">
            <v>85</v>
          </cell>
          <cell r="K44">
            <v>90.09999999999998</v>
          </cell>
          <cell r="M44">
            <v>98.6</v>
          </cell>
          <cell r="N44">
            <v>94.666666666666671</v>
          </cell>
          <cell r="P44">
            <v>96.2</v>
          </cell>
          <cell r="Q44">
            <v>98.2</v>
          </cell>
          <cell r="S44" t="e">
            <v>#N/A</v>
          </cell>
          <cell r="T44">
            <v>102.10000000000001</v>
          </cell>
          <cell r="V44">
            <v>98.5</v>
          </cell>
          <cell r="W44">
            <v>102.09999999999998</v>
          </cell>
          <cell r="Y44">
            <v>99.7</v>
          </cell>
          <cell r="Z44">
            <v>100.03333333333335</v>
          </cell>
          <cell r="AB44">
            <v>6632</v>
          </cell>
          <cell r="AC44">
            <v>6836.666666666667</v>
          </cell>
          <cell r="AE44">
            <v>2.2000000000000002</v>
          </cell>
          <cell r="AF44">
            <v>4.166666666666667</v>
          </cell>
          <cell r="AH44">
            <v>2.2999999999999998</v>
          </cell>
          <cell r="AI44">
            <v>4.2333333333333334</v>
          </cell>
          <cell r="AK44">
            <v>1235</v>
          </cell>
          <cell r="AL44">
            <v>4451.8999999999996</v>
          </cell>
          <cell r="AN44">
            <v>1471.5</v>
          </cell>
          <cell r="AO44">
            <v>4145.3</v>
          </cell>
          <cell r="AQ44">
            <v>8.0473247700618842</v>
          </cell>
          <cell r="AR44">
            <v>28.526771982895632</v>
          </cell>
          <cell r="AT44">
            <v>9.588371173397622</v>
          </cell>
          <cell r="AU44">
            <v>26.51229171320788</v>
          </cell>
          <cell r="AW44">
            <v>123542</v>
          </cell>
          <cell r="AX44">
            <v>193591.66666666666</v>
          </cell>
          <cell r="AZ44">
            <v>503124</v>
          </cell>
          <cell r="BA44">
            <v>596861.66666666663</v>
          </cell>
          <cell r="BC44">
            <v>97.2</v>
          </cell>
          <cell r="BD44">
            <v>93.333333333333329</v>
          </cell>
          <cell r="BF44">
            <v>99.8</v>
          </cell>
          <cell r="BG44">
            <v>95.133333333333326</v>
          </cell>
          <cell r="BI44">
            <v>932.29</v>
          </cell>
          <cell r="BJ44">
            <v>3742.75</v>
          </cell>
          <cell r="BL44">
            <v>6.0748505343165942</v>
          </cell>
          <cell r="BM44">
            <v>24.005556612938371</v>
          </cell>
          <cell r="BO44">
            <v>1146.92</v>
          </cell>
          <cell r="BP44">
            <v>3638.66</v>
          </cell>
          <cell r="BR44">
            <v>7.4733908706715599</v>
          </cell>
          <cell r="BS44">
            <v>23.286540412860674</v>
          </cell>
          <cell r="BU44">
            <v>75.53</v>
          </cell>
          <cell r="BV44">
            <v>94.233333333333334</v>
          </cell>
          <cell r="BX44">
            <v>95.1</v>
          </cell>
          <cell r="BY44">
            <v>132.66666666666666</v>
          </cell>
          <cell r="CA44">
            <v>89.39</v>
          </cell>
          <cell r="CB44">
            <v>114.13333333333334</v>
          </cell>
          <cell r="CD44">
            <v>100.69</v>
          </cell>
          <cell r="CE44">
            <v>144.06666666666669</v>
          </cell>
          <cell r="CG44">
            <v>74.209999999999994</v>
          </cell>
          <cell r="CH44">
            <v>101.48333333333333</v>
          </cell>
          <cell r="CJ44">
            <v>95.44</v>
          </cell>
          <cell r="CK44">
            <v>111.33999999999999</v>
          </cell>
          <cell r="CM44">
            <v>77.680000000000007</v>
          </cell>
          <cell r="CN44">
            <v>91.666666666666671</v>
          </cell>
          <cell r="CP44">
            <v>104.54</v>
          </cell>
          <cell r="CQ44">
            <v>115.60000000000001</v>
          </cell>
          <cell r="CS44">
            <v>90.68</v>
          </cell>
          <cell r="CT44">
            <v>127.66666666666667</v>
          </cell>
          <cell r="CV44">
            <v>106.11</v>
          </cell>
          <cell r="CW44">
            <v>144.26666666666668</v>
          </cell>
          <cell r="CY44">
            <v>92.03</v>
          </cell>
          <cell r="CZ44">
            <v>119.56666666666666</v>
          </cell>
          <cell r="DB44">
            <v>96.85</v>
          </cell>
          <cell r="DC44">
            <v>126.86666666666667</v>
          </cell>
          <cell r="DE44">
            <v>95.6</v>
          </cell>
          <cell r="DF44">
            <v>102.26666666666667</v>
          </cell>
          <cell r="DH44">
            <v>96.5</v>
          </cell>
          <cell r="DI44">
            <v>101.06666666666666</v>
          </cell>
          <cell r="DL44">
            <v>120450</v>
          </cell>
          <cell r="DO44">
            <v>493989</v>
          </cell>
          <cell r="DQ44">
            <v>92.54</v>
          </cell>
          <cell r="DR44">
            <v>112.7</v>
          </cell>
          <cell r="DT44">
            <v>76.58</v>
          </cell>
          <cell r="DU44">
            <v>101.76666666666667</v>
          </cell>
        </row>
        <row r="45">
          <cell r="E45">
            <v>153.627938</v>
          </cell>
          <cell r="G45">
            <v>37</v>
          </cell>
          <cell r="I45">
            <v>18.2</v>
          </cell>
          <cell r="J45">
            <v>86.1</v>
          </cell>
          <cell r="K45">
            <v>89.266666666666652</v>
          </cell>
          <cell r="M45">
            <v>98</v>
          </cell>
          <cell r="N45">
            <v>93.966666666666654</v>
          </cell>
          <cell r="P45">
            <v>95.8</v>
          </cell>
          <cell r="Q45">
            <v>97.466666666666654</v>
          </cell>
          <cell r="S45" t="e">
            <v>#N/A</v>
          </cell>
          <cell r="T45">
            <v>103</v>
          </cell>
          <cell r="V45">
            <v>98.5</v>
          </cell>
          <cell r="W45">
            <v>103.10000000000001</v>
          </cell>
          <cell r="Y45">
            <v>99.8</v>
          </cell>
          <cell r="Z45">
            <v>99.666666666666671</v>
          </cell>
          <cell r="AB45">
            <v>6566</v>
          </cell>
          <cell r="AC45">
            <v>6768.333333333333</v>
          </cell>
          <cell r="AE45">
            <v>2.2000000000000002</v>
          </cell>
          <cell r="AF45">
            <v>4.2333333333333334</v>
          </cell>
          <cell r="AH45">
            <v>2.2999999999999998</v>
          </cell>
          <cell r="AI45">
            <v>4.4000000000000004</v>
          </cell>
          <cell r="AK45">
            <v>1410.2</v>
          </cell>
          <cell r="AL45">
            <v>3924.1</v>
          </cell>
          <cell r="AN45">
            <v>1178.7</v>
          </cell>
          <cell r="AO45">
            <v>3895.0999999999995</v>
          </cell>
          <cell r="AQ45">
            <v>9.1793199749904861</v>
          </cell>
          <cell r="AR45">
            <v>27.95246176559678</v>
          </cell>
          <cell r="AT45">
            <v>7.6724326014191506</v>
          </cell>
          <cell r="AU45">
            <v>27.722206497700391</v>
          </cell>
          <cell r="AW45">
            <v>124381</v>
          </cell>
          <cell r="AX45">
            <v>197369.66666666666</v>
          </cell>
          <cell r="AZ45">
            <v>504026</v>
          </cell>
          <cell r="BA45">
            <v>603521.66666666663</v>
          </cell>
          <cell r="BC45">
            <v>126</v>
          </cell>
          <cell r="BD45">
            <v>100.33333333333333</v>
          </cell>
          <cell r="BF45">
            <v>101.6</v>
          </cell>
          <cell r="BG45">
            <v>94.3</v>
          </cell>
          <cell r="BI45">
            <v>1388.97</v>
          </cell>
          <cell r="BJ45">
            <v>3670.0199999999995</v>
          </cell>
          <cell r="BL45">
            <v>9.0411289644465587</v>
          </cell>
          <cell r="BM45">
            <v>26.1211077062109</v>
          </cell>
          <cell r="BO45">
            <v>1118.67</v>
          </cell>
          <cell r="BP45">
            <v>3289.38</v>
          </cell>
          <cell r="BR45">
            <v>7.2816833615250376</v>
          </cell>
          <cell r="BS45">
            <v>23.373003800734651</v>
          </cell>
          <cell r="BU45">
            <v>81.08</v>
          </cell>
          <cell r="BV45">
            <v>90.633333333333326</v>
          </cell>
          <cell r="BX45">
            <v>112.62</v>
          </cell>
          <cell r="BY45">
            <v>135.03333333333333</v>
          </cell>
          <cell r="CA45">
            <v>97.21</v>
          </cell>
          <cell r="CB45">
            <v>107.03333333333335</v>
          </cell>
          <cell r="CD45">
            <v>118.13</v>
          </cell>
          <cell r="CE45">
            <v>141.69999999999999</v>
          </cell>
          <cell r="CG45">
            <v>76.78</v>
          </cell>
          <cell r="CH45">
            <v>101.13666666666666</v>
          </cell>
          <cell r="CJ45">
            <v>96.94</v>
          </cell>
          <cell r="CK45">
            <v>108.91666666666667</v>
          </cell>
          <cell r="CM45">
            <v>73.819999999999993</v>
          </cell>
          <cell r="CN45">
            <v>87.033333333333346</v>
          </cell>
          <cell r="CP45">
            <v>110.01</v>
          </cell>
          <cell r="CQ45">
            <v>117.40000000000002</v>
          </cell>
          <cell r="CS45">
            <v>86.72</v>
          </cell>
          <cell r="CT45">
            <v>107.43333333333334</v>
          </cell>
          <cell r="CV45">
            <v>114.17</v>
          </cell>
          <cell r="CW45">
            <v>130.4</v>
          </cell>
          <cell r="CY45">
            <v>92.85</v>
          </cell>
          <cell r="CZ45">
            <v>108.06666666666668</v>
          </cell>
          <cell r="DB45">
            <v>110.67</v>
          </cell>
          <cell r="DC45">
            <v>117.43333333333332</v>
          </cell>
          <cell r="DE45">
            <v>95.6</v>
          </cell>
          <cell r="DF45">
            <v>102.43333333333334</v>
          </cell>
          <cell r="DH45">
            <v>99.3</v>
          </cell>
          <cell r="DI45">
            <v>100.8</v>
          </cell>
          <cell r="DL45">
            <v>134730</v>
          </cell>
          <cell r="DO45">
            <v>492818</v>
          </cell>
          <cell r="DQ45">
            <v>104.27</v>
          </cell>
          <cell r="DR45">
            <v>112.83333333333333</v>
          </cell>
          <cell r="DT45">
            <v>76.73</v>
          </cell>
          <cell r="DU45">
            <v>103.56666666666666</v>
          </cell>
        </row>
        <row r="46">
          <cell r="E46">
            <v>151.59514440000001</v>
          </cell>
          <cell r="G46">
            <v>40.299999999999997</v>
          </cell>
          <cell r="I46">
            <v>63.6</v>
          </cell>
          <cell r="J46">
            <v>86.1</v>
          </cell>
          <cell r="K46">
            <v>90.600000000000009</v>
          </cell>
          <cell r="M46">
            <v>99.3</v>
          </cell>
          <cell r="N46">
            <v>94.933333333333323</v>
          </cell>
          <cell r="P46">
            <v>96.6</v>
          </cell>
          <cell r="Q46">
            <v>97.966666666666654</v>
          </cell>
          <cell r="S46" t="e">
            <v>#N/A</v>
          </cell>
          <cell r="T46">
            <v>102.5</v>
          </cell>
          <cell r="V46">
            <v>98.4</v>
          </cell>
          <cell r="W46">
            <v>102.06666666666666</v>
          </cell>
          <cell r="Y46">
            <v>99.3</v>
          </cell>
          <cell r="Z46">
            <v>98.533333333333346</v>
          </cell>
          <cell r="AB46">
            <v>6449</v>
          </cell>
          <cell r="AC46">
            <v>6683</v>
          </cell>
          <cell r="AE46">
            <v>2.4</v>
          </cell>
          <cell r="AF46">
            <v>4.7333333333333334</v>
          </cell>
          <cell r="AH46">
            <v>2.2999999999999998</v>
          </cell>
          <cell r="AI46">
            <v>4.6333333333333329</v>
          </cell>
          <cell r="AK46">
            <v>635.79999999999995</v>
          </cell>
          <cell r="AL46">
            <v>2935.2</v>
          </cell>
          <cell r="AN46">
            <v>1276</v>
          </cell>
          <cell r="AO46">
            <v>3332.1</v>
          </cell>
          <cell r="AQ46">
            <v>4.1940657302477558</v>
          </cell>
          <cell r="AR46">
            <v>22.453135000708532</v>
          </cell>
          <cell r="AT46">
            <v>8.417156136829405</v>
          </cell>
          <cell r="AU46">
            <v>25.463007984853494</v>
          </cell>
          <cell r="AW46">
            <v>124236</v>
          </cell>
          <cell r="AX46">
            <v>202579.66666666666</v>
          </cell>
          <cell r="AZ46">
            <v>504409</v>
          </cell>
          <cell r="BA46">
            <v>610151.33333333337</v>
          </cell>
          <cell r="BC46">
            <v>91.8</v>
          </cell>
          <cell r="BD46">
            <v>90.90000000000002</v>
          </cell>
          <cell r="BF46">
            <v>98.3</v>
          </cell>
          <cell r="BG46">
            <v>93.7</v>
          </cell>
          <cell r="BI46">
            <v>655.11</v>
          </cell>
          <cell r="BJ46">
            <v>2988.61</v>
          </cell>
          <cell r="BL46">
            <v>4.3214444802494612</v>
          </cell>
          <cell r="BM46">
            <v>22.871805092383539</v>
          </cell>
          <cell r="BO46">
            <v>1183.07</v>
          </cell>
          <cell r="BP46">
            <v>3350.6000000000004</v>
          </cell>
          <cell r="BR46">
            <v>7.8041417796228565</v>
          </cell>
          <cell r="BS46">
            <v>25.616340229341855</v>
          </cell>
          <cell r="BU46">
            <v>71.28</v>
          </cell>
          <cell r="BV46">
            <v>91.800000000000011</v>
          </cell>
          <cell r="BX46">
            <v>116.3</v>
          </cell>
          <cell r="BY46">
            <v>129.33333333333334</v>
          </cell>
          <cell r="CA46">
            <v>81.11</v>
          </cell>
          <cell r="CB46">
            <v>107.3</v>
          </cell>
          <cell r="CD46">
            <v>124.75</v>
          </cell>
          <cell r="CE46">
            <v>132.1</v>
          </cell>
          <cell r="CG46">
            <v>77.19</v>
          </cell>
          <cell r="CH46">
            <v>108.13</v>
          </cell>
          <cell r="CJ46">
            <v>96.36</v>
          </cell>
          <cell r="CK46">
            <v>110.57</v>
          </cell>
          <cell r="CM46">
            <v>76.2</v>
          </cell>
          <cell r="CN46">
            <v>97.899999999999991</v>
          </cell>
          <cell r="CP46">
            <v>92</v>
          </cell>
          <cell r="CQ46">
            <v>113.43333333333334</v>
          </cell>
          <cell r="CS46">
            <v>89.4</v>
          </cell>
          <cell r="CT46">
            <v>116.96666666666665</v>
          </cell>
          <cell r="CV46">
            <v>94.7</v>
          </cell>
          <cell r="CW46">
            <v>124.13333333333333</v>
          </cell>
          <cell r="CY46">
            <v>89.67</v>
          </cell>
          <cell r="CZ46">
            <v>106.03333333333332</v>
          </cell>
          <cell r="DB46">
            <v>87.04</v>
          </cell>
          <cell r="DC46">
            <v>109.3</v>
          </cell>
          <cell r="DE46">
            <v>96</v>
          </cell>
          <cell r="DF46">
            <v>102.23333333333333</v>
          </cell>
          <cell r="DH46">
            <v>96.2</v>
          </cell>
          <cell r="DI46">
            <v>101.63333333333333</v>
          </cell>
          <cell r="DL46">
            <v>121830</v>
          </cell>
          <cell r="DO46">
            <v>500082</v>
          </cell>
          <cell r="DQ46">
            <v>80.069999999999993</v>
          </cell>
          <cell r="DR46">
            <v>106.09999999999998</v>
          </cell>
          <cell r="DT46">
            <v>74.989999999999995</v>
          </cell>
          <cell r="DU46">
            <v>106.13333333333333</v>
          </cell>
        </row>
        <row r="47">
          <cell r="E47">
            <v>142.9453279</v>
          </cell>
          <cell r="G47">
            <v>39.6</v>
          </cell>
          <cell r="I47">
            <v>72.7</v>
          </cell>
          <cell r="J47">
            <v>87.2</v>
          </cell>
          <cell r="K47">
            <v>92.633333333333326</v>
          </cell>
          <cell r="M47">
            <v>99.8</v>
          </cell>
          <cell r="N47">
            <v>92.3</v>
          </cell>
          <cell r="P47">
            <v>97.5</v>
          </cell>
          <cell r="Q47">
            <v>97.2</v>
          </cell>
          <cell r="S47" t="e">
            <v>#N/A</v>
          </cell>
          <cell r="T47">
            <v>102.10000000000001</v>
          </cell>
          <cell r="V47">
            <v>98.5</v>
          </cell>
          <cell r="W47">
            <v>102.39999999999999</v>
          </cell>
          <cell r="Y47">
            <v>99</v>
          </cell>
          <cell r="Z47">
            <v>99.366666666666674</v>
          </cell>
          <cell r="AB47">
            <v>6443</v>
          </cell>
          <cell r="AC47">
            <v>6841.666666666667</v>
          </cell>
          <cell r="AE47">
            <v>2.4</v>
          </cell>
          <cell r="AF47">
            <v>4.8999999999999995</v>
          </cell>
          <cell r="AH47">
            <v>2.2999999999999998</v>
          </cell>
          <cell r="AI47">
            <v>4.7333333333333334</v>
          </cell>
          <cell r="AK47">
            <v>1432.5</v>
          </cell>
          <cell r="AL47">
            <v>3252.5</v>
          </cell>
          <cell r="AN47">
            <v>1336</v>
          </cell>
          <cell r="AO47">
            <v>3307.9</v>
          </cell>
          <cell r="AQ47">
            <v>10.021313890035856</v>
          </cell>
          <cell r="AR47">
            <v>25.526885647799247</v>
          </cell>
          <cell r="AT47">
            <v>9.3462306157681709</v>
          </cell>
          <cell r="AU47">
            <v>25.894047006317162</v>
          </cell>
          <cell r="AW47">
            <v>124190</v>
          </cell>
          <cell r="AX47">
            <v>211052</v>
          </cell>
          <cell r="AZ47">
            <v>505466</v>
          </cell>
          <cell r="BA47">
            <v>614825</v>
          </cell>
          <cell r="BC47">
            <v>87.6</v>
          </cell>
          <cell r="BD47">
            <v>92.066666666666663</v>
          </cell>
          <cell r="BF47">
            <v>99.7</v>
          </cell>
          <cell r="BG47">
            <v>93.8</v>
          </cell>
          <cell r="BI47">
            <v>1304.21</v>
          </cell>
          <cell r="BJ47">
            <v>3019.41</v>
          </cell>
          <cell r="BL47">
            <v>9.1238378977477588</v>
          </cell>
          <cell r="BM47">
            <v>23.68859997061919</v>
          </cell>
          <cell r="BO47">
            <v>1197.48</v>
          </cell>
          <cell r="BP47">
            <v>3113.37</v>
          </cell>
          <cell r="BR47">
            <v>8.3771888007260991</v>
          </cell>
          <cell r="BS47">
            <v>24.390457113037684</v>
          </cell>
          <cell r="BU47">
            <v>62.7</v>
          </cell>
          <cell r="BV47">
            <v>90.933333333333337</v>
          </cell>
          <cell r="BX47">
            <v>113.24</v>
          </cell>
          <cell r="BY47">
            <v>123.8</v>
          </cell>
          <cell r="CA47">
            <v>75.3</v>
          </cell>
          <cell r="CB47">
            <v>102</v>
          </cell>
          <cell r="CD47">
            <v>118.89</v>
          </cell>
          <cell r="CE47">
            <v>125.73333333333333</v>
          </cell>
          <cell r="CG47">
            <v>76.75</v>
          </cell>
          <cell r="CH47">
            <v>109.12</v>
          </cell>
          <cell r="CJ47">
            <v>96.42</v>
          </cell>
          <cell r="CK47">
            <v>110.78666666666668</v>
          </cell>
          <cell r="CM47">
            <v>72.75</v>
          </cell>
          <cell r="CN47">
            <v>91.3</v>
          </cell>
          <cell r="CP47">
            <v>105.11</v>
          </cell>
          <cell r="CQ47">
            <v>115.03333333333335</v>
          </cell>
          <cell r="CS47">
            <v>85.43</v>
          </cell>
          <cell r="CT47">
            <v>107.73333333333333</v>
          </cell>
          <cell r="CV47">
            <v>110.71</v>
          </cell>
          <cell r="CW47">
            <v>128.9</v>
          </cell>
          <cell r="CY47">
            <v>82.06</v>
          </cell>
          <cell r="CZ47">
            <v>109.69999999999999</v>
          </cell>
          <cell r="DB47">
            <v>100.02</v>
          </cell>
          <cell r="DC47">
            <v>112.43333333333332</v>
          </cell>
          <cell r="DE47">
            <v>96</v>
          </cell>
          <cell r="DF47">
            <v>102.09999999999998</v>
          </cell>
          <cell r="DH47">
            <v>97.1</v>
          </cell>
          <cell r="DI47">
            <v>100.63333333333333</v>
          </cell>
          <cell r="DL47">
            <v>120286</v>
          </cell>
          <cell r="DO47">
            <v>502201</v>
          </cell>
          <cell r="DQ47">
            <v>92.7</v>
          </cell>
          <cell r="DR47">
            <v>109.93333333333334</v>
          </cell>
          <cell r="DT47">
            <v>68.05</v>
          </cell>
          <cell r="DU47">
            <v>108</v>
          </cell>
        </row>
        <row r="48">
          <cell r="E48">
            <v>137.88057420000001</v>
          </cell>
          <cell r="G48">
            <v>39.9</v>
          </cell>
          <cell r="I48">
            <v>68.2</v>
          </cell>
          <cell r="J48">
            <v>87.7</v>
          </cell>
          <cell r="K48">
            <v>94.7</v>
          </cell>
          <cell r="M48">
            <v>99.4</v>
          </cell>
          <cell r="N48">
            <v>96.633333333333326</v>
          </cell>
          <cell r="P48">
            <v>96.3</v>
          </cell>
          <cell r="Q48">
            <v>100.86666666666667</v>
          </cell>
          <cell r="S48" t="e">
            <v>#N/A</v>
          </cell>
          <cell r="T48">
            <v>102.16666666666667</v>
          </cell>
          <cell r="V48">
            <v>98.8</v>
          </cell>
          <cell r="W48">
            <v>102.09999999999998</v>
          </cell>
          <cell r="Y48">
            <v>98.6</v>
          </cell>
          <cell r="Z48">
            <v>98.8</v>
          </cell>
          <cell r="AB48">
            <v>6522</v>
          </cell>
          <cell r="AC48">
            <v>6825.666666666667</v>
          </cell>
          <cell r="AE48">
            <v>2.6</v>
          </cell>
          <cell r="AF48">
            <v>4.666666666666667</v>
          </cell>
          <cell r="AH48">
            <v>2.2999999999999998</v>
          </cell>
          <cell r="AI48">
            <v>4.7</v>
          </cell>
          <cell r="AK48">
            <v>2221.3000000000002</v>
          </cell>
          <cell r="AL48">
            <v>3243.6</v>
          </cell>
          <cell r="AN48">
            <v>1409</v>
          </cell>
          <cell r="AO48">
            <v>3124.5</v>
          </cell>
          <cell r="AQ48">
            <v>16.110318751486602</v>
          </cell>
          <cell r="AR48">
            <v>27.353820060391357</v>
          </cell>
          <cell r="AT48">
            <v>10.218988484601189</v>
          </cell>
          <cell r="AU48">
            <v>26.254927879307498</v>
          </cell>
          <cell r="AW48">
            <v>123865</v>
          </cell>
          <cell r="AX48">
            <v>217439</v>
          </cell>
          <cell r="AZ48">
            <v>503855</v>
          </cell>
          <cell r="BA48">
            <v>618340.33333333337</v>
          </cell>
          <cell r="BC48">
            <v>105.4</v>
          </cell>
          <cell r="BD48">
            <v>91.466666666666654</v>
          </cell>
          <cell r="BF48">
            <v>99.4</v>
          </cell>
          <cell r="BG48">
            <v>93.3</v>
          </cell>
          <cell r="BI48">
            <v>1576.22</v>
          </cell>
          <cell r="BJ48">
            <v>3314.54</v>
          </cell>
          <cell r="BL48">
            <v>11.431777167635264</v>
          </cell>
          <cell r="BM48">
            <v>28.101084701332141</v>
          </cell>
          <cell r="BO48">
            <v>1169.22</v>
          </cell>
          <cell r="BP48">
            <v>3214.8900000000003</v>
          </cell>
          <cell r="BR48">
            <v>8.4799472788966668</v>
          </cell>
          <cell r="BS48">
            <v>27.12664158457077</v>
          </cell>
          <cell r="BU48">
            <v>80.989999999999995</v>
          </cell>
          <cell r="BV48">
            <v>92.13333333333334</v>
          </cell>
          <cell r="BX48">
            <v>125.49</v>
          </cell>
          <cell r="BY48">
            <v>129.86666666666667</v>
          </cell>
          <cell r="CA48">
            <v>91.17</v>
          </cell>
          <cell r="CB48">
            <v>107.53333333333335</v>
          </cell>
          <cell r="CD48">
            <v>131.11000000000001</v>
          </cell>
          <cell r="CE48">
            <v>124.13333333333333</v>
          </cell>
          <cell r="CG48">
            <v>78.63</v>
          </cell>
          <cell r="CH48">
            <v>111</v>
          </cell>
          <cell r="CJ48">
            <v>98.35</v>
          </cell>
          <cell r="CK48">
            <v>115.88666666666667</v>
          </cell>
          <cell r="CM48">
            <v>95.58</v>
          </cell>
          <cell r="CN48">
            <v>86.5</v>
          </cell>
          <cell r="CP48">
            <v>113.55</v>
          </cell>
          <cell r="CQ48">
            <v>123.66666666666667</v>
          </cell>
          <cell r="CS48">
            <v>107.51</v>
          </cell>
          <cell r="CT48">
            <v>101.03333333333335</v>
          </cell>
          <cell r="CV48">
            <v>118.2</v>
          </cell>
          <cell r="CW48">
            <v>134.16666666666666</v>
          </cell>
          <cell r="CY48">
            <v>95.48</v>
          </cell>
          <cell r="CZ48">
            <v>112.96666666666665</v>
          </cell>
          <cell r="DB48">
            <v>118.08</v>
          </cell>
          <cell r="DC48">
            <v>117.76666666666667</v>
          </cell>
          <cell r="DE48">
            <v>95.9</v>
          </cell>
          <cell r="DF48">
            <v>102.56666666666666</v>
          </cell>
          <cell r="DH48">
            <v>97</v>
          </cell>
          <cell r="DI48">
            <v>100.46666666666665</v>
          </cell>
          <cell r="DL48">
            <v>120580</v>
          </cell>
          <cell r="DO48">
            <v>494993</v>
          </cell>
          <cell r="DQ48">
            <v>111.64</v>
          </cell>
          <cell r="DR48">
            <v>117.3</v>
          </cell>
          <cell r="DT48">
            <v>82.46</v>
          </cell>
          <cell r="DU48">
            <v>111.3</v>
          </cell>
        </row>
        <row r="49">
          <cell r="E49">
            <v>137.02801220000001</v>
          </cell>
          <cell r="G49">
            <v>41.3</v>
          </cell>
          <cell r="I49">
            <v>54.5</v>
          </cell>
          <cell r="J49">
            <v>86.8</v>
          </cell>
          <cell r="K49">
            <v>97.699999999999989</v>
          </cell>
          <cell r="M49">
            <v>99.2</v>
          </cell>
          <cell r="N49">
            <v>96.8</v>
          </cell>
          <cell r="P49">
            <v>96.8</v>
          </cell>
          <cell r="Q49">
            <v>101.63333333333334</v>
          </cell>
          <cell r="S49" t="e">
            <v>#N/A</v>
          </cell>
          <cell r="T49">
            <v>101.93333333333334</v>
          </cell>
          <cell r="V49">
            <v>99.4</v>
          </cell>
          <cell r="W49">
            <v>102.10000000000001</v>
          </cell>
          <cell r="Y49">
            <v>101.3</v>
          </cell>
          <cell r="Z49">
            <v>98.233333333333334</v>
          </cell>
          <cell r="AB49">
            <v>6630</v>
          </cell>
          <cell r="AC49">
            <v>6767.333333333333</v>
          </cell>
          <cell r="AE49">
            <v>2.4</v>
          </cell>
          <cell r="AF49">
            <v>4.4333333333333336</v>
          </cell>
          <cell r="AH49">
            <v>2.2999999999999998</v>
          </cell>
          <cell r="AI49">
            <v>4.6333333333333329</v>
          </cell>
          <cell r="AK49">
            <v>1284.9000000000001</v>
          </cell>
          <cell r="AL49">
            <v>2766</v>
          </cell>
          <cell r="AN49">
            <v>1121.7</v>
          </cell>
          <cell r="AO49">
            <v>2738</v>
          </cell>
          <cell r="AQ49">
            <v>9.3769148320170999</v>
          </cell>
          <cell r="AR49">
            <v>25.43843410346112</v>
          </cell>
          <cell r="AT49">
            <v>8.1859174776819827</v>
          </cell>
          <cell r="AU49">
            <v>25.107211291269664</v>
          </cell>
          <cell r="AW49">
            <v>124721</v>
          </cell>
          <cell r="AX49">
            <v>221924.33333333334</v>
          </cell>
          <cell r="AZ49">
            <v>507090</v>
          </cell>
          <cell r="BA49">
            <v>621873</v>
          </cell>
          <cell r="BC49">
            <v>101.2</v>
          </cell>
          <cell r="BD49">
            <v>98.833333333333329</v>
          </cell>
          <cell r="BF49">
            <v>100.1</v>
          </cell>
          <cell r="BG49">
            <v>93</v>
          </cell>
          <cell r="BI49">
            <v>1179.02</v>
          </cell>
          <cell r="BJ49">
            <v>2957</v>
          </cell>
          <cell r="BL49">
            <v>8.6042261072805655</v>
          </cell>
          <cell r="BM49">
            <v>27.268896773517739</v>
          </cell>
          <cell r="BO49">
            <v>1160.6600000000001</v>
          </cell>
          <cell r="BP49">
            <v>2563.66</v>
          </cell>
          <cell r="BR49">
            <v>8.470238904917867</v>
          </cell>
          <cell r="BS49">
            <v>23.539073583401233</v>
          </cell>
          <cell r="BU49">
            <v>71.459999999999994</v>
          </cell>
          <cell r="BV49">
            <v>91.366666666666674</v>
          </cell>
          <cell r="BX49">
            <v>112.99</v>
          </cell>
          <cell r="BY49">
            <v>140.83333333333334</v>
          </cell>
          <cell r="CA49">
            <v>78.260000000000005</v>
          </cell>
          <cell r="CB49">
            <v>107.76666666666665</v>
          </cell>
          <cell r="CD49">
            <v>114.56</v>
          </cell>
          <cell r="CE49">
            <v>130.83333333333334</v>
          </cell>
          <cell r="CG49">
            <v>76.63</v>
          </cell>
          <cell r="CH49">
            <v>117.76666666666667</v>
          </cell>
          <cell r="CJ49">
            <v>96.6</v>
          </cell>
          <cell r="CK49">
            <v>118.77333333333333</v>
          </cell>
          <cell r="CM49">
            <v>80.31</v>
          </cell>
          <cell r="CN49">
            <v>98.433333333333337</v>
          </cell>
          <cell r="CP49">
            <v>104.09</v>
          </cell>
          <cell r="CQ49">
            <v>126.23333333333333</v>
          </cell>
          <cell r="CS49">
            <v>89.18</v>
          </cell>
          <cell r="CT49">
            <v>106.06666666666666</v>
          </cell>
          <cell r="CV49">
            <v>104.61</v>
          </cell>
          <cell r="CW49">
            <v>128.33333333333334</v>
          </cell>
          <cell r="CY49">
            <v>89.38</v>
          </cell>
          <cell r="CZ49">
            <v>118.43333333333334</v>
          </cell>
          <cell r="DB49">
            <v>101.96</v>
          </cell>
          <cell r="DC49">
            <v>118.46666666666665</v>
          </cell>
          <cell r="DE49">
            <v>96.1</v>
          </cell>
          <cell r="DF49">
            <v>102.66666666666667</v>
          </cell>
          <cell r="DH49">
            <v>97</v>
          </cell>
          <cell r="DI49">
            <v>100.10000000000001</v>
          </cell>
          <cell r="DL49">
            <v>132679</v>
          </cell>
          <cell r="DO49">
            <v>485834</v>
          </cell>
          <cell r="DQ49">
            <v>99.46</v>
          </cell>
          <cell r="DR49">
            <v>122.96666666666665</v>
          </cell>
          <cell r="DT49">
            <v>79.260000000000005</v>
          </cell>
          <cell r="DU49">
            <v>120.43333333333334</v>
          </cell>
        </row>
        <row r="50">
          <cell r="E50">
            <v>134.4228554</v>
          </cell>
          <cell r="G50" t="e">
            <v>#N/A</v>
          </cell>
          <cell r="I50">
            <v>36.4</v>
          </cell>
          <cell r="J50">
            <v>87.1</v>
          </cell>
          <cell r="K50" t="e">
            <v>#N/A</v>
          </cell>
          <cell r="M50">
            <v>99.3</v>
          </cell>
          <cell r="N50" t="e">
            <v>#N/A</v>
          </cell>
          <cell r="P50">
            <v>96.2</v>
          </cell>
          <cell r="Q50" t="e">
            <v>#N/A</v>
          </cell>
          <cell r="S50" t="e">
            <v>#N/A</v>
          </cell>
          <cell r="T50" t="e">
            <v>#N/A</v>
          </cell>
          <cell r="V50">
            <v>99.5</v>
          </cell>
          <cell r="W50" t="e">
            <v>#N/A</v>
          </cell>
          <cell r="Y50">
            <v>101.4</v>
          </cell>
          <cell r="Z50" t="e">
            <v>#N/A</v>
          </cell>
          <cell r="AB50">
            <v>6696</v>
          </cell>
          <cell r="AC50" t="e">
            <v>#N/A</v>
          </cell>
          <cell r="AE50">
            <v>2.5</v>
          </cell>
          <cell r="AF50" t="e">
            <v>#N/A</v>
          </cell>
          <cell r="AH50">
            <v>2.5</v>
          </cell>
          <cell r="AI50" t="e">
            <v>#N/A</v>
          </cell>
          <cell r="AK50">
            <v>992.7</v>
          </cell>
          <cell r="AL50" t="e">
            <v>#N/A</v>
          </cell>
          <cell r="AN50">
            <v>1250.9000000000001</v>
          </cell>
          <cell r="AO50" t="e">
            <v>#N/A</v>
          </cell>
          <cell r="AQ50">
            <v>7.3849048738478142</v>
          </cell>
          <cell r="AR50" t="e">
            <v>#N/A</v>
          </cell>
          <cell r="AT50">
            <v>9.3057091837375161</v>
          </cell>
          <cell r="AU50" t="e">
            <v>#N/A</v>
          </cell>
          <cell r="AW50">
            <v>126279</v>
          </cell>
          <cell r="AX50" t="e">
            <v>#N/A</v>
          </cell>
          <cell r="AZ50">
            <v>510127</v>
          </cell>
          <cell r="BA50" t="e">
            <v>#N/A</v>
          </cell>
          <cell r="BC50">
            <v>96.2</v>
          </cell>
          <cell r="BD50" t="e">
            <v>#N/A</v>
          </cell>
          <cell r="BF50">
            <v>99.2</v>
          </cell>
          <cell r="BG50" t="e">
            <v>#N/A</v>
          </cell>
          <cell r="BI50">
            <v>862.65</v>
          </cell>
          <cell r="BJ50" t="e">
            <v>#N/A</v>
          </cell>
          <cell r="BL50">
            <v>6.4174354683437258</v>
          </cell>
          <cell r="BM50" t="e">
            <v>#N/A</v>
          </cell>
          <cell r="BO50">
            <v>1080.5999999999999</v>
          </cell>
          <cell r="BP50" t="e">
            <v>#N/A</v>
          </cell>
          <cell r="BR50">
            <v>8.03881153085519</v>
          </cell>
          <cell r="BS50" t="e">
            <v>#N/A</v>
          </cell>
          <cell r="BU50">
            <v>69.37</v>
          </cell>
          <cell r="BV50" t="e">
            <v>#N/A</v>
          </cell>
          <cell r="BX50">
            <v>97.92</v>
          </cell>
          <cell r="BY50" t="e">
            <v>#N/A</v>
          </cell>
          <cell r="CA50">
            <v>74.47</v>
          </cell>
          <cell r="CB50" t="e">
            <v>#N/A</v>
          </cell>
          <cell r="CD50">
            <v>95.22</v>
          </cell>
          <cell r="CE50" t="e">
            <v>#N/A</v>
          </cell>
          <cell r="CG50">
            <v>74.849999999999994</v>
          </cell>
          <cell r="CH50" t="e">
            <v>#N/A</v>
          </cell>
          <cell r="CJ50">
            <v>94.61</v>
          </cell>
          <cell r="CK50" t="e">
            <v>#N/A</v>
          </cell>
          <cell r="CM50">
            <v>81.459999999999994</v>
          </cell>
          <cell r="CN50" t="e">
            <v>#N/A</v>
          </cell>
          <cell r="CP50">
            <v>91.32</v>
          </cell>
          <cell r="CQ50" t="e">
            <v>#N/A</v>
          </cell>
          <cell r="CS50">
            <v>87.25</v>
          </cell>
          <cell r="CT50" t="e">
            <v>#N/A</v>
          </cell>
          <cell r="CV50">
            <v>87.67</v>
          </cell>
          <cell r="CW50" t="e">
            <v>#N/A</v>
          </cell>
          <cell r="CY50">
            <v>80.790000000000006</v>
          </cell>
          <cell r="CZ50" t="e">
            <v>#N/A</v>
          </cell>
          <cell r="DB50">
            <v>86.3</v>
          </cell>
          <cell r="DC50" t="e">
            <v>#N/A</v>
          </cell>
          <cell r="DE50">
            <v>96.1</v>
          </cell>
          <cell r="DF50" t="e">
            <v>#N/A</v>
          </cell>
          <cell r="DH50">
            <v>97.4</v>
          </cell>
          <cell r="DI50" t="e">
            <v>#N/A</v>
          </cell>
          <cell r="DL50" t="e">
            <v>#N/A</v>
          </cell>
          <cell r="DO50" t="e">
            <v>#N/A</v>
          </cell>
          <cell r="DQ50">
            <v>86.17</v>
          </cell>
          <cell r="DR50" t="e">
            <v>#N/A</v>
          </cell>
          <cell r="DT50">
            <v>73.569999999999993</v>
          </cell>
          <cell r="DU50" t="e">
            <v>#N/A</v>
          </cell>
        </row>
        <row r="51">
          <cell r="E51">
            <v>127.1337764</v>
          </cell>
          <cell r="G51" t="e">
            <v>#N/A</v>
          </cell>
          <cell r="I51">
            <v>18.2</v>
          </cell>
          <cell r="J51">
            <v>87.2</v>
          </cell>
          <cell r="K51" t="e">
            <v>#N/A</v>
          </cell>
          <cell r="M51">
            <v>98.2</v>
          </cell>
          <cell r="N51" t="e">
            <v>#N/A</v>
          </cell>
          <cell r="P51">
            <v>96</v>
          </cell>
          <cell r="Q51" t="e">
            <v>#N/A</v>
          </cell>
          <cell r="S51" t="e">
            <v>#N/A</v>
          </cell>
          <cell r="T51" t="e">
            <v>#N/A</v>
          </cell>
          <cell r="V51">
            <v>99.4</v>
          </cell>
          <cell r="W51" t="e">
            <v>#N/A</v>
          </cell>
          <cell r="Y51">
            <v>101.4</v>
          </cell>
          <cell r="Z51" t="e">
            <v>#N/A</v>
          </cell>
          <cell r="AB51">
            <v>6696</v>
          </cell>
          <cell r="AC51" t="e">
            <v>#N/A</v>
          </cell>
          <cell r="AE51">
            <v>2.4</v>
          </cell>
          <cell r="AF51" t="e">
            <v>#N/A</v>
          </cell>
          <cell r="AH51">
            <v>2.5</v>
          </cell>
          <cell r="AI51" t="e">
            <v>#N/A</v>
          </cell>
          <cell r="AK51">
            <v>1160.2</v>
          </cell>
          <cell r="AL51" t="e">
            <v>#N/A</v>
          </cell>
          <cell r="AN51">
            <v>1101.9000000000001</v>
          </cell>
          <cell r="AO51" t="e">
            <v>#N/A</v>
          </cell>
          <cell r="AQ51">
            <v>9.1258203197683034</v>
          </cell>
          <cell r="AR51" t="e">
            <v>#N/A</v>
          </cell>
          <cell r="AT51">
            <v>8.6672482419864636</v>
          </cell>
          <cell r="AU51" t="e">
            <v>#N/A</v>
          </cell>
          <cell r="AW51">
            <v>125910</v>
          </cell>
          <cell r="AX51" t="e">
            <v>#N/A</v>
          </cell>
          <cell r="AZ51">
            <v>510330</v>
          </cell>
          <cell r="BA51" t="e">
            <v>#N/A</v>
          </cell>
          <cell r="BC51">
            <v>96.9</v>
          </cell>
          <cell r="BD51" t="e">
            <v>#N/A</v>
          </cell>
          <cell r="BF51">
            <v>99.3</v>
          </cell>
          <cell r="BG51" t="e">
            <v>#N/A</v>
          </cell>
          <cell r="BI51">
            <v>1064.08</v>
          </cell>
          <cell r="BJ51" t="e">
            <v>#N/A</v>
          </cell>
          <cell r="BL51">
            <v>8.3697663212024267</v>
          </cell>
          <cell r="BM51" t="e">
            <v>#N/A</v>
          </cell>
          <cell r="BO51">
            <v>993.65</v>
          </cell>
          <cell r="BP51" t="e">
            <v>#N/A</v>
          </cell>
          <cell r="BR51">
            <v>7.8157829346128036</v>
          </cell>
          <cell r="BS51" t="e">
            <v>#N/A</v>
          </cell>
          <cell r="BU51">
            <v>73.540000000000006</v>
          </cell>
          <cell r="BV51" t="e">
            <v>#N/A</v>
          </cell>
          <cell r="BX51">
            <v>100.49</v>
          </cell>
          <cell r="BY51" t="e">
            <v>#N/A</v>
          </cell>
          <cell r="CA51">
            <v>80.16</v>
          </cell>
          <cell r="CB51" t="e">
            <v>#N/A</v>
          </cell>
          <cell r="CD51">
            <v>97.76</v>
          </cell>
          <cell r="CE51" t="e">
            <v>#N/A</v>
          </cell>
          <cell r="CG51">
            <v>77.83</v>
          </cell>
          <cell r="CH51" t="e">
            <v>#N/A</v>
          </cell>
          <cell r="CJ51">
            <v>93.28</v>
          </cell>
          <cell r="CK51" t="e">
            <v>#N/A</v>
          </cell>
          <cell r="CM51">
            <v>87.04</v>
          </cell>
          <cell r="CN51" t="e">
            <v>#N/A</v>
          </cell>
          <cell r="CP51">
            <v>100.21</v>
          </cell>
          <cell r="CQ51" t="e">
            <v>#N/A</v>
          </cell>
          <cell r="CS51">
            <v>93.04</v>
          </cell>
          <cell r="CT51" t="e">
            <v>#N/A</v>
          </cell>
          <cell r="CV51">
            <v>95.74</v>
          </cell>
          <cell r="CW51" t="e">
            <v>#N/A</v>
          </cell>
          <cell r="CY51">
            <v>84.61</v>
          </cell>
          <cell r="CZ51" t="e">
            <v>#N/A</v>
          </cell>
          <cell r="DB51">
            <v>95.02</v>
          </cell>
          <cell r="DC51" t="e">
            <v>#N/A</v>
          </cell>
          <cell r="DE51">
            <v>96.3</v>
          </cell>
          <cell r="DF51" t="e">
            <v>#N/A</v>
          </cell>
          <cell r="DH51">
            <v>96.2</v>
          </cell>
          <cell r="DI51" t="e">
            <v>#N/A</v>
          </cell>
          <cell r="DL51" t="e">
            <v>#N/A</v>
          </cell>
          <cell r="DO51" t="e">
            <v>#N/A</v>
          </cell>
          <cell r="DQ51">
            <v>95.38</v>
          </cell>
          <cell r="DR51" t="e">
            <v>#N/A</v>
          </cell>
          <cell r="DT51">
            <v>77.64</v>
          </cell>
          <cell r="DU51" t="e">
            <v>#N/A</v>
          </cell>
        </row>
        <row r="52">
          <cell r="E52">
            <v>122.4978534</v>
          </cell>
          <cell r="G52" t="e">
            <v>#N/A</v>
          </cell>
          <cell r="I52">
            <v>36.4</v>
          </cell>
          <cell r="J52">
            <v>87.1</v>
          </cell>
          <cell r="K52" t="e">
            <v>#N/A</v>
          </cell>
          <cell r="M52">
            <v>98.7</v>
          </cell>
          <cell r="N52" t="e">
            <v>#N/A</v>
          </cell>
          <cell r="P52">
            <v>95.7</v>
          </cell>
          <cell r="Q52" t="e">
            <v>#N/A</v>
          </cell>
          <cell r="S52" t="e">
            <v>#N/A</v>
          </cell>
          <cell r="T52" t="e">
            <v>#N/A</v>
          </cell>
          <cell r="V52">
            <v>99.7</v>
          </cell>
          <cell r="W52" t="e">
            <v>#N/A</v>
          </cell>
          <cell r="Y52">
            <v>101.3</v>
          </cell>
          <cell r="Z52" t="e">
            <v>#N/A</v>
          </cell>
          <cell r="AB52">
            <v>6679</v>
          </cell>
          <cell r="AC52" t="e">
            <v>#N/A</v>
          </cell>
          <cell r="AE52">
            <v>2.4</v>
          </cell>
          <cell r="AF52" t="e">
            <v>#N/A</v>
          </cell>
          <cell r="AH52">
            <v>2.5</v>
          </cell>
          <cell r="AI52" t="e">
            <v>#N/A</v>
          </cell>
          <cell r="AK52">
            <v>1249</v>
          </cell>
          <cell r="AL52" t="e">
            <v>#N/A</v>
          </cell>
          <cell r="AN52">
            <v>1243.2</v>
          </cell>
          <cell r="AO52" t="e">
            <v>#N/A</v>
          </cell>
          <cell r="AQ52">
            <v>10.196097036260392</v>
          </cell>
          <cell r="AR52" t="e">
            <v>#N/A</v>
          </cell>
          <cell r="AT52">
            <v>10.148749267797374</v>
          </cell>
          <cell r="AU52" t="e">
            <v>#N/A</v>
          </cell>
          <cell r="AW52">
            <v>126472</v>
          </cell>
          <cell r="AX52" t="e">
            <v>#N/A</v>
          </cell>
          <cell r="AZ52">
            <v>510269</v>
          </cell>
          <cell r="BA52" t="e">
            <v>#N/A</v>
          </cell>
          <cell r="BC52">
            <v>105.3</v>
          </cell>
          <cell r="BD52" t="e">
            <v>#N/A</v>
          </cell>
          <cell r="BF52">
            <v>98.6</v>
          </cell>
          <cell r="BG52" t="e">
            <v>#N/A</v>
          </cell>
          <cell r="BI52">
            <v>1280.49</v>
          </cell>
          <cell r="BJ52" t="e">
            <v>#N/A</v>
          </cell>
          <cell r="BL52">
            <v>10.45316276538116</v>
          </cell>
          <cell r="BM52" t="e">
            <v>#N/A</v>
          </cell>
          <cell r="BO52">
            <v>1225.71</v>
          </cell>
          <cell r="BP52" t="e">
            <v>#N/A</v>
          </cell>
          <cell r="BR52">
            <v>10.005971255656306</v>
          </cell>
          <cell r="BS52" t="e">
            <v>#N/A</v>
          </cell>
          <cell r="BU52">
            <v>76.22</v>
          </cell>
          <cell r="BV52" t="e">
            <v>#N/A</v>
          </cell>
          <cell r="BX52">
            <v>105.64</v>
          </cell>
          <cell r="BY52" t="e">
            <v>#N/A</v>
          </cell>
          <cell r="CA52">
            <v>81.459999999999994</v>
          </cell>
          <cell r="CB52" t="e">
            <v>#N/A</v>
          </cell>
          <cell r="CD52">
            <v>100.31</v>
          </cell>
          <cell r="CE52" t="e">
            <v>#N/A</v>
          </cell>
          <cell r="CG52">
            <v>77.88</v>
          </cell>
          <cell r="CH52" t="e">
            <v>#N/A</v>
          </cell>
          <cell r="CJ52">
            <v>98.01</v>
          </cell>
          <cell r="CK52" t="e">
            <v>#N/A</v>
          </cell>
          <cell r="CM52">
            <v>79.16</v>
          </cell>
          <cell r="CN52" t="e">
            <v>#N/A</v>
          </cell>
          <cell r="CP52">
            <v>109.22</v>
          </cell>
          <cell r="CQ52" t="e">
            <v>#N/A</v>
          </cell>
          <cell r="CS52">
            <v>84.36</v>
          </cell>
          <cell r="CT52" t="e">
            <v>#N/A</v>
          </cell>
          <cell r="CV52">
            <v>106.45</v>
          </cell>
          <cell r="CW52" t="e">
            <v>#N/A</v>
          </cell>
          <cell r="CY52">
            <v>83.95</v>
          </cell>
          <cell r="CZ52" t="e">
            <v>#N/A</v>
          </cell>
          <cell r="DB52">
            <v>100.77</v>
          </cell>
          <cell r="DC52" t="e">
            <v>#N/A</v>
          </cell>
          <cell r="DE52">
            <v>96.5</v>
          </cell>
          <cell r="DF52" t="e">
            <v>#N/A</v>
          </cell>
          <cell r="DH52">
            <v>98.3</v>
          </cell>
          <cell r="DI52" t="e">
            <v>#N/A</v>
          </cell>
          <cell r="DL52" t="e">
            <v>#N/A</v>
          </cell>
          <cell r="DO52" t="e">
            <v>#N/A</v>
          </cell>
          <cell r="DQ52">
            <v>102.03</v>
          </cell>
          <cell r="DR52" t="e">
            <v>#N/A</v>
          </cell>
          <cell r="DT52">
            <v>78.5</v>
          </cell>
          <cell r="DU52" t="e">
            <v>#N/A</v>
          </cell>
        </row>
        <row r="53">
          <cell r="E53">
            <v>117.64069929999999</v>
          </cell>
          <cell r="G53" t="e">
            <v>#N/A</v>
          </cell>
          <cell r="I53">
            <v>36.4</v>
          </cell>
          <cell r="J53">
            <v>87</v>
          </cell>
          <cell r="K53" t="e">
            <v>#N/A</v>
          </cell>
          <cell r="M53">
            <v>97.5</v>
          </cell>
          <cell r="N53" t="e">
            <v>#N/A</v>
          </cell>
          <cell r="P53">
            <v>94.1</v>
          </cell>
          <cell r="Q53" t="e">
            <v>#N/A</v>
          </cell>
          <cell r="S53" t="e">
            <v>#N/A</v>
          </cell>
          <cell r="T53" t="e">
            <v>#N/A</v>
          </cell>
          <cell r="V53">
            <v>100</v>
          </cell>
          <cell r="W53" t="e">
            <v>#N/A</v>
          </cell>
          <cell r="Y53">
            <v>101</v>
          </cell>
          <cell r="Z53" t="e">
            <v>#N/A</v>
          </cell>
          <cell r="AB53">
            <v>6661</v>
          </cell>
          <cell r="AC53" t="e">
            <v>#N/A</v>
          </cell>
          <cell r="AE53">
            <v>2.5</v>
          </cell>
          <cell r="AF53" t="e">
            <v>#N/A</v>
          </cell>
          <cell r="AH53">
            <v>2.5</v>
          </cell>
          <cell r="AI53" t="e">
            <v>#N/A</v>
          </cell>
          <cell r="AK53">
            <v>774.1</v>
          </cell>
          <cell r="AL53" t="e">
            <v>#N/A</v>
          </cell>
          <cell r="AN53">
            <v>1147.3</v>
          </cell>
          <cell r="AO53" t="e">
            <v>#N/A</v>
          </cell>
          <cell r="AQ53">
            <v>6.5802056992702695</v>
          </cell>
          <cell r="AR53" t="e">
            <v>#N/A</v>
          </cell>
          <cell r="AT53">
            <v>9.7525771848246734</v>
          </cell>
          <cell r="AU53" t="e">
            <v>#N/A</v>
          </cell>
          <cell r="AW53">
            <v>126870</v>
          </cell>
          <cell r="AX53" t="e">
            <v>#N/A</v>
          </cell>
          <cell r="AZ53">
            <v>511340</v>
          </cell>
          <cell r="BA53" t="e">
            <v>#N/A</v>
          </cell>
          <cell r="BC53">
            <v>93.4</v>
          </cell>
          <cell r="BD53" t="e">
            <v>#N/A</v>
          </cell>
          <cell r="BF53">
            <v>98.4</v>
          </cell>
          <cell r="BG53" t="e">
            <v>#N/A</v>
          </cell>
          <cell r="BI53">
            <v>783.17</v>
          </cell>
          <cell r="BJ53" t="e">
            <v>#N/A</v>
          </cell>
          <cell r="BL53">
            <v>6.6573048669390218</v>
          </cell>
          <cell r="BM53" t="e">
            <v>#N/A</v>
          </cell>
          <cell r="BO53">
            <v>1013.16</v>
          </cell>
          <cell r="BP53" t="e">
            <v>#N/A</v>
          </cell>
          <cell r="BR53">
            <v>8.6123255474391769</v>
          </cell>
          <cell r="BS53" t="e">
            <v>#N/A</v>
          </cell>
          <cell r="BU53">
            <v>72.5</v>
          </cell>
          <cell r="BV53" t="e">
            <v>#N/A</v>
          </cell>
          <cell r="BX53">
            <v>91.42</v>
          </cell>
          <cell r="BY53" t="e">
            <v>#N/A</v>
          </cell>
          <cell r="CA53">
            <v>74.709999999999994</v>
          </cell>
          <cell r="CB53" t="e">
            <v>#N/A</v>
          </cell>
          <cell r="CD53">
            <v>81.72</v>
          </cell>
          <cell r="CE53" t="e">
            <v>#N/A</v>
          </cell>
          <cell r="CG53">
            <v>77.5</v>
          </cell>
          <cell r="CH53" t="e">
            <v>#N/A</v>
          </cell>
          <cell r="CJ53">
            <v>92.59</v>
          </cell>
          <cell r="CK53" t="e">
            <v>#N/A</v>
          </cell>
          <cell r="CM53">
            <v>80.22</v>
          </cell>
          <cell r="CN53" t="e">
            <v>#N/A</v>
          </cell>
          <cell r="CP53">
            <v>94.85</v>
          </cell>
          <cell r="CQ53" t="e">
            <v>#N/A</v>
          </cell>
          <cell r="CS53">
            <v>83.5</v>
          </cell>
          <cell r="CT53" t="e">
            <v>#N/A</v>
          </cell>
          <cell r="CV53">
            <v>90.09</v>
          </cell>
          <cell r="CW53" t="e">
            <v>#N/A</v>
          </cell>
          <cell r="CY53">
            <v>81.69</v>
          </cell>
          <cell r="CZ53" t="e">
            <v>#N/A</v>
          </cell>
          <cell r="DB53">
            <v>84.68</v>
          </cell>
          <cell r="DC53" t="e">
            <v>#N/A</v>
          </cell>
          <cell r="DE53">
            <v>96.7</v>
          </cell>
          <cell r="DF53" t="e">
            <v>#N/A</v>
          </cell>
          <cell r="DH53">
            <v>98.2</v>
          </cell>
          <cell r="DI53" t="e">
            <v>#N/A</v>
          </cell>
          <cell r="DL53" t="e">
            <v>#N/A</v>
          </cell>
          <cell r="DO53" t="e">
            <v>#N/A</v>
          </cell>
          <cell r="DQ53">
            <v>86.4</v>
          </cell>
          <cell r="DR53" t="e">
            <v>#N/A</v>
          </cell>
          <cell r="DT53">
            <v>79.459999999999994</v>
          </cell>
          <cell r="DU53" t="e">
            <v>#N/A</v>
          </cell>
        </row>
        <row r="54">
          <cell r="E54">
            <v>124.26251329999999</v>
          </cell>
          <cell r="G54" t="e">
            <v>#N/A</v>
          </cell>
          <cell r="I54">
            <v>45.5</v>
          </cell>
          <cell r="J54">
            <v>87.9</v>
          </cell>
          <cell r="K54" t="e">
            <v>#N/A</v>
          </cell>
          <cell r="M54">
            <v>97.4</v>
          </cell>
          <cell r="N54" t="e">
            <v>#N/A</v>
          </cell>
          <cell r="P54">
            <v>95.6</v>
          </cell>
          <cell r="Q54" t="e">
            <v>#N/A</v>
          </cell>
          <cell r="S54" t="e">
            <v>#N/A</v>
          </cell>
          <cell r="T54" t="e">
            <v>#N/A</v>
          </cell>
          <cell r="V54">
            <v>100.1</v>
          </cell>
          <cell r="W54" t="e">
            <v>#N/A</v>
          </cell>
          <cell r="Y54">
            <v>100.9</v>
          </cell>
          <cell r="Z54" t="e">
            <v>#N/A</v>
          </cell>
          <cell r="AB54">
            <v>6665</v>
          </cell>
          <cell r="AC54" t="e">
            <v>#N/A</v>
          </cell>
          <cell r="AE54">
            <v>2.6</v>
          </cell>
          <cell r="AF54" t="e">
            <v>#N/A</v>
          </cell>
          <cell r="AH54">
            <v>2.6</v>
          </cell>
          <cell r="AI54" t="e">
            <v>#N/A</v>
          </cell>
          <cell r="AK54">
            <v>1381.2</v>
          </cell>
          <cell r="AL54" t="e">
            <v>#N/A</v>
          </cell>
          <cell r="AN54">
            <v>1152.4000000000001</v>
          </cell>
          <cell r="AO54" t="e">
            <v>#N/A</v>
          </cell>
          <cell r="AQ54">
            <v>11.115178369726408</v>
          </cell>
          <cell r="AR54" t="e">
            <v>#N/A</v>
          </cell>
          <cell r="AT54">
            <v>9.2739151124187043</v>
          </cell>
          <cell r="AU54" t="e">
            <v>#N/A</v>
          </cell>
          <cell r="AW54">
            <v>126112</v>
          </cell>
          <cell r="AX54" t="e">
            <v>#N/A</v>
          </cell>
          <cell r="AZ54">
            <v>511225</v>
          </cell>
          <cell r="BA54" t="e">
            <v>#N/A</v>
          </cell>
          <cell r="BC54">
            <v>93.5</v>
          </cell>
          <cell r="BD54" t="e">
            <v>#N/A</v>
          </cell>
          <cell r="BF54">
            <v>99.2</v>
          </cell>
          <cell r="BG54" t="e">
            <v>#N/A</v>
          </cell>
          <cell r="BI54">
            <v>1308.54</v>
          </cell>
          <cell r="BJ54" t="e">
            <v>#N/A</v>
          </cell>
          <cell r="BL54">
            <v>10.530448525862868</v>
          </cell>
          <cell r="BM54" t="e">
            <v>#N/A</v>
          </cell>
          <cell r="BO54">
            <v>1058.1500000000001</v>
          </cell>
          <cell r="BP54" t="e">
            <v>#N/A</v>
          </cell>
          <cell r="BR54">
            <v>8.5154401910845632</v>
          </cell>
          <cell r="BS54" t="e">
            <v>#N/A</v>
          </cell>
          <cell r="BU54">
            <v>69.55</v>
          </cell>
          <cell r="BV54" t="e">
            <v>#N/A</v>
          </cell>
          <cell r="BX54">
            <v>112.87</v>
          </cell>
          <cell r="BY54" t="e">
            <v>#N/A</v>
          </cell>
          <cell r="CA54">
            <v>71.400000000000006</v>
          </cell>
          <cell r="CB54" t="e">
            <v>#N/A</v>
          </cell>
          <cell r="CD54">
            <v>107.18</v>
          </cell>
          <cell r="CE54" t="e">
            <v>#N/A</v>
          </cell>
          <cell r="CG54">
            <v>82.51</v>
          </cell>
          <cell r="CH54" t="e">
            <v>#N/A</v>
          </cell>
          <cell r="CJ54">
            <v>96.43</v>
          </cell>
          <cell r="CK54" t="e">
            <v>#N/A</v>
          </cell>
          <cell r="CM54">
            <v>77.510000000000005</v>
          </cell>
          <cell r="CN54" t="e">
            <v>#N/A</v>
          </cell>
          <cell r="CP54">
            <v>114</v>
          </cell>
          <cell r="CQ54" t="e">
            <v>#N/A</v>
          </cell>
          <cell r="CS54">
            <v>80.180000000000007</v>
          </cell>
          <cell r="CT54" t="e">
            <v>#N/A</v>
          </cell>
          <cell r="CV54">
            <v>112.9</v>
          </cell>
          <cell r="CW54" t="e">
            <v>#N/A</v>
          </cell>
          <cell r="CY54">
            <v>82.66</v>
          </cell>
          <cell r="CZ54" t="e">
            <v>#N/A</v>
          </cell>
          <cell r="DB54">
            <v>100.6</v>
          </cell>
          <cell r="DC54" t="e">
            <v>#N/A</v>
          </cell>
          <cell r="DE54">
            <v>96.8</v>
          </cell>
          <cell r="DF54" t="e">
            <v>#N/A</v>
          </cell>
          <cell r="DH54">
            <v>97.7</v>
          </cell>
          <cell r="DI54" t="e">
            <v>#N/A</v>
          </cell>
          <cell r="DL54" t="e">
            <v>#N/A</v>
          </cell>
          <cell r="DO54" t="e">
            <v>#N/A</v>
          </cell>
          <cell r="DQ54">
            <v>102.87</v>
          </cell>
          <cell r="DR54" t="e">
            <v>#N/A</v>
          </cell>
          <cell r="DT54">
            <v>81.78</v>
          </cell>
          <cell r="DU54" t="e">
            <v>#N/A</v>
          </cell>
        </row>
        <row r="55">
          <cell r="E55">
            <v>124.47138820000001</v>
          </cell>
          <cell r="G55" t="e">
            <v>#N/A</v>
          </cell>
          <cell r="I55">
            <v>63.6</v>
          </cell>
          <cell r="J55">
            <v>87.1</v>
          </cell>
          <cell r="K55" t="e">
            <v>#N/A</v>
          </cell>
          <cell r="M55">
            <v>94.6</v>
          </cell>
          <cell r="N55" t="e">
            <v>#N/A</v>
          </cell>
          <cell r="P55">
            <v>94.2</v>
          </cell>
          <cell r="Q55" t="e">
            <v>#N/A</v>
          </cell>
          <cell r="S55" t="e">
            <v>#N/A</v>
          </cell>
          <cell r="T55" t="e">
            <v>#N/A</v>
          </cell>
          <cell r="V55">
            <v>100</v>
          </cell>
          <cell r="W55" t="e">
            <v>#N/A</v>
          </cell>
          <cell r="Y55">
            <v>100.7</v>
          </cell>
          <cell r="Z55" t="e">
            <v>#N/A</v>
          </cell>
          <cell r="AB55">
            <v>6677</v>
          </cell>
          <cell r="AC55" t="e">
            <v>#N/A</v>
          </cell>
          <cell r="AE55">
            <v>2.6</v>
          </cell>
          <cell r="AF55" t="e">
            <v>#N/A</v>
          </cell>
          <cell r="AH55">
            <v>2.7</v>
          </cell>
          <cell r="AI55" t="e">
            <v>#N/A</v>
          </cell>
          <cell r="AK55">
            <v>1207</v>
          </cell>
          <cell r="AL55" t="e">
            <v>#N/A</v>
          </cell>
          <cell r="AN55">
            <v>1275.7</v>
          </cell>
          <cell r="AO55" t="e">
            <v>#N/A</v>
          </cell>
          <cell r="AQ55">
            <v>9.6970076212261596</v>
          </cell>
          <cell r="AR55" t="e">
            <v>#N/A</v>
          </cell>
          <cell r="AT55">
            <v>10.248941692127765</v>
          </cell>
          <cell r="AU55" t="e">
            <v>#N/A</v>
          </cell>
          <cell r="AW55">
            <v>127337</v>
          </cell>
          <cell r="AX55" t="e">
            <v>#N/A</v>
          </cell>
          <cell r="AZ55">
            <v>511571</v>
          </cell>
          <cell r="BA55" t="e">
            <v>#N/A</v>
          </cell>
          <cell r="BC55">
            <v>97.6</v>
          </cell>
          <cell r="BD55" t="e">
            <v>#N/A</v>
          </cell>
          <cell r="BF55">
            <v>99.4</v>
          </cell>
          <cell r="BG55" t="e">
            <v>#N/A</v>
          </cell>
          <cell r="BI55">
            <v>1157.53</v>
          </cell>
          <cell r="BJ55" t="e">
            <v>#N/A</v>
          </cell>
          <cell r="BL55">
            <v>9.2995668863280176</v>
          </cell>
          <cell r="BM55" t="e">
            <v>#N/A</v>
          </cell>
          <cell r="BO55">
            <v>1163.24</v>
          </cell>
          <cell r="BP55" t="e">
            <v>#N/A</v>
          </cell>
          <cell r="BR55">
            <v>9.3454408826140174</v>
          </cell>
          <cell r="BS55" t="e">
            <v>#N/A</v>
          </cell>
          <cell r="BU55">
            <v>71.11</v>
          </cell>
          <cell r="BV55" t="e">
            <v>#N/A</v>
          </cell>
          <cell r="BX55">
            <v>100.61</v>
          </cell>
          <cell r="BY55" t="e">
            <v>#N/A</v>
          </cell>
          <cell r="CA55">
            <v>76.489999999999995</v>
          </cell>
          <cell r="CB55" t="e">
            <v>#N/A</v>
          </cell>
          <cell r="CD55">
            <v>97.13</v>
          </cell>
          <cell r="CE55" t="e">
            <v>#N/A</v>
          </cell>
          <cell r="CG55">
            <v>76.59</v>
          </cell>
          <cell r="CH55" t="e">
            <v>#N/A</v>
          </cell>
          <cell r="CJ55">
            <v>95.31</v>
          </cell>
          <cell r="CK55" t="e">
            <v>#N/A</v>
          </cell>
          <cell r="CM55">
            <v>75.95</v>
          </cell>
          <cell r="CN55" t="e">
            <v>#N/A</v>
          </cell>
          <cell r="CP55">
            <v>107.39</v>
          </cell>
          <cell r="CQ55" t="e">
            <v>#N/A</v>
          </cell>
          <cell r="CS55">
            <v>78.680000000000007</v>
          </cell>
          <cell r="CT55" t="e">
            <v>#N/A</v>
          </cell>
          <cell r="CV55">
            <v>106.8</v>
          </cell>
          <cell r="CW55" t="e">
            <v>#N/A</v>
          </cell>
          <cell r="CY55">
            <v>82.23</v>
          </cell>
          <cell r="CZ55" t="e">
            <v>#N/A</v>
          </cell>
          <cell r="DB55">
            <v>95.91</v>
          </cell>
          <cell r="DC55" t="e">
            <v>#N/A</v>
          </cell>
          <cell r="DE55">
            <v>96.9</v>
          </cell>
          <cell r="DF55" t="e">
            <v>#N/A</v>
          </cell>
          <cell r="DH55">
            <v>97.6</v>
          </cell>
          <cell r="DI55" t="e">
            <v>#N/A</v>
          </cell>
          <cell r="DL55" t="e">
            <v>#N/A</v>
          </cell>
          <cell r="DO55" t="e">
            <v>#N/A</v>
          </cell>
          <cell r="DQ55">
            <v>96.37</v>
          </cell>
          <cell r="DR55" t="e">
            <v>#N/A</v>
          </cell>
          <cell r="DT55">
            <v>80.010000000000005</v>
          </cell>
          <cell r="DU55" t="e">
            <v>#N/A</v>
          </cell>
        </row>
        <row r="56">
          <cell r="E56">
            <v>121.7478315</v>
          </cell>
          <cell r="G56" t="e">
            <v>#N/A</v>
          </cell>
          <cell r="I56">
            <v>68.2</v>
          </cell>
          <cell r="J56">
            <v>87.3</v>
          </cell>
          <cell r="K56" t="e">
            <v>#N/A</v>
          </cell>
          <cell r="M56">
            <v>95.5</v>
          </cell>
          <cell r="N56" t="e">
            <v>#N/A</v>
          </cell>
          <cell r="P56">
            <v>94.6</v>
          </cell>
          <cell r="Q56" t="e">
            <v>#N/A</v>
          </cell>
          <cell r="S56" t="e">
            <v>#N/A</v>
          </cell>
          <cell r="T56" t="e">
            <v>#N/A</v>
          </cell>
          <cell r="V56">
            <v>99.4</v>
          </cell>
          <cell r="W56" t="e">
            <v>#N/A</v>
          </cell>
          <cell r="Y56">
            <v>100.6</v>
          </cell>
          <cell r="Z56" t="e">
            <v>#N/A</v>
          </cell>
          <cell r="AB56">
            <v>6659</v>
          </cell>
          <cell r="AC56" t="e">
            <v>#N/A</v>
          </cell>
          <cell r="AE56">
            <v>2.6</v>
          </cell>
          <cell r="AF56" t="e">
            <v>#N/A</v>
          </cell>
          <cell r="AH56">
            <v>2.7</v>
          </cell>
          <cell r="AI56" t="e">
            <v>#N/A</v>
          </cell>
          <cell r="AK56">
            <v>896.7</v>
          </cell>
          <cell r="AL56" t="e">
            <v>#N/A</v>
          </cell>
          <cell r="AN56">
            <v>1006.9</v>
          </cell>
          <cell r="AO56" t="e">
            <v>#N/A</v>
          </cell>
          <cell r="AQ56">
            <v>7.3652235851116581</v>
          </cell>
          <cell r="AR56" t="e">
            <v>#N/A</v>
          </cell>
          <cell r="AT56">
            <v>8.2703731770368325</v>
          </cell>
          <cell r="AU56" t="e">
            <v>#N/A</v>
          </cell>
          <cell r="AW56">
            <v>127335</v>
          </cell>
          <cell r="AX56" t="e">
            <v>#N/A</v>
          </cell>
          <cell r="AZ56">
            <v>511097</v>
          </cell>
          <cell r="BA56" t="e">
            <v>#N/A</v>
          </cell>
          <cell r="BC56">
            <v>96.3</v>
          </cell>
          <cell r="BD56" t="e">
            <v>#N/A</v>
          </cell>
          <cell r="BF56">
            <v>98.7</v>
          </cell>
          <cell r="BG56" t="e">
            <v>#N/A</v>
          </cell>
          <cell r="BI56">
            <v>798.42</v>
          </cell>
          <cell r="BJ56" t="e">
            <v>#N/A</v>
          </cell>
          <cell r="BL56">
            <v>6.5579812811696767</v>
          </cell>
          <cell r="BM56" t="e">
            <v>#N/A</v>
          </cell>
          <cell r="BO56">
            <v>961.33</v>
          </cell>
          <cell r="BP56" t="e">
            <v>#N/A</v>
          </cell>
          <cell r="BR56">
            <v>7.8960749292688632</v>
          </cell>
          <cell r="BS56" t="e">
            <v>#N/A</v>
          </cell>
          <cell r="BU56">
            <v>82.12</v>
          </cell>
          <cell r="BV56" t="e">
            <v>#N/A</v>
          </cell>
          <cell r="BX56">
            <v>86.27</v>
          </cell>
          <cell r="BY56" t="e">
            <v>#N/A</v>
          </cell>
          <cell r="CA56">
            <v>84.89</v>
          </cell>
          <cell r="CB56" t="e">
            <v>#N/A</v>
          </cell>
          <cell r="CD56">
            <v>80.959999999999994</v>
          </cell>
          <cell r="CE56" t="e">
            <v>#N/A</v>
          </cell>
          <cell r="CG56">
            <v>81.040000000000006</v>
          </cell>
          <cell r="CH56" t="e">
            <v>#N/A</v>
          </cell>
          <cell r="CJ56">
            <v>90.41</v>
          </cell>
          <cell r="CK56" t="e">
            <v>#N/A</v>
          </cell>
          <cell r="CM56">
            <v>78.91</v>
          </cell>
          <cell r="CN56" t="e">
            <v>#N/A</v>
          </cell>
          <cell r="CP56">
            <v>100.21</v>
          </cell>
          <cell r="CQ56" t="e">
            <v>#N/A</v>
          </cell>
          <cell r="CS56">
            <v>83.29</v>
          </cell>
          <cell r="CT56" t="e">
            <v>#N/A</v>
          </cell>
          <cell r="CV56">
            <v>101.04</v>
          </cell>
          <cell r="CW56" t="e">
            <v>#N/A</v>
          </cell>
          <cell r="CY56">
            <v>86.16</v>
          </cell>
          <cell r="CZ56" t="e">
            <v>#N/A</v>
          </cell>
          <cell r="DB56">
            <v>88.52</v>
          </cell>
          <cell r="DC56" t="e">
            <v>#N/A</v>
          </cell>
          <cell r="DE56">
            <v>97</v>
          </cell>
          <cell r="DF56" t="e">
            <v>#N/A</v>
          </cell>
          <cell r="DH56">
            <v>98.2</v>
          </cell>
          <cell r="DI56" t="e">
            <v>#N/A</v>
          </cell>
          <cell r="DL56" t="e">
            <v>#N/A</v>
          </cell>
          <cell r="DO56" t="e">
            <v>#N/A</v>
          </cell>
          <cell r="DQ56">
            <v>88.59</v>
          </cell>
          <cell r="DR56" t="e">
            <v>#N/A</v>
          </cell>
          <cell r="DT56">
            <v>82.96</v>
          </cell>
          <cell r="DU56" t="e">
            <v>#N/A</v>
          </cell>
        </row>
        <row r="57">
          <cell r="E57">
            <v>124.12936620000001</v>
          </cell>
          <cell r="G57" t="e">
            <v>#N/A</v>
          </cell>
          <cell r="I57">
            <v>45.5</v>
          </cell>
          <cell r="J57">
            <v>88.1</v>
          </cell>
          <cell r="K57" t="e">
            <v>#N/A</v>
          </cell>
          <cell r="M57">
            <v>94.2</v>
          </cell>
          <cell r="N57" t="e">
            <v>#N/A</v>
          </cell>
          <cell r="P57">
            <v>93.9</v>
          </cell>
          <cell r="Q57" t="e">
            <v>#N/A</v>
          </cell>
          <cell r="S57" t="e">
            <v>#N/A</v>
          </cell>
          <cell r="T57" t="e">
            <v>#N/A</v>
          </cell>
          <cell r="V57">
            <v>99.5</v>
          </cell>
          <cell r="W57" t="e">
            <v>#N/A</v>
          </cell>
          <cell r="Y57">
            <v>100.4</v>
          </cell>
          <cell r="Z57" t="e">
            <v>#N/A</v>
          </cell>
          <cell r="AB57">
            <v>6607</v>
          </cell>
          <cell r="AC57" t="e">
            <v>#N/A</v>
          </cell>
          <cell r="AE57">
            <v>2.6</v>
          </cell>
          <cell r="AF57" t="e">
            <v>#N/A</v>
          </cell>
          <cell r="AH57">
            <v>2.8</v>
          </cell>
          <cell r="AI57" t="e">
            <v>#N/A</v>
          </cell>
          <cell r="AK57">
            <v>1433.6</v>
          </cell>
          <cell r="AL57" t="e">
            <v>#N/A</v>
          </cell>
          <cell r="AN57">
            <v>1154.8</v>
          </cell>
          <cell r="AO57" t="e">
            <v>#N/A</v>
          </cell>
          <cell r="AQ57">
            <v>11.549241278571838</v>
          </cell>
          <cell r="AR57" t="e">
            <v>#N/A</v>
          </cell>
          <cell r="AT57">
            <v>9.3031974250102945</v>
          </cell>
          <cell r="AU57" t="e">
            <v>#N/A</v>
          </cell>
          <cell r="AW57">
            <v>128907</v>
          </cell>
          <cell r="AX57" t="e">
            <v>#N/A</v>
          </cell>
          <cell r="AZ57">
            <v>511480</v>
          </cell>
          <cell r="BA57" t="e">
            <v>#N/A</v>
          </cell>
          <cell r="BC57">
            <v>122.5</v>
          </cell>
          <cell r="BD57" t="e">
            <v>#N/A</v>
          </cell>
          <cell r="BF57">
            <v>98.8</v>
          </cell>
          <cell r="BG57" t="e">
            <v>#N/A</v>
          </cell>
          <cell r="BI57">
            <v>1406.66</v>
          </cell>
          <cell r="BJ57" t="e">
            <v>#N/A</v>
          </cell>
          <cell r="BL57">
            <v>11.332209637915641</v>
          </cell>
          <cell r="BM57" t="e">
            <v>#N/A</v>
          </cell>
          <cell r="BO57">
            <v>1130.95</v>
          </cell>
          <cell r="BP57" t="e">
            <v>#N/A</v>
          </cell>
          <cell r="BR57">
            <v>9.1110591685273583</v>
          </cell>
          <cell r="BS57" t="e">
            <v>#N/A</v>
          </cell>
          <cell r="BU57">
            <v>72.239999999999995</v>
          </cell>
          <cell r="BV57" t="e">
            <v>#N/A</v>
          </cell>
          <cell r="BX57">
            <v>101.23</v>
          </cell>
          <cell r="BY57" t="e">
            <v>#N/A</v>
          </cell>
          <cell r="CA57">
            <v>72.34</v>
          </cell>
          <cell r="CB57" t="e">
            <v>#N/A</v>
          </cell>
          <cell r="CD57">
            <v>98.53</v>
          </cell>
          <cell r="CE57" t="e">
            <v>#N/A</v>
          </cell>
          <cell r="CG57">
            <v>81.67</v>
          </cell>
          <cell r="CH57" t="e">
            <v>#N/A</v>
          </cell>
          <cell r="CJ57">
            <v>93.79</v>
          </cell>
          <cell r="CK57" t="e">
            <v>#N/A</v>
          </cell>
          <cell r="CM57">
            <v>81.459999999999994</v>
          </cell>
          <cell r="CN57" t="e">
            <v>#N/A</v>
          </cell>
          <cell r="CP57">
            <v>109.79</v>
          </cell>
          <cell r="CQ57" t="e">
            <v>#N/A</v>
          </cell>
          <cell r="CS57">
            <v>83.18</v>
          </cell>
          <cell r="CT57" t="e">
            <v>#N/A</v>
          </cell>
          <cell r="CV57">
            <v>113.71</v>
          </cell>
          <cell r="CW57" t="e">
            <v>#N/A</v>
          </cell>
          <cell r="CY57">
            <v>81.709999999999994</v>
          </cell>
          <cell r="CZ57" t="e">
            <v>#N/A</v>
          </cell>
          <cell r="DB57">
            <v>102.71</v>
          </cell>
          <cell r="DC57" t="e">
            <v>#N/A</v>
          </cell>
          <cell r="DE57">
            <v>97.1</v>
          </cell>
          <cell r="DF57" t="e">
            <v>#N/A</v>
          </cell>
          <cell r="DH57">
            <v>98.3</v>
          </cell>
          <cell r="DI57" t="e">
            <v>#N/A</v>
          </cell>
          <cell r="DL57" t="e">
            <v>#N/A</v>
          </cell>
          <cell r="DO57" t="e">
            <v>#N/A</v>
          </cell>
          <cell r="DQ57">
            <v>100.97</v>
          </cell>
          <cell r="DR57" t="e">
            <v>#N/A</v>
          </cell>
          <cell r="DT57">
            <v>80.16</v>
          </cell>
          <cell r="DU57" t="e">
            <v>#N/A</v>
          </cell>
        </row>
        <row r="58">
          <cell r="E58">
            <v>124.10042610000001</v>
          </cell>
          <cell r="G58" t="e">
            <v>#N/A</v>
          </cell>
          <cell r="I58">
            <v>63.6</v>
          </cell>
          <cell r="J58">
            <v>89.3</v>
          </cell>
          <cell r="K58" t="e">
            <v>#N/A</v>
          </cell>
          <cell r="M58">
            <v>95</v>
          </cell>
          <cell r="N58" t="e">
            <v>#N/A</v>
          </cell>
          <cell r="P58">
            <v>94.6</v>
          </cell>
          <cell r="Q58" t="e">
            <v>#N/A</v>
          </cell>
          <cell r="S58" t="e">
            <v>#N/A</v>
          </cell>
          <cell r="T58" t="e">
            <v>#N/A</v>
          </cell>
          <cell r="V58">
            <v>99.6</v>
          </cell>
          <cell r="W58" t="e">
            <v>#N/A</v>
          </cell>
          <cell r="Y58">
            <v>100</v>
          </cell>
          <cell r="Z58" t="e">
            <v>#N/A</v>
          </cell>
          <cell r="AB58">
            <v>6509</v>
          </cell>
          <cell r="AC58" t="e">
            <v>#N/A</v>
          </cell>
          <cell r="AE58">
            <v>2.8</v>
          </cell>
          <cell r="AF58" t="e">
            <v>#N/A</v>
          </cell>
          <cell r="AH58">
            <v>2.8</v>
          </cell>
          <cell r="AI58" t="e">
            <v>#N/A</v>
          </cell>
          <cell r="AK58">
            <v>777.3</v>
          </cell>
          <cell r="AL58" t="e">
            <v>#N/A</v>
          </cell>
          <cell r="AN58">
            <v>1412.2</v>
          </cell>
          <cell r="AO58" t="e">
            <v>#N/A</v>
          </cell>
          <cell r="AQ58">
            <v>6.2634756739163198</v>
          </cell>
          <cell r="AR58" t="e">
            <v>#N/A</v>
          </cell>
          <cell r="AT58">
            <v>11.379493563237652</v>
          </cell>
          <cell r="AU58" t="e">
            <v>#N/A</v>
          </cell>
          <cell r="AW58">
            <v>129201</v>
          </cell>
          <cell r="AX58" t="e">
            <v>#N/A</v>
          </cell>
          <cell r="AZ58">
            <v>512522</v>
          </cell>
          <cell r="BA58" t="e">
            <v>#N/A</v>
          </cell>
          <cell r="BC58">
            <v>93</v>
          </cell>
          <cell r="BD58" t="e">
            <v>#N/A</v>
          </cell>
          <cell r="BF58">
            <v>99</v>
          </cell>
          <cell r="BG58" t="e">
            <v>#N/A</v>
          </cell>
          <cell r="BI58">
            <v>678.51</v>
          </cell>
          <cell r="BJ58" t="e">
            <v>#N/A</v>
          </cell>
          <cell r="BL58">
            <v>5.4674268358535469</v>
          </cell>
          <cell r="BM58" t="e">
            <v>#N/A</v>
          </cell>
          <cell r="BO58">
            <v>1171.29</v>
          </cell>
          <cell r="BP58" t="e">
            <v>#N/A</v>
          </cell>
          <cell r="BR58">
            <v>9.4382431777967923</v>
          </cell>
          <cell r="BS58" t="e">
            <v>#N/A</v>
          </cell>
          <cell r="BU58">
            <v>76.05</v>
          </cell>
          <cell r="BV58" t="e">
            <v>#N/A</v>
          </cell>
          <cell r="BX58">
            <v>90.2</v>
          </cell>
          <cell r="BY58" t="e">
            <v>#N/A</v>
          </cell>
          <cell r="CA58">
            <v>76.959999999999994</v>
          </cell>
          <cell r="CB58" t="e">
            <v>#N/A</v>
          </cell>
          <cell r="CD58">
            <v>93.05</v>
          </cell>
          <cell r="CE58" t="e">
            <v>#N/A</v>
          </cell>
          <cell r="CG58">
            <v>83.47</v>
          </cell>
          <cell r="CH58" t="e">
            <v>#N/A</v>
          </cell>
          <cell r="CJ58">
            <v>96.12</v>
          </cell>
          <cell r="CK58" t="e">
            <v>#N/A</v>
          </cell>
          <cell r="CM58">
            <v>82.2</v>
          </cell>
          <cell r="CN58" t="e">
            <v>#N/A</v>
          </cell>
          <cell r="CP58">
            <v>87.78</v>
          </cell>
          <cell r="CQ58" t="e">
            <v>#N/A</v>
          </cell>
          <cell r="CS58">
            <v>90.15</v>
          </cell>
          <cell r="CT58" t="e">
            <v>#N/A</v>
          </cell>
          <cell r="CV58">
            <v>92.97</v>
          </cell>
          <cell r="CW58" t="e">
            <v>#N/A</v>
          </cell>
          <cell r="CY58">
            <v>84.76</v>
          </cell>
          <cell r="CZ58" t="e">
            <v>#N/A</v>
          </cell>
          <cell r="DB58">
            <v>83.99</v>
          </cell>
          <cell r="DC58" t="e">
            <v>#N/A</v>
          </cell>
          <cell r="DE58">
            <v>97.7</v>
          </cell>
          <cell r="DF58" t="e">
            <v>#N/A</v>
          </cell>
          <cell r="DH58">
            <v>98.8</v>
          </cell>
          <cell r="DI58" t="e">
            <v>#N/A</v>
          </cell>
          <cell r="DL58" t="e">
            <v>#N/A</v>
          </cell>
          <cell r="DO58" t="e">
            <v>#N/A</v>
          </cell>
          <cell r="DQ58">
            <v>80.06</v>
          </cell>
          <cell r="DR58" t="e">
            <v>#N/A</v>
          </cell>
          <cell r="DT58">
            <v>81.459999999999994</v>
          </cell>
          <cell r="DU58" t="e">
            <v>#N/A</v>
          </cell>
        </row>
        <row r="59">
          <cell r="E59">
            <v>118.8027206</v>
          </cell>
          <cell r="G59" t="e">
            <v>#N/A</v>
          </cell>
          <cell r="I59">
            <v>40.9</v>
          </cell>
          <cell r="J59">
            <v>88.9</v>
          </cell>
          <cell r="K59" t="e">
            <v>#N/A</v>
          </cell>
          <cell r="M59">
            <v>94.6</v>
          </cell>
          <cell r="N59" t="e">
            <v>#N/A</v>
          </cell>
          <cell r="P59">
            <v>93.4</v>
          </cell>
          <cell r="Q59" t="e">
            <v>#N/A</v>
          </cell>
          <cell r="S59" t="e">
            <v>#N/A</v>
          </cell>
          <cell r="T59" t="e">
            <v>#N/A</v>
          </cell>
          <cell r="V59">
            <v>99.6</v>
          </cell>
          <cell r="W59" t="e">
            <v>#N/A</v>
          </cell>
          <cell r="Y59">
            <v>99.5</v>
          </cell>
          <cell r="Z59" t="e">
            <v>#N/A</v>
          </cell>
          <cell r="AB59">
            <v>6497</v>
          </cell>
          <cell r="AC59" t="e">
            <v>#N/A</v>
          </cell>
          <cell r="AE59">
            <v>3</v>
          </cell>
          <cell r="AF59" t="e">
            <v>#N/A</v>
          </cell>
          <cell r="AH59">
            <v>2.9</v>
          </cell>
          <cell r="AI59" t="e">
            <v>#N/A</v>
          </cell>
          <cell r="AK59">
            <v>1287.7</v>
          </cell>
          <cell r="AL59" t="e">
            <v>#N/A</v>
          </cell>
          <cell r="AN59">
            <v>1218.4000000000001</v>
          </cell>
          <cell r="AO59" t="e">
            <v>#N/A</v>
          </cell>
          <cell r="AQ59">
            <v>10.838977369344857</v>
          </cell>
          <cell r="AR59" t="e">
            <v>#N/A</v>
          </cell>
          <cell r="AT59">
            <v>10.255657394431758</v>
          </cell>
          <cell r="AU59" t="e">
            <v>#N/A</v>
          </cell>
          <cell r="AW59">
            <v>130180</v>
          </cell>
          <cell r="AX59" t="e">
            <v>#N/A</v>
          </cell>
          <cell r="AZ59">
            <v>513047</v>
          </cell>
          <cell r="BA59" t="e">
            <v>#N/A</v>
          </cell>
          <cell r="BC59">
            <v>86.9</v>
          </cell>
          <cell r="BD59" t="e">
            <v>#N/A</v>
          </cell>
          <cell r="BF59">
            <v>98.8</v>
          </cell>
          <cell r="BG59" t="e">
            <v>#N/A</v>
          </cell>
          <cell r="BI59">
            <v>1183.07</v>
          </cell>
          <cell r="BJ59" t="e">
            <v>#N/A</v>
          </cell>
          <cell r="BL59">
            <v>9.9582736323295951</v>
          </cell>
          <cell r="BM59" t="e">
            <v>#N/A</v>
          </cell>
          <cell r="BO59">
            <v>1078.54</v>
          </cell>
          <cell r="BP59" t="e">
            <v>#N/A</v>
          </cell>
          <cell r="BR59">
            <v>9.0784116268798645</v>
          </cell>
          <cell r="BS59" t="e">
            <v>#N/A</v>
          </cell>
          <cell r="BU59">
            <v>68.510000000000005</v>
          </cell>
          <cell r="BV59" t="e">
            <v>#N/A</v>
          </cell>
          <cell r="BX59">
            <v>96.57</v>
          </cell>
          <cell r="BY59" t="e">
            <v>#N/A</v>
          </cell>
          <cell r="CA59">
            <v>69.38</v>
          </cell>
          <cell r="CB59" t="e">
            <v>#N/A</v>
          </cell>
          <cell r="CD59">
            <v>97.76</v>
          </cell>
          <cell r="CE59" t="e">
            <v>#N/A</v>
          </cell>
          <cell r="CG59">
            <v>84.2</v>
          </cell>
          <cell r="CH59" t="e">
            <v>#N/A</v>
          </cell>
          <cell r="CJ59">
            <v>92.76</v>
          </cell>
          <cell r="CK59" t="e">
            <v>#N/A</v>
          </cell>
          <cell r="CM59">
            <v>79.900000000000006</v>
          </cell>
          <cell r="CN59" t="e">
            <v>#N/A</v>
          </cell>
          <cell r="CP59">
            <v>98.73</v>
          </cell>
          <cell r="CQ59" t="e">
            <v>#N/A</v>
          </cell>
          <cell r="CS59">
            <v>87.25</v>
          </cell>
          <cell r="CT59" t="e">
            <v>#N/A</v>
          </cell>
          <cell r="CV59">
            <v>104.38</v>
          </cell>
          <cell r="CW59" t="e">
            <v>#N/A</v>
          </cell>
          <cell r="CY59">
            <v>77.67</v>
          </cell>
          <cell r="CZ59" t="e">
            <v>#N/A</v>
          </cell>
          <cell r="DB59">
            <v>93.18</v>
          </cell>
          <cell r="DC59" t="e">
            <v>#N/A</v>
          </cell>
          <cell r="DE59">
            <v>97.3</v>
          </cell>
          <cell r="DF59" t="e">
            <v>#N/A</v>
          </cell>
          <cell r="DH59">
            <v>97.9</v>
          </cell>
          <cell r="DI59" t="e">
            <v>#N/A</v>
          </cell>
          <cell r="DL59" t="e">
            <v>#N/A</v>
          </cell>
          <cell r="DO59" t="e">
            <v>#N/A</v>
          </cell>
          <cell r="DQ59">
            <v>89.19</v>
          </cell>
          <cell r="DR59" t="e">
            <v>#N/A</v>
          </cell>
          <cell r="DT59">
            <v>74.81</v>
          </cell>
          <cell r="DU59" t="e">
            <v>#N/A</v>
          </cell>
        </row>
        <row r="60">
          <cell r="E60">
            <v>120.0036499</v>
          </cell>
          <cell r="G60" t="e">
            <v>#N/A</v>
          </cell>
          <cell r="I60">
            <v>72.7</v>
          </cell>
          <cell r="J60">
            <v>91.8</v>
          </cell>
          <cell r="K60" t="e">
            <v>#N/A</v>
          </cell>
          <cell r="M60">
            <v>94.6</v>
          </cell>
          <cell r="N60" t="e">
            <v>#N/A</v>
          </cell>
          <cell r="P60">
            <v>95.4</v>
          </cell>
          <cell r="Q60" t="e">
            <v>#N/A</v>
          </cell>
          <cell r="S60" t="e">
            <v>#N/A</v>
          </cell>
          <cell r="T60" t="e">
            <v>#N/A</v>
          </cell>
          <cell r="V60">
            <v>100.1</v>
          </cell>
          <cell r="W60" t="e">
            <v>#N/A</v>
          </cell>
          <cell r="Y60">
            <v>99</v>
          </cell>
          <cell r="Z60" t="e">
            <v>#N/A</v>
          </cell>
          <cell r="AB60">
            <v>6573</v>
          </cell>
          <cell r="AC60" t="e">
            <v>#N/A</v>
          </cell>
          <cell r="AE60">
            <v>3.2</v>
          </cell>
          <cell r="AF60" t="e">
            <v>#N/A</v>
          </cell>
          <cell r="AH60">
            <v>2.9</v>
          </cell>
          <cell r="AI60" t="e">
            <v>#N/A</v>
          </cell>
          <cell r="AK60">
            <v>1777.2</v>
          </cell>
          <cell r="AL60" t="e">
            <v>#N/A</v>
          </cell>
          <cell r="AN60">
            <v>1149.2</v>
          </cell>
          <cell r="AO60" t="e">
            <v>#N/A</v>
          </cell>
          <cell r="AQ60">
            <v>14.809549555208987</v>
          </cell>
          <cell r="AR60" t="e">
            <v>#N/A</v>
          </cell>
          <cell r="AT60">
            <v>9.5763753932287692</v>
          </cell>
          <cell r="AU60" t="e">
            <v>#N/A</v>
          </cell>
          <cell r="AW60">
            <v>130843</v>
          </cell>
          <cell r="AX60" t="e">
            <v>#N/A</v>
          </cell>
          <cell r="AZ60">
            <v>513775</v>
          </cell>
          <cell r="BA60" t="e">
            <v>#N/A</v>
          </cell>
          <cell r="BC60">
            <v>105.5</v>
          </cell>
          <cell r="BD60" t="e">
            <v>#N/A</v>
          </cell>
          <cell r="BF60">
            <v>99.3</v>
          </cell>
          <cell r="BG60" t="e">
            <v>#N/A</v>
          </cell>
          <cell r="BI60">
            <v>1461.19</v>
          </cell>
          <cell r="BJ60" t="e">
            <v>#N/A</v>
          </cell>
          <cell r="BL60">
            <v>12.176212983668592</v>
          </cell>
          <cell r="BM60" t="e">
            <v>#N/A</v>
          </cell>
          <cell r="BO60">
            <v>1103.28</v>
          </cell>
          <cell r="BP60" t="e">
            <v>#N/A</v>
          </cell>
          <cell r="BR60">
            <v>9.1937203653336539</v>
          </cell>
          <cell r="BS60" t="e">
            <v>#N/A</v>
          </cell>
          <cell r="BU60">
            <v>86.37</v>
          </cell>
          <cell r="BV60" t="e">
            <v>#N/A</v>
          </cell>
          <cell r="BX60">
            <v>111.03</v>
          </cell>
          <cell r="BY60" t="e">
            <v>#N/A</v>
          </cell>
          <cell r="CA60">
            <v>86.43</v>
          </cell>
          <cell r="CB60" t="e">
            <v>#N/A</v>
          </cell>
          <cell r="CD60">
            <v>108.2</v>
          </cell>
          <cell r="CE60" t="e">
            <v>#N/A</v>
          </cell>
          <cell r="CG60">
            <v>84.94</v>
          </cell>
          <cell r="CH60" t="e">
            <v>#N/A</v>
          </cell>
          <cell r="CJ60">
            <v>94.5</v>
          </cell>
          <cell r="CK60" t="e">
            <v>#N/A</v>
          </cell>
          <cell r="CM60">
            <v>97.14</v>
          </cell>
          <cell r="CN60" t="e">
            <v>#N/A</v>
          </cell>
          <cell r="CP60">
            <v>113.21</v>
          </cell>
          <cell r="CQ60" t="e">
            <v>#N/A</v>
          </cell>
          <cell r="CS60">
            <v>102.26</v>
          </cell>
          <cell r="CT60" t="e">
            <v>#N/A</v>
          </cell>
          <cell r="CV60">
            <v>118.89</v>
          </cell>
          <cell r="CW60" t="e">
            <v>#N/A</v>
          </cell>
          <cell r="CY60">
            <v>90.46</v>
          </cell>
          <cell r="CZ60" t="e">
            <v>#N/A</v>
          </cell>
          <cell r="DB60">
            <v>110.94</v>
          </cell>
          <cell r="DC60" t="e">
            <v>#N/A</v>
          </cell>
          <cell r="DE60">
            <v>97.9</v>
          </cell>
          <cell r="DF60" t="e">
            <v>#N/A</v>
          </cell>
          <cell r="DH60">
            <v>97.9</v>
          </cell>
          <cell r="DI60" t="e">
            <v>#N/A</v>
          </cell>
          <cell r="DL60" t="e">
            <v>#N/A</v>
          </cell>
          <cell r="DO60" t="e">
            <v>#N/A</v>
          </cell>
          <cell r="DQ60">
            <v>106.83</v>
          </cell>
          <cell r="DR60" t="e">
            <v>#N/A</v>
          </cell>
          <cell r="DT60">
            <v>88.91</v>
          </cell>
          <cell r="DU60" t="e">
            <v>#N/A</v>
          </cell>
        </row>
        <row r="61">
          <cell r="E61">
            <v>117.76365610000001</v>
          </cell>
          <cell r="G61" t="e">
            <v>#N/A</v>
          </cell>
          <cell r="I61">
            <v>77.3</v>
          </cell>
          <cell r="J61">
            <v>93</v>
          </cell>
          <cell r="K61" t="e">
            <v>#N/A</v>
          </cell>
          <cell r="M61">
            <v>94.5</v>
          </cell>
          <cell r="N61" t="e">
            <v>#N/A</v>
          </cell>
          <cell r="P61">
            <v>95.1</v>
          </cell>
          <cell r="Q61" t="e">
            <v>#N/A</v>
          </cell>
          <cell r="S61" t="e">
            <v>#N/A</v>
          </cell>
          <cell r="T61" t="e">
            <v>#N/A</v>
          </cell>
          <cell r="V61">
            <v>100.3</v>
          </cell>
          <cell r="W61" t="e">
            <v>#N/A</v>
          </cell>
          <cell r="Y61">
            <v>101.2</v>
          </cell>
          <cell r="Z61" t="e">
            <v>#N/A</v>
          </cell>
          <cell r="AB61">
            <v>6690</v>
          </cell>
          <cell r="AC61" t="e">
            <v>#N/A</v>
          </cell>
          <cell r="AE61">
            <v>2.9</v>
          </cell>
          <cell r="AF61" t="e">
            <v>#N/A</v>
          </cell>
          <cell r="AH61">
            <v>2.8</v>
          </cell>
          <cell r="AI61" t="e">
            <v>#N/A</v>
          </cell>
          <cell r="AK61">
            <v>1440.9</v>
          </cell>
          <cell r="AL61" t="e">
            <v>#N/A</v>
          </cell>
          <cell r="AN61">
            <v>1254.7</v>
          </cell>
          <cell r="AO61" t="e">
            <v>#N/A</v>
          </cell>
          <cell r="AQ61">
            <v>12.235523655757152</v>
          </cell>
          <cell r="AR61" t="e">
            <v>#N/A</v>
          </cell>
          <cell r="AT61">
            <v>10.65439068004615</v>
          </cell>
          <cell r="AU61" t="e">
            <v>#N/A</v>
          </cell>
          <cell r="AW61">
            <v>132073</v>
          </cell>
          <cell r="AX61" t="e">
            <v>#N/A</v>
          </cell>
          <cell r="AZ61">
            <v>517626</v>
          </cell>
          <cell r="BA61" t="e">
            <v>#N/A</v>
          </cell>
          <cell r="BC61">
            <v>100</v>
          </cell>
          <cell r="BD61" t="e">
            <v>#N/A</v>
          </cell>
          <cell r="BF61">
            <v>99.2</v>
          </cell>
          <cell r="BG61" t="e">
            <v>#N/A</v>
          </cell>
          <cell r="BI61">
            <v>1157.83</v>
          </cell>
          <cell r="BJ61" t="e">
            <v>#N/A</v>
          </cell>
          <cell r="BL61">
            <v>9.8318109198038037</v>
          </cell>
          <cell r="BM61" t="e">
            <v>#N/A</v>
          </cell>
          <cell r="BO61">
            <v>1134.8800000000001</v>
          </cell>
          <cell r="BP61" t="e">
            <v>#N/A</v>
          </cell>
          <cell r="BR61">
            <v>9.6369290627008652</v>
          </cell>
          <cell r="BS61" t="e">
            <v>#N/A</v>
          </cell>
          <cell r="BU61">
            <v>75.53</v>
          </cell>
          <cell r="BV61" t="e">
            <v>#N/A</v>
          </cell>
          <cell r="BX61">
            <v>103.68</v>
          </cell>
          <cell r="BY61" t="e">
            <v>#N/A</v>
          </cell>
          <cell r="CA61">
            <v>75.900000000000006</v>
          </cell>
          <cell r="CB61" t="e">
            <v>#N/A</v>
          </cell>
          <cell r="CD61">
            <v>101.33</v>
          </cell>
          <cell r="CE61" t="e">
            <v>#N/A</v>
          </cell>
          <cell r="CG61">
            <v>84.27</v>
          </cell>
          <cell r="CH61" t="e">
            <v>#N/A</v>
          </cell>
          <cell r="CJ61">
            <v>95.3</v>
          </cell>
          <cell r="CK61" t="e">
            <v>#N/A</v>
          </cell>
          <cell r="CM61">
            <v>90.41</v>
          </cell>
          <cell r="CN61" t="e">
            <v>#N/A</v>
          </cell>
          <cell r="CP61">
            <v>102.72</v>
          </cell>
          <cell r="CQ61" t="e">
            <v>#N/A</v>
          </cell>
          <cell r="CS61">
            <v>92.83</v>
          </cell>
          <cell r="CT61" t="e">
            <v>#N/A</v>
          </cell>
          <cell r="CV61">
            <v>106.34</v>
          </cell>
          <cell r="CW61" t="e">
            <v>#N/A</v>
          </cell>
          <cell r="CY61">
            <v>86.75</v>
          </cell>
          <cell r="CZ61" t="e">
            <v>#N/A</v>
          </cell>
          <cell r="DB61">
            <v>99.35</v>
          </cell>
          <cell r="DC61" t="e">
            <v>#N/A</v>
          </cell>
          <cell r="DE61">
            <v>98.3</v>
          </cell>
          <cell r="DF61" t="e">
            <v>#N/A</v>
          </cell>
          <cell r="DH61">
            <v>98.7</v>
          </cell>
          <cell r="DI61" t="e">
            <v>#N/A</v>
          </cell>
          <cell r="DL61" t="e">
            <v>#N/A</v>
          </cell>
          <cell r="DO61" t="e">
            <v>#N/A</v>
          </cell>
          <cell r="DQ61">
            <v>98.14</v>
          </cell>
          <cell r="DR61" t="e">
            <v>#N/A</v>
          </cell>
          <cell r="DT61">
            <v>87.22</v>
          </cell>
          <cell r="DU61" t="e">
            <v>#N/A</v>
          </cell>
        </row>
        <row r="62">
          <cell r="E62">
            <v>120.75209839999999</v>
          </cell>
          <cell r="G62" t="e">
            <v>#N/A</v>
          </cell>
          <cell r="I62">
            <v>100</v>
          </cell>
          <cell r="J62">
            <v>94.2</v>
          </cell>
          <cell r="K62" t="e">
            <v>#N/A</v>
          </cell>
          <cell r="M62">
            <v>94.6</v>
          </cell>
          <cell r="N62" t="e">
            <v>#N/A</v>
          </cell>
          <cell r="P62">
            <v>95</v>
          </cell>
          <cell r="Q62" t="e">
            <v>#N/A</v>
          </cell>
          <cell r="S62" t="e">
            <v>#N/A</v>
          </cell>
          <cell r="T62" t="e">
            <v>#N/A</v>
          </cell>
          <cell r="V62">
            <v>100.4</v>
          </cell>
          <cell r="W62" t="e">
            <v>#N/A</v>
          </cell>
          <cell r="Y62">
            <v>101.2</v>
          </cell>
          <cell r="Z62" t="e">
            <v>#N/A</v>
          </cell>
          <cell r="AB62">
            <v>6748</v>
          </cell>
          <cell r="AC62" t="e">
            <v>#N/A</v>
          </cell>
          <cell r="AE62">
            <v>2.8</v>
          </cell>
          <cell r="AF62" t="e">
            <v>#N/A</v>
          </cell>
          <cell r="AH62">
            <v>2.8</v>
          </cell>
          <cell r="AI62" t="e">
            <v>#N/A</v>
          </cell>
          <cell r="AK62">
            <v>816.4</v>
          </cell>
          <cell r="AL62" t="e">
            <v>#N/A</v>
          </cell>
          <cell r="AN62">
            <v>1129</v>
          </cell>
          <cell r="AO62" t="e">
            <v>#N/A</v>
          </cell>
          <cell r="AQ62">
            <v>6.7609591122434693</v>
          </cell>
          <cell r="AR62" t="e">
            <v>#N/A</v>
          </cell>
          <cell r="AT62">
            <v>9.3497340001505105</v>
          </cell>
          <cell r="AU62" t="e">
            <v>#N/A</v>
          </cell>
          <cell r="AW62">
            <v>132440</v>
          </cell>
          <cell r="AX62" t="e">
            <v>#N/A</v>
          </cell>
          <cell r="AZ62">
            <v>517896</v>
          </cell>
          <cell r="BA62" t="e">
            <v>#N/A</v>
          </cell>
          <cell r="BC62">
            <v>96.4</v>
          </cell>
          <cell r="BD62" t="e">
            <v>#N/A</v>
          </cell>
          <cell r="BF62">
            <v>99.5</v>
          </cell>
          <cell r="BG62" t="e">
            <v>#N/A</v>
          </cell>
          <cell r="BI62">
            <v>674.33</v>
          </cell>
          <cell r="BJ62" t="e">
            <v>#N/A</v>
          </cell>
          <cell r="BL62">
            <v>5.5844164112679309</v>
          </cell>
          <cell r="BM62" t="e">
            <v>#N/A</v>
          </cell>
          <cell r="BO62">
            <v>899.04</v>
          </cell>
          <cell r="BP62" t="e">
            <v>#N/A</v>
          </cell>
          <cell r="BR62">
            <v>7.4453364530516515</v>
          </cell>
          <cell r="BS62" t="e">
            <v>#N/A</v>
          </cell>
          <cell r="BU62">
            <v>77.959999999999994</v>
          </cell>
          <cell r="BV62" t="e">
            <v>#N/A</v>
          </cell>
          <cell r="BX62">
            <v>83.46</v>
          </cell>
          <cell r="BY62" t="e">
            <v>#N/A</v>
          </cell>
          <cell r="CA62">
            <v>76.489999999999995</v>
          </cell>
          <cell r="CB62" t="e">
            <v>#N/A</v>
          </cell>
          <cell r="CD62">
            <v>81.209999999999994</v>
          </cell>
          <cell r="CE62" t="e">
            <v>#N/A</v>
          </cell>
          <cell r="CG62">
            <v>86.94</v>
          </cell>
          <cell r="CH62" t="e">
            <v>#N/A</v>
          </cell>
          <cell r="CJ62">
            <v>91.44</v>
          </cell>
          <cell r="CK62" t="e">
            <v>#N/A</v>
          </cell>
          <cell r="CM62">
            <v>87.61</v>
          </cell>
          <cell r="CN62" t="e">
            <v>#N/A</v>
          </cell>
          <cell r="CP62">
            <v>85.39</v>
          </cell>
          <cell r="CQ62" t="e">
            <v>#N/A</v>
          </cell>
          <cell r="CS62">
            <v>87.9</v>
          </cell>
          <cell r="CT62" t="e">
            <v>#N/A</v>
          </cell>
          <cell r="CV62">
            <v>88.13</v>
          </cell>
          <cell r="CW62" t="e">
            <v>#N/A</v>
          </cell>
          <cell r="CY62">
            <v>84.68</v>
          </cell>
          <cell r="CZ62" t="e">
            <v>#N/A</v>
          </cell>
          <cell r="DB62">
            <v>83.81</v>
          </cell>
          <cell r="DC62" t="e">
            <v>#N/A</v>
          </cell>
          <cell r="DE62">
            <v>98</v>
          </cell>
          <cell r="DF62" t="e">
            <v>#N/A</v>
          </cell>
          <cell r="DH62">
            <v>98.8</v>
          </cell>
          <cell r="DI62" t="e">
            <v>#N/A</v>
          </cell>
          <cell r="DL62" t="e">
            <v>#N/A</v>
          </cell>
          <cell r="DO62" t="e">
            <v>#N/A</v>
          </cell>
          <cell r="DQ62">
            <v>83.76</v>
          </cell>
          <cell r="DR62" t="e">
            <v>#N/A</v>
          </cell>
          <cell r="DT62">
            <v>85.44</v>
          </cell>
          <cell r="DU62" t="e">
            <v>#N/A</v>
          </cell>
        </row>
        <row r="63">
          <cell r="E63">
            <v>121.443646</v>
          </cell>
          <cell r="G63" t="e">
            <v>#N/A</v>
          </cell>
          <cell r="I63">
            <v>72.7</v>
          </cell>
          <cell r="J63">
            <v>95.6</v>
          </cell>
          <cell r="K63" t="e">
            <v>#N/A</v>
          </cell>
          <cell r="M63">
            <v>97.2</v>
          </cell>
          <cell r="N63" t="e">
            <v>#N/A</v>
          </cell>
          <cell r="P63">
            <v>97.1</v>
          </cell>
          <cell r="Q63" t="e">
            <v>#N/A</v>
          </cell>
          <cell r="S63" t="e">
            <v>#N/A</v>
          </cell>
          <cell r="T63" t="e">
            <v>#N/A</v>
          </cell>
          <cell r="V63">
            <v>100</v>
          </cell>
          <cell r="W63" t="e">
            <v>#N/A</v>
          </cell>
          <cell r="Y63">
            <v>101.2</v>
          </cell>
          <cell r="Z63" t="e">
            <v>#N/A</v>
          </cell>
          <cell r="AB63">
            <v>6735</v>
          </cell>
          <cell r="AC63" t="e">
            <v>#N/A</v>
          </cell>
          <cell r="AE63">
            <v>2.7</v>
          </cell>
          <cell r="AF63" t="e">
            <v>#N/A</v>
          </cell>
          <cell r="AH63">
            <v>2.8</v>
          </cell>
          <cell r="AI63" t="e">
            <v>#N/A</v>
          </cell>
          <cell r="AK63">
            <v>1176.8</v>
          </cell>
          <cell r="AL63" t="e">
            <v>#N/A</v>
          </cell>
          <cell r="AN63">
            <v>1126.2</v>
          </cell>
          <cell r="AO63" t="e">
            <v>#N/A</v>
          </cell>
          <cell r="AQ63">
            <v>9.6900911555306894</v>
          </cell>
          <cell r="AR63" t="e">
            <v>#N/A</v>
          </cell>
          <cell r="AT63">
            <v>9.2734369980953968</v>
          </cell>
          <cell r="AU63" t="e">
            <v>#N/A</v>
          </cell>
          <cell r="AW63">
            <v>131809</v>
          </cell>
          <cell r="AX63" t="e">
            <v>#N/A</v>
          </cell>
          <cell r="AZ63">
            <v>517673</v>
          </cell>
          <cell r="BA63" t="e">
            <v>#N/A</v>
          </cell>
          <cell r="BC63">
            <v>97.4</v>
          </cell>
          <cell r="BD63" t="e">
            <v>#N/A</v>
          </cell>
          <cell r="BF63">
            <v>99.7</v>
          </cell>
          <cell r="BG63" t="e">
            <v>#N/A</v>
          </cell>
          <cell r="BI63">
            <v>1181.6300000000001</v>
          </cell>
          <cell r="BJ63" t="e">
            <v>#N/A</v>
          </cell>
          <cell r="BL63">
            <v>9.7298626887404236</v>
          </cell>
          <cell r="BM63" t="e">
            <v>#N/A</v>
          </cell>
          <cell r="BO63">
            <v>1116.44</v>
          </cell>
          <cell r="BP63" t="e">
            <v>#N/A</v>
          </cell>
          <cell r="BR63">
            <v>9.1930705044873253</v>
          </cell>
          <cell r="BS63" t="e">
            <v>#N/A</v>
          </cell>
          <cell r="BU63">
            <v>86.02</v>
          </cell>
          <cell r="BV63" t="e">
            <v>#N/A</v>
          </cell>
          <cell r="BX63">
            <v>94</v>
          </cell>
          <cell r="BY63" t="e">
            <v>#N/A</v>
          </cell>
          <cell r="CA63">
            <v>82.64</v>
          </cell>
          <cell r="CB63" t="e">
            <v>#N/A</v>
          </cell>
          <cell r="CD63">
            <v>95.09</v>
          </cell>
          <cell r="CE63" t="e">
            <v>#N/A</v>
          </cell>
          <cell r="CG63">
            <v>88.62</v>
          </cell>
          <cell r="CH63" t="e">
            <v>#N/A</v>
          </cell>
          <cell r="CJ63">
            <v>99.13</v>
          </cell>
          <cell r="CK63" t="e">
            <v>#N/A</v>
          </cell>
          <cell r="CM63">
            <v>93.36</v>
          </cell>
          <cell r="CN63" t="e">
            <v>#N/A</v>
          </cell>
          <cell r="CP63">
            <v>110.13</v>
          </cell>
          <cell r="CQ63" t="e">
            <v>#N/A</v>
          </cell>
          <cell r="CS63">
            <v>94.97</v>
          </cell>
          <cell r="CT63" t="e">
            <v>#N/A</v>
          </cell>
          <cell r="CV63">
            <v>111.64</v>
          </cell>
          <cell r="CW63" t="e">
            <v>#N/A</v>
          </cell>
          <cell r="CY63">
            <v>88.81</v>
          </cell>
          <cell r="CZ63" t="e">
            <v>#N/A</v>
          </cell>
          <cell r="DB63">
            <v>101.6</v>
          </cell>
          <cell r="DC63" t="e">
            <v>#N/A</v>
          </cell>
          <cell r="DE63">
            <v>98.6</v>
          </cell>
          <cell r="DF63" t="e">
            <v>#N/A</v>
          </cell>
          <cell r="DH63">
            <v>102.5</v>
          </cell>
          <cell r="DI63" t="e">
            <v>#N/A</v>
          </cell>
          <cell r="DL63" t="e">
            <v>#N/A</v>
          </cell>
          <cell r="DO63" t="e">
            <v>#N/A</v>
          </cell>
          <cell r="DQ63">
            <v>101.08</v>
          </cell>
          <cell r="DR63" t="e">
            <v>#N/A</v>
          </cell>
          <cell r="DT63">
            <v>88.12</v>
          </cell>
          <cell r="DU63" t="e">
            <v>#N/A</v>
          </cell>
        </row>
        <row r="64">
          <cell r="E64">
            <v>120.4519021</v>
          </cell>
          <cell r="G64" t="e">
            <v>#N/A</v>
          </cell>
          <cell r="I64">
            <v>81.8</v>
          </cell>
          <cell r="J64">
            <v>96.7</v>
          </cell>
          <cell r="K64" t="e">
            <v>#N/A</v>
          </cell>
          <cell r="M64">
            <v>96</v>
          </cell>
          <cell r="N64" t="e">
            <v>#N/A</v>
          </cell>
          <cell r="P64">
            <v>96.6</v>
          </cell>
          <cell r="Q64" t="e">
            <v>#N/A</v>
          </cell>
          <cell r="S64" t="e">
            <v>#N/A</v>
          </cell>
          <cell r="T64" t="e">
            <v>#N/A</v>
          </cell>
          <cell r="V64">
            <v>99.5</v>
          </cell>
          <cell r="W64" t="e">
            <v>#N/A</v>
          </cell>
          <cell r="Y64">
            <v>101.2</v>
          </cell>
          <cell r="Z64" t="e">
            <v>#N/A</v>
          </cell>
          <cell r="AB64">
            <v>6704</v>
          </cell>
          <cell r="AC64" t="e">
            <v>#N/A</v>
          </cell>
          <cell r="AE64">
            <v>2.8</v>
          </cell>
          <cell r="AF64" t="e">
            <v>#N/A</v>
          </cell>
          <cell r="AH64">
            <v>2.9</v>
          </cell>
          <cell r="AI64" t="e">
            <v>#N/A</v>
          </cell>
          <cell r="AK64">
            <v>1125.9000000000001</v>
          </cell>
          <cell r="AL64" t="e">
            <v>#N/A</v>
          </cell>
          <cell r="AN64">
            <v>1150.8</v>
          </cell>
          <cell r="AO64" t="e">
            <v>#N/A</v>
          </cell>
          <cell r="AQ64">
            <v>9.3472994645221146</v>
          </cell>
          <cell r="AR64" t="e">
            <v>#N/A</v>
          </cell>
          <cell r="AT64">
            <v>9.5540209821227879</v>
          </cell>
          <cell r="AU64" t="e">
            <v>#N/A</v>
          </cell>
          <cell r="AW64">
            <v>133849</v>
          </cell>
          <cell r="AX64" t="e">
            <v>#N/A</v>
          </cell>
          <cell r="AZ64">
            <v>520209</v>
          </cell>
          <cell r="BA64" t="e">
            <v>#N/A</v>
          </cell>
          <cell r="BC64">
            <v>108.9</v>
          </cell>
          <cell r="BD64" t="e">
            <v>#N/A</v>
          </cell>
          <cell r="BF64">
            <v>102.3</v>
          </cell>
          <cell r="BG64" t="e">
            <v>#N/A</v>
          </cell>
          <cell r="BI64">
            <v>1218.2</v>
          </cell>
          <cell r="BJ64" t="e">
            <v>#N/A</v>
          </cell>
          <cell r="BL64">
            <v>10.113580431371204</v>
          </cell>
          <cell r="BM64" t="e">
            <v>#N/A</v>
          </cell>
          <cell r="BO64">
            <v>1174.26</v>
          </cell>
          <cell r="BP64" t="e">
            <v>#N/A</v>
          </cell>
          <cell r="BR64">
            <v>9.7487875203923409</v>
          </cell>
          <cell r="BS64" t="e">
            <v>#N/A</v>
          </cell>
          <cell r="BU64">
            <v>81.25</v>
          </cell>
          <cell r="BV64" t="e">
            <v>#N/A</v>
          </cell>
          <cell r="BX64">
            <v>96.69</v>
          </cell>
          <cell r="BY64" t="e">
            <v>#N/A</v>
          </cell>
          <cell r="CA64">
            <v>81.58</v>
          </cell>
          <cell r="CB64" t="e">
            <v>#N/A</v>
          </cell>
          <cell r="CD64">
            <v>94.07</v>
          </cell>
          <cell r="CE64" t="e">
            <v>#N/A</v>
          </cell>
          <cell r="CG64">
            <v>84</v>
          </cell>
          <cell r="CH64" t="e">
            <v>#N/A</v>
          </cell>
          <cell r="CJ64">
            <v>96.92</v>
          </cell>
          <cell r="CK64" t="e">
            <v>#N/A</v>
          </cell>
          <cell r="CM64">
            <v>84.82</v>
          </cell>
          <cell r="CN64" t="e">
            <v>#N/A</v>
          </cell>
          <cell r="CP64">
            <v>115.03</v>
          </cell>
          <cell r="CQ64" t="e">
            <v>#N/A</v>
          </cell>
          <cell r="CS64">
            <v>84.79</v>
          </cell>
          <cell r="CT64" t="e">
            <v>#N/A</v>
          </cell>
          <cell r="CV64">
            <v>112.1</v>
          </cell>
          <cell r="CW64" t="e">
            <v>#N/A</v>
          </cell>
          <cell r="CY64">
            <v>84.19</v>
          </cell>
          <cell r="CZ64" t="e">
            <v>#N/A</v>
          </cell>
          <cell r="DB64">
            <v>99.16</v>
          </cell>
          <cell r="DC64" t="e">
            <v>#N/A</v>
          </cell>
          <cell r="DE64">
            <v>98.7</v>
          </cell>
          <cell r="DF64" t="e">
            <v>#N/A</v>
          </cell>
          <cell r="DH64">
            <v>95.9</v>
          </cell>
          <cell r="DI64" t="e">
            <v>#N/A</v>
          </cell>
          <cell r="DL64" t="e">
            <v>#N/A</v>
          </cell>
          <cell r="DO64" t="e">
            <v>#N/A</v>
          </cell>
          <cell r="DQ64">
            <v>100.87</v>
          </cell>
          <cell r="DR64" t="e">
            <v>#N/A</v>
          </cell>
          <cell r="DT64">
            <v>85.06</v>
          </cell>
          <cell r="DU64" t="e">
            <v>#N/A</v>
          </cell>
        </row>
        <row r="65">
          <cell r="E65">
            <v>122.1694327</v>
          </cell>
          <cell r="G65" t="e">
            <v>#N/A</v>
          </cell>
          <cell r="I65">
            <v>90.9</v>
          </cell>
          <cell r="J65">
            <v>99.1</v>
          </cell>
          <cell r="K65" t="e">
            <v>#N/A</v>
          </cell>
          <cell r="M65">
            <v>99.2</v>
          </cell>
          <cell r="N65" t="e">
            <v>#N/A</v>
          </cell>
          <cell r="P65">
            <v>99.3</v>
          </cell>
          <cell r="Q65" t="e">
            <v>#N/A</v>
          </cell>
          <cell r="S65" t="e">
            <v>#N/A</v>
          </cell>
          <cell r="T65" t="e">
            <v>#N/A</v>
          </cell>
          <cell r="V65">
            <v>100</v>
          </cell>
          <cell r="W65" t="e">
            <v>#N/A</v>
          </cell>
          <cell r="Y65">
            <v>100.9</v>
          </cell>
          <cell r="Z65" t="e">
            <v>#N/A</v>
          </cell>
          <cell r="AB65">
            <v>6690</v>
          </cell>
          <cell r="AC65" t="e">
            <v>#N/A</v>
          </cell>
          <cell r="AE65">
            <v>3</v>
          </cell>
          <cell r="AF65" t="e">
            <v>#N/A</v>
          </cell>
          <cell r="AH65">
            <v>3</v>
          </cell>
          <cell r="AI65" t="e">
            <v>#N/A</v>
          </cell>
          <cell r="AK65">
            <v>601.1</v>
          </cell>
          <cell r="AL65" t="e">
            <v>#N/A</v>
          </cell>
          <cell r="AN65">
            <v>898.6</v>
          </cell>
          <cell r="AO65" t="e">
            <v>#N/A</v>
          </cell>
          <cell r="AQ65">
            <v>4.920216020615114</v>
          </cell>
          <cell r="AR65" t="e">
            <v>#N/A</v>
          </cell>
          <cell r="AT65">
            <v>7.3553587025864937</v>
          </cell>
          <cell r="AU65" t="e">
            <v>#N/A</v>
          </cell>
          <cell r="AW65">
            <v>134154</v>
          </cell>
          <cell r="AX65" t="e">
            <v>#N/A</v>
          </cell>
          <cell r="AZ65">
            <v>521301</v>
          </cell>
          <cell r="BA65" t="e">
            <v>#N/A</v>
          </cell>
          <cell r="BC65">
            <v>96.4</v>
          </cell>
          <cell r="BD65" t="e">
            <v>#N/A</v>
          </cell>
          <cell r="BF65">
            <v>101.2</v>
          </cell>
          <cell r="BG65" t="e">
            <v>#N/A</v>
          </cell>
          <cell r="BI65">
            <v>604.36</v>
          </cell>
          <cell r="BJ65" t="e">
            <v>#N/A</v>
          </cell>
          <cell r="BL65">
            <v>4.9469002731973886</v>
          </cell>
          <cell r="BM65" t="e">
            <v>#N/A</v>
          </cell>
          <cell r="BO65">
            <v>848.66</v>
          </cell>
          <cell r="BP65" t="e">
            <v>#N/A</v>
          </cell>
          <cell r="BR65">
            <v>6.9465821461574153</v>
          </cell>
          <cell r="BS65" t="e">
            <v>#N/A</v>
          </cell>
          <cell r="BU65">
            <v>95.91</v>
          </cell>
          <cell r="BV65" t="e">
            <v>#N/A</v>
          </cell>
          <cell r="BX65">
            <v>88.73</v>
          </cell>
          <cell r="BY65" t="e">
            <v>#N/A</v>
          </cell>
          <cell r="CA65">
            <v>93.18</v>
          </cell>
          <cell r="CB65" t="e">
            <v>#N/A</v>
          </cell>
          <cell r="CD65">
            <v>86.69</v>
          </cell>
          <cell r="CE65" t="e">
            <v>#N/A</v>
          </cell>
          <cell r="CG65">
            <v>94.16</v>
          </cell>
          <cell r="CH65" t="e">
            <v>#N/A</v>
          </cell>
          <cell r="CJ65">
            <v>99.04</v>
          </cell>
          <cell r="CK65" t="e">
            <v>#N/A</v>
          </cell>
          <cell r="CM65">
            <v>100.18</v>
          </cell>
          <cell r="CN65" t="e">
            <v>#N/A</v>
          </cell>
          <cell r="CP65">
            <v>100.1</v>
          </cell>
          <cell r="CQ65" t="e">
            <v>#N/A</v>
          </cell>
          <cell r="CS65">
            <v>97.76</v>
          </cell>
          <cell r="CT65" t="e">
            <v>#N/A</v>
          </cell>
          <cell r="CV65">
            <v>97.81</v>
          </cell>
          <cell r="CW65" t="e">
            <v>#N/A</v>
          </cell>
          <cell r="CY65">
            <v>95.58</v>
          </cell>
          <cell r="CZ65" t="e">
            <v>#N/A</v>
          </cell>
          <cell r="DB65">
            <v>90.07</v>
          </cell>
          <cell r="DC65" t="e">
            <v>#N/A</v>
          </cell>
          <cell r="DE65">
            <v>98.7</v>
          </cell>
          <cell r="DF65" t="e">
            <v>#N/A</v>
          </cell>
          <cell r="DH65">
            <v>97.7</v>
          </cell>
          <cell r="DI65" t="e">
            <v>#N/A</v>
          </cell>
          <cell r="DL65" t="e">
            <v>#N/A</v>
          </cell>
          <cell r="DO65" t="e">
            <v>#N/A</v>
          </cell>
          <cell r="DQ65">
            <v>92.47</v>
          </cell>
          <cell r="DR65" t="e">
            <v>#N/A</v>
          </cell>
          <cell r="DT65">
            <v>95.98</v>
          </cell>
          <cell r="DU65" t="e">
            <v>#N/A</v>
          </cell>
        </row>
        <row r="66">
          <cell r="E66">
            <v>122.0912077</v>
          </cell>
          <cell r="I66">
            <v>81.8</v>
          </cell>
          <cell r="J66">
            <v>99.7</v>
          </cell>
          <cell r="M66">
            <v>99.6</v>
          </cell>
          <cell r="P66">
            <v>98.3</v>
          </cell>
          <cell r="S66" t="e">
            <v>#N/A</v>
          </cell>
          <cell r="V66">
            <v>100.3</v>
          </cell>
          <cell r="Y66">
            <v>100.7</v>
          </cell>
          <cell r="AB66">
            <v>6685</v>
          </cell>
          <cell r="AE66">
            <v>3</v>
          </cell>
          <cell r="AH66">
            <v>3</v>
          </cell>
          <cell r="AK66">
            <v>1182.8</v>
          </cell>
          <cell r="AN66">
            <v>959.3</v>
          </cell>
          <cell r="AQ66">
            <v>9.6878392988490347</v>
          </cell>
          <cell r="AT66">
            <v>7.8572406487875206</v>
          </cell>
          <cell r="AW66">
            <v>134972</v>
          </cell>
          <cell r="AZ66">
            <v>523496</v>
          </cell>
          <cell r="BC66">
            <v>94.6</v>
          </cell>
          <cell r="BF66">
            <v>100.3</v>
          </cell>
          <cell r="BI66">
            <v>1186.29</v>
          </cell>
          <cell r="BL66">
            <v>9.7164244858231505</v>
          </cell>
          <cell r="BO66">
            <v>940.44</v>
          </cell>
          <cell r="BR66">
            <v>7.7027659707554852</v>
          </cell>
          <cell r="BU66">
            <v>88.54</v>
          </cell>
          <cell r="BX66">
            <v>107.6</v>
          </cell>
          <cell r="CA66">
            <v>84.78</v>
          </cell>
          <cell r="CD66">
            <v>103.36</v>
          </cell>
          <cell r="CG66">
            <v>92.9</v>
          </cell>
          <cell r="CJ66">
            <v>98.55</v>
          </cell>
          <cell r="CM66">
            <v>86.55</v>
          </cell>
          <cell r="CP66">
            <v>115.83</v>
          </cell>
          <cell r="CS66">
            <v>86.07</v>
          </cell>
          <cell r="CV66">
            <v>114.86</v>
          </cell>
          <cell r="CY66">
            <v>91.34</v>
          </cell>
          <cell r="DB66">
            <v>103.67</v>
          </cell>
          <cell r="DE66">
            <v>98.8</v>
          </cell>
          <cell r="DH66">
            <v>99.4</v>
          </cell>
          <cell r="DQ66">
            <v>104.85</v>
          </cell>
          <cell r="DT66">
            <v>92.03</v>
          </cell>
        </row>
        <row r="67">
          <cell r="E67">
            <v>124.1378081</v>
          </cell>
          <cell r="I67">
            <v>54.5</v>
          </cell>
          <cell r="J67">
            <v>98.7</v>
          </cell>
          <cell r="M67">
            <v>99.8</v>
          </cell>
          <cell r="P67">
            <v>98.2</v>
          </cell>
          <cell r="S67" t="e">
            <v>#N/A</v>
          </cell>
          <cell r="V67">
            <v>100.7</v>
          </cell>
          <cell r="Y67">
            <v>100.6</v>
          </cell>
          <cell r="AB67">
            <v>6679</v>
          </cell>
          <cell r="AE67">
            <v>3</v>
          </cell>
          <cell r="AH67">
            <v>3</v>
          </cell>
          <cell r="AK67">
            <v>907.4</v>
          </cell>
          <cell r="AN67">
            <v>1028.5999999999999</v>
          </cell>
          <cell r="AQ67">
            <v>7.3096183498667715</v>
          </cell>
          <cell r="AT67">
            <v>8.2859526500693867</v>
          </cell>
          <cell r="AW67">
            <v>134745</v>
          </cell>
          <cell r="AZ67">
            <v>524417</v>
          </cell>
          <cell r="BC67">
            <v>98.3</v>
          </cell>
          <cell r="BF67">
            <v>100.4</v>
          </cell>
          <cell r="BI67">
            <v>915.34</v>
          </cell>
          <cell r="BL67">
            <v>7.3735795243189894</v>
          </cell>
          <cell r="BO67">
            <v>930.71</v>
          </cell>
          <cell r="BR67">
            <v>7.4973935358215824</v>
          </cell>
          <cell r="BU67">
            <v>95.48</v>
          </cell>
          <cell r="BX67">
            <v>99.51</v>
          </cell>
          <cell r="CA67">
            <v>95.67</v>
          </cell>
          <cell r="CD67">
            <v>99.67</v>
          </cell>
          <cell r="CG67">
            <v>92.27</v>
          </cell>
          <cell r="CJ67">
            <v>98.35</v>
          </cell>
          <cell r="CM67">
            <v>94.18</v>
          </cell>
          <cell r="CP67">
            <v>108.53</v>
          </cell>
          <cell r="CS67">
            <v>93.26</v>
          </cell>
          <cell r="CV67">
            <v>108.29</v>
          </cell>
          <cell r="CY67">
            <v>95.56</v>
          </cell>
          <cell r="DB67">
            <v>99.04</v>
          </cell>
          <cell r="DE67">
            <v>99.2</v>
          </cell>
          <cell r="DH67">
            <v>99.5</v>
          </cell>
          <cell r="DQ67">
            <v>99.99</v>
          </cell>
          <cell r="DT67">
            <v>96.67</v>
          </cell>
        </row>
        <row r="68">
          <cell r="E68">
            <v>121.8750539</v>
          </cell>
          <cell r="I68">
            <v>54.5</v>
          </cell>
          <cell r="J68">
            <v>101.2</v>
          </cell>
          <cell r="M68">
            <v>101.5</v>
          </cell>
          <cell r="P68">
            <v>99.6</v>
          </cell>
          <cell r="S68" t="e">
            <v>#N/A</v>
          </cell>
          <cell r="V68">
            <v>100.5</v>
          </cell>
          <cell r="Y68">
            <v>100.5</v>
          </cell>
          <cell r="AB68">
            <v>6642</v>
          </cell>
          <cell r="AE68">
            <v>2.8</v>
          </cell>
          <cell r="AH68">
            <v>2.9</v>
          </cell>
          <cell r="AK68">
            <v>929.9</v>
          </cell>
          <cell r="AN68">
            <v>957.4</v>
          </cell>
          <cell r="AQ68">
            <v>7.6299453435564795</v>
          </cell>
          <cell r="AT68">
            <v>7.8555862694063592</v>
          </cell>
          <cell r="AW68">
            <v>134188</v>
          </cell>
          <cell r="AZ68">
            <v>524994</v>
          </cell>
          <cell r="BC68">
            <v>98.2</v>
          </cell>
          <cell r="BF68">
            <v>100.3</v>
          </cell>
          <cell r="BI68">
            <v>832.6</v>
          </cell>
          <cell r="BL68">
            <v>6.8315867222767235</v>
          </cell>
          <cell r="BO68">
            <v>956.48</v>
          </cell>
          <cell r="BR68">
            <v>7.8480375547961092</v>
          </cell>
          <cell r="BU68">
            <v>102.33</v>
          </cell>
          <cell r="BX68">
            <v>93.14</v>
          </cell>
          <cell r="CA68">
            <v>99.69</v>
          </cell>
          <cell r="CD68">
            <v>94.83</v>
          </cell>
          <cell r="CG68">
            <v>96.18</v>
          </cell>
          <cell r="CJ68">
            <v>99.82</v>
          </cell>
          <cell r="CM68">
            <v>89.5</v>
          </cell>
          <cell r="CP68">
            <v>111.61</v>
          </cell>
          <cell r="CS68">
            <v>86.93</v>
          </cell>
          <cell r="CV68">
            <v>107.37</v>
          </cell>
          <cell r="CY68">
            <v>95.93</v>
          </cell>
          <cell r="DB68">
            <v>96.93</v>
          </cell>
          <cell r="DE68">
            <v>99.2</v>
          </cell>
          <cell r="DH68">
            <v>99.9</v>
          </cell>
          <cell r="DQ68">
            <v>97.92</v>
          </cell>
          <cell r="DT68">
            <v>98.23</v>
          </cell>
        </row>
        <row r="69">
          <cell r="E69">
            <v>121.76038269999999</v>
          </cell>
          <cell r="I69">
            <v>50</v>
          </cell>
          <cell r="J69">
            <v>100.7</v>
          </cell>
          <cell r="M69">
            <v>101.7</v>
          </cell>
          <cell r="P69">
            <v>99.4</v>
          </cell>
          <cell r="S69" t="e">
            <v>#N/A</v>
          </cell>
          <cell r="V69">
            <v>100.2</v>
          </cell>
          <cell r="Y69">
            <v>100.5</v>
          </cell>
          <cell r="AB69">
            <v>6587</v>
          </cell>
          <cell r="AE69">
            <v>2.7</v>
          </cell>
          <cell r="AH69">
            <v>2.9</v>
          </cell>
          <cell r="AK69">
            <v>1319.1</v>
          </cell>
          <cell r="AN69">
            <v>1009.1</v>
          </cell>
          <cell r="AQ69">
            <v>10.833573045266061</v>
          </cell>
          <cell r="AT69">
            <v>8.2875889318307809</v>
          </cell>
          <cell r="AW69">
            <v>135727</v>
          </cell>
          <cell r="AZ69">
            <v>526717</v>
          </cell>
          <cell r="BC69">
            <v>124.8</v>
          </cell>
          <cell r="BF69">
            <v>100.8</v>
          </cell>
          <cell r="BI69">
            <v>1299.8599999999999</v>
          </cell>
          <cell r="BL69">
            <v>10.675557773193496</v>
          </cell>
          <cell r="BO69">
            <v>978.83</v>
          </cell>
          <cell r="BR69">
            <v>8.0389859024317936</v>
          </cell>
          <cell r="BU69">
            <v>96.08</v>
          </cell>
          <cell r="BX69">
            <v>108.58</v>
          </cell>
          <cell r="CA69">
            <v>92.83</v>
          </cell>
          <cell r="CD69">
            <v>108.33</v>
          </cell>
          <cell r="CG69">
            <v>94.97</v>
          </cell>
          <cell r="CJ69">
            <v>99.82</v>
          </cell>
          <cell r="CM69">
            <v>83.76</v>
          </cell>
          <cell r="CP69">
            <v>111.27</v>
          </cell>
          <cell r="CS69">
            <v>85.22</v>
          </cell>
          <cell r="CV69">
            <v>111.64</v>
          </cell>
          <cell r="CY69">
            <v>93.26</v>
          </cell>
          <cell r="DB69">
            <v>108.4</v>
          </cell>
          <cell r="DE69">
            <v>99.6</v>
          </cell>
          <cell r="DH69">
            <v>99.6</v>
          </cell>
          <cell r="DQ69">
            <v>107.38</v>
          </cell>
          <cell r="DT69">
            <v>93.37</v>
          </cell>
        </row>
        <row r="70">
          <cell r="E70">
            <v>123.74321279999999</v>
          </cell>
          <cell r="I70">
            <v>63.6</v>
          </cell>
          <cell r="J70">
            <v>100.2</v>
          </cell>
          <cell r="M70">
            <v>99.3</v>
          </cell>
          <cell r="P70">
            <v>98.3</v>
          </cell>
          <cell r="S70">
            <v>100.5</v>
          </cell>
          <cell r="V70">
            <v>100.2</v>
          </cell>
          <cell r="Y70">
            <v>99.9</v>
          </cell>
          <cell r="AB70">
            <v>6519</v>
          </cell>
          <cell r="AE70">
            <v>3</v>
          </cell>
          <cell r="AH70">
            <v>3</v>
          </cell>
          <cell r="AK70">
            <v>328.2</v>
          </cell>
          <cell r="AN70">
            <v>938</v>
          </cell>
          <cell r="AQ70">
            <v>2.6522666785002045</v>
          </cell>
          <cell r="AT70">
            <v>7.5802137246593295</v>
          </cell>
          <cell r="AW70">
            <v>136165</v>
          </cell>
          <cell r="AZ70">
            <v>528387</v>
          </cell>
          <cell r="BC70">
            <v>92.9</v>
          </cell>
          <cell r="BF70">
            <v>99.3</v>
          </cell>
          <cell r="BI70">
            <v>274.89999999999998</v>
          </cell>
          <cell r="BL70">
            <v>2.2215359839113535</v>
          </cell>
          <cell r="BO70">
            <v>730.17</v>
          </cell>
          <cell r="BR70">
            <v>5.9006872658150344</v>
          </cell>
          <cell r="BU70">
            <v>93.31</v>
          </cell>
          <cell r="BX70">
            <v>78.55</v>
          </cell>
          <cell r="CA70">
            <v>92.47</v>
          </cell>
          <cell r="CD70">
            <v>80.45</v>
          </cell>
          <cell r="CG70">
            <v>93.6</v>
          </cell>
          <cell r="CJ70">
            <v>90.93</v>
          </cell>
          <cell r="CM70">
            <v>85.89</v>
          </cell>
          <cell r="CP70">
            <v>82.2</v>
          </cell>
          <cell r="CS70">
            <v>85.86</v>
          </cell>
          <cell r="CV70">
            <v>87.21</v>
          </cell>
          <cell r="CY70">
            <v>92.96</v>
          </cell>
          <cell r="DB70">
            <v>78.56</v>
          </cell>
          <cell r="DE70">
            <v>99.3</v>
          </cell>
          <cell r="DH70">
            <v>100.1</v>
          </cell>
          <cell r="DQ70">
            <v>76.069999999999993</v>
          </cell>
          <cell r="DT70">
            <v>91.99</v>
          </cell>
        </row>
        <row r="71">
          <cell r="E71">
            <v>123.6368896</v>
          </cell>
          <cell r="I71">
            <v>54.5</v>
          </cell>
          <cell r="J71">
            <v>101.8</v>
          </cell>
          <cell r="M71">
            <v>101.7</v>
          </cell>
          <cell r="P71">
            <v>100.2</v>
          </cell>
          <cell r="S71">
            <v>100.3</v>
          </cell>
          <cell r="V71">
            <v>99.9</v>
          </cell>
          <cell r="Y71">
            <v>99.4</v>
          </cell>
          <cell r="AB71">
            <v>6514</v>
          </cell>
          <cell r="AE71">
            <v>3.1</v>
          </cell>
          <cell r="AH71">
            <v>3</v>
          </cell>
          <cell r="AK71">
            <v>1219.5</v>
          </cell>
          <cell r="AN71">
            <v>1144.7</v>
          </cell>
          <cell r="AQ71">
            <v>9.863560980427641</v>
          </cell>
          <cell r="AT71">
            <v>9.2585635541578686</v>
          </cell>
          <cell r="AW71">
            <v>136488</v>
          </cell>
          <cell r="AZ71">
            <v>531012</v>
          </cell>
          <cell r="BC71">
            <v>88.3</v>
          </cell>
          <cell r="BF71">
            <v>99.9</v>
          </cell>
          <cell r="BI71">
            <v>1121.28</v>
          </cell>
          <cell r="BL71">
            <v>9.0691378894086956</v>
          </cell>
          <cell r="BO71">
            <v>1016.48</v>
          </cell>
          <cell r="BR71">
            <v>8.2214944365601372</v>
          </cell>
          <cell r="BU71">
            <v>89.67</v>
          </cell>
          <cell r="BX71">
            <v>100.49</v>
          </cell>
          <cell r="CA71">
            <v>91.52</v>
          </cell>
          <cell r="CD71">
            <v>99.67</v>
          </cell>
          <cell r="CG71">
            <v>97.89</v>
          </cell>
          <cell r="CJ71">
            <v>103.7</v>
          </cell>
          <cell r="CM71">
            <v>88.76</v>
          </cell>
          <cell r="CP71">
            <v>100.78</v>
          </cell>
          <cell r="CS71">
            <v>88.97</v>
          </cell>
          <cell r="CV71">
            <v>106.45</v>
          </cell>
          <cell r="CY71">
            <v>90.28</v>
          </cell>
          <cell r="DB71">
            <v>100.98</v>
          </cell>
          <cell r="DE71">
            <v>99.4</v>
          </cell>
          <cell r="DH71">
            <v>99.8</v>
          </cell>
          <cell r="DQ71">
            <v>99.62</v>
          </cell>
          <cell r="DT71">
            <v>87.12</v>
          </cell>
        </row>
        <row r="72">
          <cell r="E72">
            <v>119.29889799999999</v>
          </cell>
          <cell r="I72">
            <v>63.6</v>
          </cell>
          <cell r="J72">
            <v>101.7</v>
          </cell>
          <cell r="M72">
            <v>102</v>
          </cell>
          <cell r="P72">
            <v>100.9</v>
          </cell>
          <cell r="S72">
            <v>100</v>
          </cell>
          <cell r="V72">
            <v>99.8</v>
          </cell>
          <cell r="Y72">
            <v>98.9</v>
          </cell>
          <cell r="AB72">
            <v>6600</v>
          </cell>
          <cell r="AE72">
            <v>3.3</v>
          </cell>
          <cell r="AH72">
            <v>3.1</v>
          </cell>
          <cell r="AK72">
            <v>1380.4</v>
          </cell>
          <cell r="AN72">
            <v>853.5</v>
          </cell>
          <cell r="AQ72">
            <v>11.570936723992205</v>
          </cell>
          <cell r="AT72">
            <v>7.1542991117990047</v>
          </cell>
          <cell r="AW72">
            <v>137019</v>
          </cell>
          <cell r="AZ72">
            <v>531861</v>
          </cell>
          <cell r="BC72">
            <v>106.5</v>
          </cell>
          <cell r="BF72">
            <v>99.8</v>
          </cell>
          <cell r="BI72">
            <v>1294.9100000000001</v>
          </cell>
          <cell r="BL72">
            <v>10.854333289817983</v>
          </cell>
          <cell r="BO72">
            <v>978.77</v>
          </cell>
          <cell r="BR72">
            <v>8.2043507225020633</v>
          </cell>
          <cell r="BU72">
            <v>103.19</v>
          </cell>
          <cell r="BX72">
            <v>121.81</v>
          </cell>
          <cell r="CA72">
            <v>103.72</v>
          </cell>
          <cell r="CD72">
            <v>119.27</v>
          </cell>
          <cell r="CG72">
            <v>98.28</v>
          </cell>
          <cell r="CJ72">
            <v>103.38</v>
          </cell>
          <cell r="CM72">
            <v>109.87</v>
          </cell>
          <cell r="CP72">
            <v>116.06</v>
          </cell>
          <cell r="CS72">
            <v>106.98</v>
          </cell>
          <cell r="CV72">
            <v>117.4</v>
          </cell>
          <cell r="CY72">
            <v>103.29</v>
          </cell>
          <cell r="DB72">
            <v>115.88</v>
          </cell>
          <cell r="DE72">
            <v>99.6</v>
          </cell>
          <cell r="DH72">
            <v>99.7</v>
          </cell>
          <cell r="DQ72">
            <v>115.74</v>
          </cell>
          <cell r="DT72">
            <v>102.54</v>
          </cell>
        </row>
        <row r="73">
          <cell r="E73">
            <v>112.4997281</v>
          </cell>
          <cell r="I73">
            <v>50</v>
          </cell>
          <cell r="J73">
            <v>99.9</v>
          </cell>
          <cell r="M73">
            <v>102.4</v>
          </cell>
          <cell r="P73">
            <v>101.1</v>
          </cell>
          <cell r="S73">
            <v>99.8</v>
          </cell>
          <cell r="V73">
            <v>100.1</v>
          </cell>
          <cell r="Y73">
            <v>100.5</v>
          </cell>
          <cell r="AB73">
            <v>6690</v>
          </cell>
          <cell r="AE73">
            <v>3.2</v>
          </cell>
          <cell r="AH73">
            <v>3.1</v>
          </cell>
          <cell r="AK73">
            <v>1013.2</v>
          </cell>
          <cell r="AN73">
            <v>898.2</v>
          </cell>
          <cell r="AQ73">
            <v>9.0062439893132513</v>
          </cell>
          <cell r="AT73">
            <v>7.984019296487527</v>
          </cell>
          <cell r="AW73">
            <v>139389</v>
          </cell>
          <cell r="AZ73">
            <v>533201</v>
          </cell>
          <cell r="BC73">
            <v>100.2</v>
          </cell>
          <cell r="BF73">
            <v>99.5</v>
          </cell>
          <cell r="BI73">
            <v>928.78</v>
          </cell>
          <cell r="BL73">
            <v>8.2558421756754452</v>
          </cell>
          <cell r="BO73">
            <v>916.99</v>
          </cell>
          <cell r="BR73">
            <v>8.1510419223848771</v>
          </cell>
          <cell r="BU73">
            <v>95.91</v>
          </cell>
          <cell r="BX73">
            <v>101.72</v>
          </cell>
          <cell r="CA73">
            <v>91.52</v>
          </cell>
          <cell r="CD73">
            <v>98.65</v>
          </cell>
          <cell r="CG73">
            <v>100.2</v>
          </cell>
          <cell r="CJ73">
            <v>102.22</v>
          </cell>
          <cell r="CM73">
            <v>105.43</v>
          </cell>
          <cell r="CP73">
            <v>108.99</v>
          </cell>
          <cell r="CS73">
            <v>97.44</v>
          </cell>
          <cell r="CV73">
            <v>101.84</v>
          </cell>
          <cell r="CY73">
            <v>96.57</v>
          </cell>
          <cell r="DB73">
            <v>100.19</v>
          </cell>
          <cell r="DE73">
            <v>99.6</v>
          </cell>
          <cell r="DH73">
            <v>99.8</v>
          </cell>
          <cell r="DQ73">
            <v>105.22</v>
          </cell>
          <cell r="DT73">
            <v>103.69</v>
          </cell>
        </row>
        <row r="74">
          <cell r="E74">
            <v>112.2486308</v>
          </cell>
          <cell r="I74">
            <v>36.4</v>
          </cell>
          <cell r="J74">
            <v>98.8</v>
          </cell>
          <cell r="M74">
            <v>100.5</v>
          </cell>
          <cell r="P74">
            <v>99.8</v>
          </cell>
          <cell r="S74">
            <v>100</v>
          </cell>
          <cell r="V74">
            <v>100.3</v>
          </cell>
          <cell r="Y74">
            <v>100.5</v>
          </cell>
          <cell r="AB74">
            <v>6734</v>
          </cell>
          <cell r="AE74">
            <v>3.1</v>
          </cell>
          <cell r="AH74">
            <v>3</v>
          </cell>
          <cell r="AK74">
            <v>674.3</v>
          </cell>
          <cell r="AN74">
            <v>904.1</v>
          </cell>
          <cell r="AQ74">
            <v>6.0072002232387138</v>
          </cell>
          <cell r="AT74">
            <v>8.0544412306541915</v>
          </cell>
          <cell r="AW74">
            <v>140101</v>
          </cell>
          <cell r="AZ74">
            <v>533282</v>
          </cell>
          <cell r="BC74">
            <v>96.7</v>
          </cell>
          <cell r="BF74">
            <v>99.9</v>
          </cell>
          <cell r="BI74">
            <v>586.99</v>
          </cell>
          <cell r="BL74">
            <v>5.2293733635457409</v>
          </cell>
          <cell r="BO74">
            <v>808.43</v>
          </cell>
          <cell r="BR74">
            <v>7.2021368478019774</v>
          </cell>
          <cell r="BU74">
            <v>101.29</v>
          </cell>
          <cell r="BX74">
            <v>90.2</v>
          </cell>
          <cell r="CA74">
            <v>94.48</v>
          </cell>
          <cell r="CD74">
            <v>85.54</v>
          </cell>
          <cell r="CG74">
            <v>102.56</v>
          </cell>
          <cell r="CJ74">
            <v>101.55</v>
          </cell>
          <cell r="CM74">
            <v>100.18</v>
          </cell>
          <cell r="CP74">
            <v>96.45</v>
          </cell>
          <cell r="CS74">
            <v>89.93</v>
          </cell>
          <cell r="CV74">
            <v>85.6</v>
          </cell>
          <cell r="CY74">
            <v>91.08</v>
          </cell>
          <cell r="DB74">
            <v>86.15</v>
          </cell>
          <cell r="DE74">
            <v>99.6</v>
          </cell>
          <cell r="DH74">
            <v>99.8</v>
          </cell>
          <cell r="DQ74">
            <v>93.83</v>
          </cell>
          <cell r="DT74">
            <v>100.55</v>
          </cell>
        </row>
        <row r="75">
          <cell r="E75">
            <v>112.59202519999999</v>
          </cell>
          <cell r="I75">
            <v>27.3</v>
          </cell>
          <cell r="J75">
            <v>98.6</v>
          </cell>
          <cell r="M75">
            <v>100.2</v>
          </cell>
          <cell r="P75">
            <v>100.1</v>
          </cell>
          <cell r="S75">
            <v>100.1</v>
          </cell>
          <cell r="V75">
            <v>100.2</v>
          </cell>
          <cell r="Y75">
            <v>100.5</v>
          </cell>
          <cell r="AB75">
            <v>6760</v>
          </cell>
          <cell r="AE75">
            <v>3</v>
          </cell>
          <cell r="AH75">
            <v>3.1</v>
          </cell>
          <cell r="AK75">
            <v>902.4</v>
          </cell>
          <cell r="AN75">
            <v>848.8</v>
          </cell>
          <cell r="AQ75">
            <v>8.0147772313096297</v>
          </cell>
          <cell r="AT75">
            <v>7.5387222007265215</v>
          </cell>
          <cell r="AW75">
            <v>141004</v>
          </cell>
          <cell r="AZ75">
            <v>533618</v>
          </cell>
          <cell r="BC75">
            <v>97.8</v>
          </cell>
          <cell r="BF75">
            <v>100.3</v>
          </cell>
          <cell r="BI75">
            <v>989.57</v>
          </cell>
          <cell r="BL75">
            <v>8.788988369666523</v>
          </cell>
          <cell r="BO75">
            <v>916.44</v>
          </cell>
          <cell r="BR75">
            <v>8.1394752281265479</v>
          </cell>
          <cell r="BU75">
            <v>97.12</v>
          </cell>
          <cell r="BX75">
            <v>100</v>
          </cell>
          <cell r="CA75">
            <v>91.64</v>
          </cell>
          <cell r="CD75">
            <v>95.09</v>
          </cell>
          <cell r="CG75">
            <v>101.1</v>
          </cell>
          <cell r="CJ75">
            <v>105.96</v>
          </cell>
          <cell r="CM75">
            <v>102.31</v>
          </cell>
          <cell r="CP75">
            <v>106.71</v>
          </cell>
          <cell r="CS75">
            <v>94.97</v>
          </cell>
          <cell r="CV75">
            <v>97.47</v>
          </cell>
          <cell r="CY75">
            <v>92.2</v>
          </cell>
          <cell r="DB75">
            <v>98.63</v>
          </cell>
          <cell r="DE75">
            <v>99.8</v>
          </cell>
          <cell r="DH75">
            <v>101</v>
          </cell>
          <cell r="DQ75">
            <v>107.66</v>
          </cell>
          <cell r="DT75">
            <v>100.08</v>
          </cell>
        </row>
        <row r="76">
          <cell r="E76">
            <v>117.3084527</v>
          </cell>
          <cell r="I76">
            <v>45.5</v>
          </cell>
          <cell r="J76">
            <v>97.4</v>
          </cell>
          <cell r="M76">
            <v>97.2</v>
          </cell>
          <cell r="P76">
            <v>97.1</v>
          </cell>
          <cell r="S76">
            <v>100</v>
          </cell>
          <cell r="V76">
            <v>99.7</v>
          </cell>
          <cell r="Y76">
            <v>100.4</v>
          </cell>
          <cell r="AB76">
            <v>6744</v>
          </cell>
          <cell r="AE76">
            <v>3</v>
          </cell>
          <cell r="AH76">
            <v>3.1</v>
          </cell>
          <cell r="AK76">
            <v>781.5</v>
          </cell>
          <cell r="AN76">
            <v>858.2</v>
          </cell>
          <cell r="AQ76">
            <v>6.6619240303047658</v>
          </cell>
          <cell r="AT76">
            <v>7.3157558577191946</v>
          </cell>
          <cell r="AW76">
            <v>143570</v>
          </cell>
          <cell r="AZ76">
            <v>534341</v>
          </cell>
          <cell r="BC76">
            <v>106.9</v>
          </cell>
          <cell r="BF76">
            <v>100.8</v>
          </cell>
          <cell r="BI76">
            <v>808.39</v>
          </cell>
          <cell r="BL76">
            <v>6.8911487739706585</v>
          </cell>
          <cell r="BO76">
            <v>784.15</v>
          </cell>
          <cell r="BR76">
            <v>6.6845140478099578</v>
          </cell>
          <cell r="BU76">
            <v>99.47</v>
          </cell>
          <cell r="BX76">
            <v>94.24</v>
          </cell>
          <cell r="CA76">
            <v>95.55</v>
          </cell>
          <cell r="CD76">
            <v>89.36</v>
          </cell>
          <cell r="CG76">
            <v>98.05</v>
          </cell>
          <cell r="CJ76">
            <v>95.19</v>
          </cell>
          <cell r="CM76">
            <v>101.9</v>
          </cell>
          <cell r="CP76">
            <v>102.95</v>
          </cell>
          <cell r="CS76">
            <v>94.22</v>
          </cell>
          <cell r="CV76">
            <v>93.89</v>
          </cell>
          <cell r="CY76">
            <v>93.15</v>
          </cell>
          <cell r="DB76">
            <v>94.12</v>
          </cell>
          <cell r="DE76">
            <v>99.9</v>
          </cell>
          <cell r="DH76">
            <v>99.3</v>
          </cell>
          <cell r="DQ76">
            <v>98.98</v>
          </cell>
          <cell r="DT76">
            <v>99.96</v>
          </cell>
        </row>
        <row r="77">
          <cell r="E77">
            <v>123.32511909999999</v>
          </cell>
          <cell r="I77">
            <v>63.6</v>
          </cell>
          <cell r="J77">
            <v>99</v>
          </cell>
          <cell r="M77">
            <v>100</v>
          </cell>
          <cell r="P77">
            <v>100.8</v>
          </cell>
          <cell r="S77">
            <v>99.8</v>
          </cell>
          <cell r="V77">
            <v>99.8</v>
          </cell>
          <cell r="Y77">
            <v>100.3</v>
          </cell>
          <cell r="AB77">
            <v>6710</v>
          </cell>
          <cell r="AE77">
            <v>3.2</v>
          </cell>
          <cell r="AH77">
            <v>3.2</v>
          </cell>
          <cell r="AK77">
            <v>648</v>
          </cell>
          <cell r="AN77">
            <v>891.7</v>
          </cell>
          <cell r="AQ77">
            <v>5.2544040073017051</v>
          </cell>
          <cell r="AT77">
            <v>7.2304815637514359</v>
          </cell>
          <cell r="AW77">
            <v>145532</v>
          </cell>
          <cell r="AZ77">
            <v>535402</v>
          </cell>
          <cell r="BC77">
            <v>95.7</v>
          </cell>
          <cell r="BF77">
            <v>100.3</v>
          </cell>
          <cell r="BI77">
            <v>535.14</v>
          </cell>
          <cell r="BL77">
            <v>4.3392619760299915</v>
          </cell>
          <cell r="BO77">
            <v>773.33</v>
          </cell>
          <cell r="BR77">
            <v>6.2706608811213389</v>
          </cell>
          <cell r="BU77">
            <v>108.22</v>
          </cell>
          <cell r="BX77">
            <v>93.5</v>
          </cell>
          <cell r="CA77">
            <v>105.26</v>
          </cell>
          <cell r="CD77">
            <v>90.12</v>
          </cell>
          <cell r="CG77">
            <v>103.5</v>
          </cell>
          <cell r="CJ77">
            <v>101.33</v>
          </cell>
          <cell r="CM77">
            <v>100.51</v>
          </cell>
          <cell r="CP77">
            <v>92.46</v>
          </cell>
          <cell r="CS77">
            <v>97.65</v>
          </cell>
          <cell r="CV77">
            <v>89.29</v>
          </cell>
          <cell r="CY77">
            <v>101.17</v>
          </cell>
          <cell r="DB77">
            <v>92.32</v>
          </cell>
          <cell r="DE77">
            <v>100.3</v>
          </cell>
          <cell r="DH77">
            <v>98.4</v>
          </cell>
          <cell r="DQ77">
            <v>94.78</v>
          </cell>
          <cell r="DT77">
            <v>104.73</v>
          </cell>
        </row>
        <row r="78">
          <cell r="E78">
            <v>129.42063719999999</v>
          </cell>
          <cell r="I78">
            <v>54.5</v>
          </cell>
          <cell r="J78">
            <v>99.1</v>
          </cell>
          <cell r="M78">
            <v>98</v>
          </cell>
          <cell r="P78">
            <v>99.2</v>
          </cell>
          <cell r="S78">
            <v>100.1</v>
          </cell>
          <cell r="V78">
            <v>100.4</v>
          </cell>
          <cell r="Y78">
            <v>100.1</v>
          </cell>
          <cell r="AB78">
            <v>6749</v>
          </cell>
          <cell r="AE78">
            <v>3.2</v>
          </cell>
          <cell r="AH78">
            <v>3.2</v>
          </cell>
          <cell r="AK78">
            <v>1129.5999999999999</v>
          </cell>
          <cell r="AN78">
            <v>879.9</v>
          </cell>
          <cell r="AQ78">
            <v>8.7281288706249711</v>
          </cell>
          <cell r="AT78">
            <v>6.7987611484267987</v>
          </cell>
          <cell r="AW78">
            <v>148474</v>
          </cell>
          <cell r="AZ78">
            <v>537587</v>
          </cell>
          <cell r="BC78">
            <v>95</v>
          </cell>
          <cell r="BF78">
            <v>100.5</v>
          </cell>
          <cell r="BI78">
            <v>1118.3900000000001</v>
          </cell>
          <cell r="BL78">
            <v>8.6415120818150335</v>
          </cell>
          <cell r="BO78">
            <v>868.38</v>
          </cell>
          <cell r="BR78">
            <v>6.709749069292946</v>
          </cell>
          <cell r="BU78">
            <v>95.3</v>
          </cell>
          <cell r="BX78">
            <v>113.6</v>
          </cell>
          <cell r="CA78">
            <v>97.68</v>
          </cell>
          <cell r="CD78">
            <v>114.31</v>
          </cell>
          <cell r="CG78">
            <v>99.54</v>
          </cell>
          <cell r="CJ78">
            <v>100.26</v>
          </cell>
          <cell r="CM78">
            <v>95.33</v>
          </cell>
          <cell r="CP78">
            <v>104.88</v>
          </cell>
          <cell r="CS78">
            <v>102.37</v>
          </cell>
          <cell r="CV78">
            <v>110.02</v>
          </cell>
          <cell r="CY78">
            <v>102.67</v>
          </cell>
          <cell r="DB78">
            <v>110.31</v>
          </cell>
          <cell r="DE78">
            <v>100.5</v>
          </cell>
          <cell r="DH78">
            <v>100.6</v>
          </cell>
          <cell r="DQ78">
            <v>106.34</v>
          </cell>
          <cell r="DT78">
            <v>98.39</v>
          </cell>
        </row>
        <row r="79">
          <cell r="E79">
            <v>133.18418750000001</v>
          </cell>
          <cell r="I79">
            <v>72.7</v>
          </cell>
          <cell r="J79">
            <v>99.7</v>
          </cell>
          <cell r="M79">
            <v>98.8</v>
          </cell>
          <cell r="P79">
            <v>100.1</v>
          </cell>
          <cell r="S79">
            <v>99.9</v>
          </cell>
          <cell r="V79">
            <v>100.1</v>
          </cell>
          <cell r="Y79">
            <v>99.9</v>
          </cell>
          <cell r="AB79">
            <v>6710</v>
          </cell>
          <cell r="AE79">
            <v>3.2</v>
          </cell>
          <cell r="AH79">
            <v>3.2</v>
          </cell>
          <cell r="AK79">
            <v>457.1</v>
          </cell>
          <cell r="AN79">
            <v>656.7</v>
          </cell>
          <cell r="AQ79">
            <v>3.432089113431728</v>
          </cell>
          <cell r="AT79">
            <v>4.9307655234972998</v>
          </cell>
          <cell r="AW79">
            <v>150820</v>
          </cell>
          <cell r="AZ79">
            <v>537835</v>
          </cell>
          <cell r="BC79">
            <v>97.6</v>
          </cell>
          <cell r="BF79">
            <v>99.8</v>
          </cell>
          <cell r="BI79">
            <v>540.45000000000005</v>
          </cell>
          <cell r="BL79">
            <v>4.0579141574145208</v>
          </cell>
          <cell r="BO79">
            <v>565.22</v>
          </cell>
          <cell r="BR79">
            <v>4.2438971968800727</v>
          </cell>
          <cell r="BU79">
            <v>110.3</v>
          </cell>
          <cell r="BX79">
            <v>99.26</v>
          </cell>
          <cell r="CA79">
            <v>116.86</v>
          </cell>
          <cell r="CD79">
            <v>103.87</v>
          </cell>
          <cell r="CG79">
            <v>103.65</v>
          </cell>
          <cell r="CJ79">
            <v>95.81</v>
          </cell>
          <cell r="CM79">
            <v>104.28</v>
          </cell>
          <cell r="CP79">
            <v>92.68</v>
          </cell>
          <cell r="CS79">
            <v>115.55</v>
          </cell>
          <cell r="CV79">
            <v>100.81</v>
          </cell>
          <cell r="CY79">
            <v>114.87</v>
          </cell>
          <cell r="DB79">
            <v>102.88</v>
          </cell>
          <cell r="DE79">
            <v>100.4</v>
          </cell>
          <cell r="DH79">
            <v>100.4</v>
          </cell>
          <cell r="DQ79">
            <v>98.3</v>
          </cell>
          <cell r="DT79">
            <v>109.17</v>
          </cell>
        </row>
        <row r="80">
          <cell r="E80">
            <v>134.82635629999999</v>
          </cell>
          <cell r="I80">
            <v>63.6</v>
          </cell>
          <cell r="J80">
            <v>101.6</v>
          </cell>
          <cell r="M80">
            <v>99.7</v>
          </cell>
          <cell r="P80">
            <v>100.9</v>
          </cell>
          <cell r="S80">
            <v>99.9</v>
          </cell>
          <cell r="V80">
            <v>99.8</v>
          </cell>
          <cell r="Y80">
            <v>99.8</v>
          </cell>
          <cell r="AB80">
            <v>6657</v>
          </cell>
          <cell r="AE80">
            <v>3.3</v>
          </cell>
          <cell r="AH80">
            <v>3.4</v>
          </cell>
          <cell r="AK80">
            <v>784.9</v>
          </cell>
          <cell r="AN80">
            <v>779.1</v>
          </cell>
          <cell r="AQ80">
            <v>5.8215620561126151</v>
          </cell>
          <cell r="AT80">
            <v>5.7785437608833465</v>
          </cell>
          <cell r="AW80">
            <v>152641</v>
          </cell>
          <cell r="AZ80">
            <v>542277</v>
          </cell>
          <cell r="BC80">
            <v>98.3</v>
          </cell>
          <cell r="BF80">
            <v>100.1</v>
          </cell>
          <cell r="BI80">
            <v>673.63</v>
          </cell>
          <cell r="BL80">
            <v>4.9962783129814516</v>
          </cell>
          <cell r="BO80">
            <v>745.59</v>
          </cell>
          <cell r="BR80">
            <v>5.5300018517225187</v>
          </cell>
          <cell r="BU80">
            <v>104.67</v>
          </cell>
          <cell r="BX80">
            <v>99.75</v>
          </cell>
          <cell r="CA80">
            <v>112.96</v>
          </cell>
          <cell r="CD80">
            <v>107.05</v>
          </cell>
          <cell r="CG80">
            <v>103.47</v>
          </cell>
          <cell r="CJ80">
            <v>99.82</v>
          </cell>
          <cell r="CM80">
            <v>103.54</v>
          </cell>
          <cell r="CP80">
            <v>94.62</v>
          </cell>
          <cell r="CS80">
            <v>112.66</v>
          </cell>
          <cell r="CV80">
            <v>100.92</v>
          </cell>
          <cell r="CY80">
            <v>111.49</v>
          </cell>
          <cell r="DB80">
            <v>104.16</v>
          </cell>
          <cell r="DE80">
            <v>100.5</v>
          </cell>
          <cell r="DH80">
            <v>100.3</v>
          </cell>
          <cell r="DQ80">
            <v>98.03</v>
          </cell>
          <cell r="DT80">
            <v>105.54</v>
          </cell>
        </row>
        <row r="81">
          <cell r="E81">
            <v>132.76338659999999</v>
          </cell>
          <cell r="I81">
            <v>72.7</v>
          </cell>
          <cell r="J81">
            <v>102.3</v>
          </cell>
          <cell r="M81">
            <v>100.2</v>
          </cell>
          <cell r="P81">
            <v>101.5</v>
          </cell>
          <cell r="S81">
            <v>100</v>
          </cell>
          <cell r="V81">
            <v>99.8</v>
          </cell>
          <cell r="Y81">
            <v>99.8</v>
          </cell>
          <cell r="AB81">
            <v>6610</v>
          </cell>
          <cell r="AE81">
            <v>3.2</v>
          </cell>
          <cell r="AH81">
            <v>3.4</v>
          </cell>
          <cell r="AK81">
            <v>1067.0999999999999</v>
          </cell>
          <cell r="AN81">
            <v>816.7</v>
          </cell>
          <cell r="AQ81">
            <v>8.0376075613003373</v>
          </cell>
          <cell r="AT81">
            <v>6.1515453990385032</v>
          </cell>
          <cell r="AW81">
            <v>153768</v>
          </cell>
          <cell r="AZ81">
            <v>543581</v>
          </cell>
          <cell r="BC81">
            <v>124.1</v>
          </cell>
          <cell r="BF81">
            <v>100.4</v>
          </cell>
          <cell r="BI81">
            <v>1109.72</v>
          </cell>
          <cell r="BL81">
            <v>8.3586298031358002</v>
          </cell>
          <cell r="BO81">
            <v>758.28</v>
          </cell>
          <cell r="BR81">
            <v>5.711514442491632</v>
          </cell>
          <cell r="BU81">
            <v>101.55</v>
          </cell>
          <cell r="BX81">
            <v>106.86</v>
          </cell>
          <cell r="CA81">
            <v>106.32</v>
          </cell>
          <cell r="CD81">
            <v>116.6</v>
          </cell>
          <cell r="CG81">
            <v>104.67</v>
          </cell>
          <cell r="CJ81">
            <v>102.35</v>
          </cell>
          <cell r="CM81">
            <v>101.98</v>
          </cell>
          <cell r="CP81">
            <v>101.24</v>
          </cell>
          <cell r="CS81">
            <v>113.41</v>
          </cell>
          <cell r="CV81">
            <v>109.1</v>
          </cell>
          <cell r="CY81">
            <v>110.27</v>
          </cell>
          <cell r="DB81">
            <v>115.83</v>
          </cell>
          <cell r="DE81">
            <v>100.9</v>
          </cell>
          <cell r="DH81">
            <v>100.7</v>
          </cell>
          <cell r="DQ81">
            <v>110.15</v>
          </cell>
          <cell r="DT81">
            <v>103.1</v>
          </cell>
        </row>
        <row r="82">
          <cell r="E82">
            <v>136.44399999999999</v>
          </cell>
          <cell r="I82">
            <v>54.5</v>
          </cell>
          <cell r="J82">
            <v>101.5</v>
          </cell>
          <cell r="M82">
            <v>99.8</v>
          </cell>
          <cell r="P82">
            <v>102.2</v>
          </cell>
          <cell r="S82">
            <v>100</v>
          </cell>
          <cell r="V82">
            <v>99.7</v>
          </cell>
          <cell r="Y82">
            <v>99.3</v>
          </cell>
          <cell r="AB82">
            <v>6551</v>
          </cell>
          <cell r="AE82">
            <v>3.5</v>
          </cell>
          <cell r="AH82">
            <v>3.5</v>
          </cell>
          <cell r="AK82">
            <v>32.6</v>
          </cell>
          <cell r="AN82">
            <v>582.4</v>
          </cell>
          <cell r="AQ82">
            <v>0.23892585969335409</v>
          </cell>
          <cell r="AT82">
            <v>4.2684178124358709</v>
          </cell>
          <cell r="AW82">
            <v>156098</v>
          </cell>
          <cell r="AZ82">
            <v>544426</v>
          </cell>
          <cell r="BC82">
            <v>94.3</v>
          </cell>
          <cell r="BF82">
            <v>100.5</v>
          </cell>
          <cell r="BI82">
            <v>62.92</v>
          </cell>
          <cell r="BL82">
            <v>0.46114156723637539</v>
          </cell>
          <cell r="BO82">
            <v>552.41999999999996</v>
          </cell>
          <cell r="BR82">
            <v>4.0486939696871973</v>
          </cell>
          <cell r="BU82">
            <v>104.76</v>
          </cell>
          <cell r="BX82">
            <v>83.46</v>
          </cell>
          <cell r="CA82">
            <v>110.59</v>
          </cell>
          <cell r="CD82">
            <v>89.74</v>
          </cell>
          <cell r="CG82">
            <v>102.28</v>
          </cell>
          <cell r="CJ82">
            <v>96.35</v>
          </cell>
          <cell r="CM82">
            <v>101.16</v>
          </cell>
          <cell r="CP82">
            <v>80.260000000000005</v>
          </cell>
          <cell r="CS82">
            <v>113.62</v>
          </cell>
          <cell r="CV82">
            <v>88.36</v>
          </cell>
          <cell r="CY82">
            <v>112.76</v>
          </cell>
          <cell r="DB82">
            <v>87.47</v>
          </cell>
          <cell r="DE82">
            <v>100.9</v>
          </cell>
          <cell r="DH82">
            <v>99.8</v>
          </cell>
          <cell r="DQ82">
            <v>80.98</v>
          </cell>
          <cell r="DT82">
            <v>101.31</v>
          </cell>
        </row>
        <row r="83">
          <cell r="E83">
            <v>136.09100000000001</v>
          </cell>
          <cell r="I83">
            <v>81.8</v>
          </cell>
          <cell r="J83">
            <v>104.1</v>
          </cell>
          <cell r="M83">
            <v>102.5</v>
          </cell>
          <cell r="P83">
            <v>103.8</v>
          </cell>
          <cell r="S83">
            <v>99.9</v>
          </cell>
          <cell r="V83">
            <v>99.5</v>
          </cell>
          <cell r="Y83">
            <v>99.1</v>
          </cell>
          <cell r="AB83">
            <v>6522</v>
          </cell>
          <cell r="AE83">
            <v>3.4</v>
          </cell>
          <cell r="AH83">
            <v>3.4</v>
          </cell>
          <cell r="AK83">
            <v>750</v>
          </cell>
          <cell r="AN83">
            <v>673.4</v>
          </cell>
          <cell r="AQ83">
            <v>5.5110183627131839</v>
          </cell>
          <cell r="AT83">
            <v>4.9481596872680775</v>
          </cell>
          <cell r="AW83">
            <v>157700</v>
          </cell>
          <cell r="AZ83">
            <v>545525</v>
          </cell>
          <cell r="BC83">
            <v>91.6</v>
          </cell>
          <cell r="BF83">
            <v>100</v>
          </cell>
          <cell r="BI83">
            <v>644.86</v>
          </cell>
          <cell r="BL83">
            <v>4.7384470685056321</v>
          </cell>
          <cell r="BO83">
            <v>553.39</v>
          </cell>
          <cell r="BR83">
            <v>4.066323268989132</v>
          </cell>
          <cell r="BU83">
            <v>99.21</v>
          </cell>
          <cell r="BX83">
            <v>100.25</v>
          </cell>
          <cell r="CA83">
            <v>105.97</v>
          </cell>
          <cell r="CD83">
            <v>108.71</v>
          </cell>
          <cell r="CG83">
            <v>111.56</v>
          </cell>
          <cell r="CJ83">
            <v>99.69</v>
          </cell>
          <cell r="CM83">
            <v>97.06</v>
          </cell>
          <cell r="CP83">
            <v>97.36</v>
          </cell>
          <cell r="CS83">
            <v>111.91</v>
          </cell>
          <cell r="CV83">
            <v>108.29</v>
          </cell>
          <cell r="CY83">
            <v>113.34</v>
          </cell>
          <cell r="DB83">
            <v>104.73</v>
          </cell>
          <cell r="DE83">
            <v>101</v>
          </cell>
          <cell r="DH83">
            <v>101</v>
          </cell>
          <cell r="DQ83">
            <v>95.44</v>
          </cell>
          <cell r="DT83">
            <v>99.65</v>
          </cell>
        </row>
        <row r="84">
          <cell r="E84">
            <v>135.67400000000001</v>
          </cell>
          <cell r="I84">
            <v>45.5</v>
          </cell>
          <cell r="J84">
            <v>103.1</v>
          </cell>
          <cell r="M84">
            <v>97</v>
          </cell>
          <cell r="P84">
            <v>98.3</v>
          </cell>
          <cell r="S84">
            <v>99.9</v>
          </cell>
          <cell r="V84">
            <v>99.7</v>
          </cell>
          <cell r="Y84">
            <v>98.6</v>
          </cell>
          <cell r="AB84">
            <v>6627</v>
          </cell>
          <cell r="AE84">
            <v>3.5</v>
          </cell>
          <cell r="AH84">
            <v>3.2</v>
          </cell>
          <cell r="AK84">
            <v>1241</v>
          </cell>
          <cell r="AN84">
            <v>798.7</v>
          </cell>
          <cell r="AQ84">
            <v>9.146925719002903</v>
          </cell>
          <cell r="AT84">
            <v>5.8869053761221757</v>
          </cell>
          <cell r="AW84">
            <v>159258</v>
          </cell>
          <cell r="AZ84">
            <v>547667</v>
          </cell>
          <cell r="BC84">
            <v>107.7</v>
          </cell>
          <cell r="BF84">
            <v>100.6</v>
          </cell>
          <cell r="BI84">
            <v>1117.6300000000001</v>
          </cell>
          <cell r="BL84">
            <v>8.2376136916432046</v>
          </cell>
          <cell r="BO84">
            <v>854.62</v>
          </cell>
          <cell r="BR84">
            <v>6.2990698291492837</v>
          </cell>
          <cell r="BU84">
            <v>109</v>
          </cell>
          <cell r="BX84">
            <v>112.25</v>
          </cell>
          <cell r="CA84">
            <v>116.27</v>
          </cell>
          <cell r="CD84">
            <v>119.91</v>
          </cell>
          <cell r="CG84">
            <v>94.2</v>
          </cell>
          <cell r="CJ84">
            <v>99.04</v>
          </cell>
          <cell r="CM84">
            <v>110.11</v>
          </cell>
          <cell r="CP84">
            <v>106.02</v>
          </cell>
          <cell r="CS84">
            <v>128.94999999999999</v>
          </cell>
          <cell r="CV84">
            <v>116.71</v>
          </cell>
          <cell r="CY84">
            <v>113.84</v>
          </cell>
          <cell r="DB84">
            <v>118.77</v>
          </cell>
          <cell r="DE84">
            <v>101.2</v>
          </cell>
          <cell r="DH84">
            <v>101</v>
          </cell>
          <cell r="DQ84">
            <v>109.63</v>
          </cell>
          <cell r="DT84">
            <v>97.93</v>
          </cell>
        </row>
        <row r="85">
          <cell r="E85">
            <v>135.51499999999999</v>
          </cell>
          <cell r="I85">
            <v>81.8</v>
          </cell>
          <cell r="J85">
            <v>105.5</v>
          </cell>
          <cell r="M85">
            <v>99.6</v>
          </cell>
          <cell r="P85">
            <v>101.1</v>
          </cell>
          <cell r="S85">
            <v>100.1</v>
          </cell>
          <cell r="V85">
            <v>100.3</v>
          </cell>
          <cell r="Y85">
            <v>100.2</v>
          </cell>
          <cell r="AB85">
            <v>6731</v>
          </cell>
          <cell r="AE85">
            <v>3.5</v>
          </cell>
          <cell r="AH85">
            <v>3.4</v>
          </cell>
          <cell r="AK85">
            <v>566.6</v>
          </cell>
          <cell r="AN85">
            <v>472.2</v>
          </cell>
          <cell r="AQ85">
            <v>4.1810869645426711</v>
          </cell>
          <cell r="AT85">
            <v>3.4844851123491867</v>
          </cell>
          <cell r="AW85">
            <v>160779</v>
          </cell>
          <cell r="AZ85">
            <v>548002</v>
          </cell>
          <cell r="BC85">
            <v>101.2</v>
          </cell>
          <cell r="BF85">
            <v>100.8</v>
          </cell>
          <cell r="BI85">
            <v>315.32</v>
          </cell>
          <cell r="BL85">
            <v>2.3268272884920491</v>
          </cell>
          <cell r="BO85">
            <v>324.39</v>
          </cell>
          <cell r="BR85">
            <v>2.3937571486551308</v>
          </cell>
          <cell r="BU85">
            <v>113.34</v>
          </cell>
          <cell r="BX85">
            <v>97.43</v>
          </cell>
          <cell r="CA85">
            <v>123.02</v>
          </cell>
          <cell r="CD85">
            <v>102.09</v>
          </cell>
          <cell r="CG85">
            <v>108.2</v>
          </cell>
          <cell r="CJ85">
            <v>96.79</v>
          </cell>
          <cell r="CM85">
            <v>115.7</v>
          </cell>
          <cell r="CP85">
            <v>94.96</v>
          </cell>
          <cell r="CS85">
            <v>136.03</v>
          </cell>
          <cell r="CV85">
            <v>103</v>
          </cell>
          <cell r="CY85">
            <v>126.64</v>
          </cell>
          <cell r="DB85">
            <v>105.31</v>
          </cell>
          <cell r="DE85">
            <v>101</v>
          </cell>
          <cell r="DH85">
            <v>101.1</v>
          </cell>
          <cell r="DQ85">
            <v>99.64</v>
          </cell>
          <cell r="DT85">
            <v>112.02</v>
          </cell>
        </row>
        <row r="86">
          <cell r="E86">
            <v>132.56700000000001</v>
          </cell>
          <cell r="I86">
            <v>81.8</v>
          </cell>
          <cell r="J86">
            <v>106.5</v>
          </cell>
          <cell r="M86">
            <v>100.7</v>
          </cell>
          <cell r="P86">
            <v>101.9</v>
          </cell>
          <cell r="S86">
            <v>100.2</v>
          </cell>
          <cell r="V86">
            <v>100.5</v>
          </cell>
          <cell r="Y86">
            <v>100.2</v>
          </cell>
          <cell r="AB86">
            <v>6770</v>
          </cell>
          <cell r="AE86">
            <v>3.5</v>
          </cell>
          <cell r="AH86">
            <v>3.4</v>
          </cell>
          <cell r="AK86">
            <v>355.7</v>
          </cell>
          <cell r="AN86">
            <v>539.5</v>
          </cell>
          <cell r="AQ86">
            <v>2.6831715283592446</v>
          </cell>
          <cell r="AT86">
            <v>4.0696402573792874</v>
          </cell>
          <cell r="AW86">
            <v>161672</v>
          </cell>
          <cell r="AZ86">
            <v>550157</v>
          </cell>
          <cell r="BC86">
            <v>97.6</v>
          </cell>
          <cell r="BF86">
            <v>100.5</v>
          </cell>
          <cell r="BI86">
            <v>229.1</v>
          </cell>
          <cell r="BL86">
            <v>1.728182730242066</v>
          </cell>
          <cell r="BO86">
            <v>450.66</v>
          </cell>
          <cell r="BR86">
            <v>3.3994885605014824</v>
          </cell>
          <cell r="BU86">
            <v>114.03</v>
          </cell>
          <cell r="BX86">
            <v>93.01</v>
          </cell>
          <cell r="CA86">
            <v>122.19</v>
          </cell>
          <cell r="CD86">
            <v>96.23</v>
          </cell>
          <cell r="CG86">
            <v>112.83</v>
          </cell>
          <cell r="CJ86">
            <v>101.29</v>
          </cell>
          <cell r="CM86">
            <v>110.69</v>
          </cell>
          <cell r="CP86">
            <v>88.35</v>
          </cell>
          <cell r="CS86">
            <v>124.02</v>
          </cell>
          <cell r="CV86">
            <v>95.16</v>
          </cell>
          <cell r="CY86">
            <v>120.84</v>
          </cell>
          <cell r="DB86">
            <v>98.41</v>
          </cell>
          <cell r="DE86">
            <v>101.2</v>
          </cell>
          <cell r="DH86">
            <v>101.1</v>
          </cell>
          <cell r="DQ86">
            <v>94.29</v>
          </cell>
          <cell r="DT86">
            <v>110.03</v>
          </cell>
        </row>
        <row r="87">
          <cell r="E87">
            <v>136.393</v>
          </cell>
          <cell r="I87">
            <v>81.8</v>
          </cell>
          <cell r="J87">
            <v>104.9</v>
          </cell>
          <cell r="M87">
            <v>97.2</v>
          </cell>
          <cell r="P87">
            <v>99.3</v>
          </cell>
          <cell r="S87">
            <v>100.1</v>
          </cell>
          <cell r="V87">
            <v>100.2</v>
          </cell>
          <cell r="Y87">
            <v>100.1</v>
          </cell>
          <cell r="AB87">
            <v>6816</v>
          </cell>
          <cell r="AE87">
            <v>3.3</v>
          </cell>
          <cell r="AH87">
            <v>3.4</v>
          </cell>
          <cell r="AK87">
            <v>653.5</v>
          </cell>
          <cell r="AN87">
            <v>591.6</v>
          </cell>
          <cell r="AQ87">
            <v>4.7913016063874245</v>
          </cell>
          <cell r="AT87">
            <v>4.3374659989882183</v>
          </cell>
          <cell r="AW87">
            <v>163766</v>
          </cell>
          <cell r="AZ87">
            <v>553359</v>
          </cell>
          <cell r="BC87">
            <v>98.1</v>
          </cell>
          <cell r="BF87">
            <v>101.1</v>
          </cell>
          <cell r="BI87">
            <v>731.63</v>
          </cell>
          <cell r="BL87">
            <v>5.3641315903308824</v>
          </cell>
          <cell r="BO87">
            <v>632.28</v>
          </cell>
          <cell r="BR87">
            <v>4.635721774577874</v>
          </cell>
          <cell r="BU87">
            <v>107.7</v>
          </cell>
          <cell r="BX87">
            <v>91.67</v>
          </cell>
          <cell r="CA87">
            <v>116.98</v>
          </cell>
          <cell r="CD87">
            <v>98.27</v>
          </cell>
          <cell r="CG87">
            <v>100.53</v>
          </cell>
          <cell r="CJ87">
            <v>98.26</v>
          </cell>
          <cell r="CM87">
            <v>101.16</v>
          </cell>
          <cell r="CP87">
            <v>94.62</v>
          </cell>
          <cell r="CS87">
            <v>117.48</v>
          </cell>
          <cell r="CV87">
            <v>104.49</v>
          </cell>
          <cell r="CY87">
            <v>111.5</v>
          </cell>
          <cell r="DB87">
            <v>105.84</v>
          </cell>
          <cell r="DE87">
            <v>100.9</v>
          </cell>
          <cell r="DH87">
            <v>101.4</v>
          </cell>
          <cell r="DQ87">
            <v>99.39</v>
          </cell>
          <cell r="DT87">
            <v>99.02</v>
          </cell>
        </row>
        <row r="88">
          <cell r="E88">
            <v>138.79300000000001</v>
          </cell>
          <cell r="I88">
            <v>77.3</v>
          </cell>
          <cell r="J88">
            <v>108.6</v>
          </cell>
          <cell r="M88">
            <v>101.8</v>
          </cell>
          <cell r="P88">
            <v>102.9</v>
          </cell>
          <cell r="S88">
            <v>100.4</v>
          </cell>
          <cell r="V88">
            <v>100.1</v>
          </cell>
          <cell r="Y88">
            <v>100.1</v>
          </cell>
          <cell r="AB88">
            <v>6810</v>
          </cell>
          <cell r="AE88">
            <v>3.2</v>
          </cell>
          <cell r="AH88">
            <v>3.4</v>
          </cell>
          <cell r="AK88">
            <v>556.9</v>
          </cell>
          <cell r="AN88">
            <v>601.29999999999995</v>
          </cell>
          <cell r="AQ88">
            <v>4.0124501956150525</v>
          </cell>
          <cell r="AT88">
            <v>4.3323510551684876</v>
          </cell>
          <cell r="AW88">
            <v>164088</v>
          </cell>
          <cell r="AZ88">
            <v>553992</v>
          </cell>
          <cell r="BC88">
            <v>106.1</v>
          </cell>
          <cell r="BF88">
            <v>100.4</v>
          </cell>
          <cell r="BI88">
            <v>500.47</v>
          </cell>
          <cell r="BL88">
            <v>3.6058734950609903</v>
          </cell>
          <cell r="BO88">
            <v>480.08</v>
          </cell>
          <cell r="BR88">
            <v>3.4589640687930943</v>
          </cell>
          <cell r="BU88">
            <v>116.81</v>
          </cell>
          <cell r="BX88">
            <v>92.28</v>
          </cell>
          <cell r="CA88">
            <v>127.4</v>
          </cell>
          <cell r="CD88">
            <v>98.4</v>
          </cell>
          <cell r="CG88">
            <v>108.45</v>
          </cell>
          <cell r="CJ88">
            <v>100</v>
          </cell>
          <cell r="CM88">
            <v>109.21</v>
          </cell>
          <cell r="CP88">
            <v>102.26</v>
          </cell>
          <cell r="CS88">
            <v>128.52000000000001</v>
          </cell>
          <cell r="CV88">
            <v>113.02</v>
          </cell>
          <cell r="CY88">
            <v>126.49</v>
          </cell>
          <cell r="DB88">
            <v>110.55</v>
          </cell>
          <cell r="DE88">
            <v>101.4</v>
          </cell>
          <cell r="DH88">
            <v>100.4</v>
          </cell>
          <cell r="DQ88">
            <v>103.93</v>
          </cell>
          <cell r="DT88">
            <v>111.06</v>
          </cell>
        </row>
        <row r="89">
          <cell r="E89">
            <v>138.41800000000001</v>
          </cell>
          <cell r="I89">
            <v>59.1</v>
          </cell>
          <cell r="J89">
            <v>106.8</v>
          </cell>
          <cell r="M89">
            <v>100.8</v>
          </cell>
          <cell r="P89">
            <v>101.9</v>
          </cell>
          <cell r="S89">
            <v>100.1</v>
          </cell>
          <cell r="V89">
            <v>100</v>
          </cell>
          <cell r="Y89">
            <v>99.6</v>
          </cell>
          <cell r="AB89">
            <v>6766</v>
          </cell>
          <cell r="AE89">
            <v>3.3</v>
          </cell>
          <cell r="AH89">
            <v>3.3</v>
          </cell>
          <cell r="AK89">
            <v>460.2</v>
          </cell>
          <cell r="AN89">
            <v>624.29999999999995</v>
          </cell>
          <cell r="AQ89">
            <v>3.3247121039171206</v>
          </cell>
          <cell r="AT89">
            <v>4.5102515568784405</v>
          </cell>
          <cell r="AW89">
            <v>165467</v>
          </cell>
          <cell r="AZ89">
            <v>555248</v>
          </cell>
          <cell r="BC89">
            <v>94.9</v>
          </cell>
          <cell r="BF89">
            <v>99.5</v>
          </cell>
          <cell r="BI89">
            <v>347.45</v>
          </cell>
          <cell r="BL89">
            <v>2.5101504139635016</v>
          </cell>
          <cell r="BO89">
            <v>588.66</v>
          </cell>
          <cell r="BR89">
            <v>4.2527705934199309</v>
          </cell>
          <cell r="BU89">
            <v>109.61</v>
          </cell>
          <cell r="BX89">
            <v>90.56</v>
          </cell>
          <cell r="CA89">
            <v>117.22</v>
          </cell>
          <cell r="CD89">
            <v>95.34</v>
          </cell>
          <cell r="CG89">
            <v>104.84</v>
          </cell>
          <cell r="CJ89">
            <v>101.99</v>
          </cell>
          <cell r="CM89">
            <v>101.16</v>
          </cell>
          <cell r="CP89">
            <v>89.83</v>
          </cell>
          <cell r="CS89">
            <v>117.48</v>
          </cell>
          <cell r="CV89">
            <v>96.54</v>
          </cell>
          <cell r="CY89">
            <v>118.17</v>
          </cell>
          <cell r="DB89">
            <v>99.81</v>
          </cell>
          <cell r="DE89">
            <v>101.7</v>
          </cell>
          <cell r="DH89">
            <v>102.1</v>
          </cell>
          <cell r="DQ89">
            <v>95.42</v>
          </cell>
          <cell r="DT89">
            <v>105.24</v>
          </cell>
        </row>
        <row r="90">
          <cell r="E90">
            <v>139.428</v>
          </cell>
          <cell r="I90">
            <v>59.1</v>
          </cell>
          <cell r="J90">
            <v>106.4</v>
          </cell>
          <cell r="M90">
            <v>101.7</v>
          </cell>
          <cell r="P90">
            <v>102.8</v>
          </cell>
          <cell r="S90">
            <v>100.1</v>
          </cell>
          <cell r="V90">
            <v>100.4</v>
          </cell>
          <cell r="Y90">
            <v>99.4</v>
          </cell>
          <cell r="AB90">
            <v>6792</v>
          </cell>
          <cell r="AE90">
            <v>3.3</v>
          </cell>
          <cell r="AH90">
            <v>3.3</v>
          </cell>
          <cell r="AK90">
            <v>711.9</v>
          </cell>
          <cell r="AN90">
            <v>602.29999999999995</v>
          </cell>
          <cell r="AQ90">
            <v>5.1058610895946295</v>
          </cell>
          <cell r="AT90">
            <v>4.3197922942307141</v>
          </cell>
          <cell r="AW90">
            <v>166705</v>
          </cell>
          <cell r="AZ90">
            <v>556689</v>
          </cell>
          <cell r="BC90">
            <v>95.4</v>
          </cell>
          <cell r="BF90">
            <v>101.2</v>
          </cell>
          <cell r="BI90">
            <v>777.27</v>
          </cell>
          <cell r="BL90">
            <v>5.5747052242017388</v>
          </cell>
          <cell r="BO90">
            <v>518.36</v>
          </cell>
          <cell r="BR90">
            <v>3.7177611383653213</v>
          </cell>
          <cell r="BU90">
            <v>94.09</v>
          </cell>
          <cell r="BX90">
            <v>97.18</v>
          </cell>
          <cell r="CA90">
            <v>105.73</v>
          </cell>
          <cell r="CD90">
            <v>103.11</v>
          </cell>
          <cell r="CG90">
            <v>105.87</v>
          </cell>
          <cell r="CJ90">
            <v>101.01</v>
          </cell>
          <cell r="CM90">
            <v>101.66</v>
          </cell>
          <cell r="CP90">
            <v>106.48</v>
          </cell>
          <cell r="CS90">
            <v>119.2</v>
          </cell>
          <cell r="CV90">
            <v>116.59</v>
          </cell>
          <cell r="CY90">
            <v>117.81</v>
          </cell>
          <cell r="DB90">
            <v>111.95</v>
          </cell>
          <cell r="DE90">
            <v>101.7</v>
          </cell>
          <cell r="DH90">
            <v>101.6</v>
          </cell>
          <cell r="DQ90">
            <v>106.91</v>
          </cell>
          <cell r="DT90">
            <v>104.32</v>
          </cell>
        </row>
        <row r="91">
          <cell r="E91">
            <v>141.39699999999999</v>
          </cell>
          <cell r="I91">
            <v>72.7</v>
          </cell>
          <cell r="J91">
            <v>109.6</v>
          </cell>
          <cell r="M91">
            <v>103.8</v>
          </cell>
          <cell r="P91">
            <v>105</v>
          </cell>
          <cell r="S91">
            <v>100.2</v>
          </cell>
          <cell r="V91">
            <v>100.6</v>
          </cell>
          <cell r="Y91">
            <v>99.5</v>
          </cell>
          <cell r="AB91">
            <v>6772</v>
          </cell>
          <cell r="AE91">
            <v>3.4</v>
          </cell>
          <cell r="AH91">
            <v>3.4</v>
          </cell>
          <cell r="AK91">
            <v>337.7</v>
          </cell>
          <cell r="AN91">
            <v>468.6</v>
          </cell>
          <cell r="AQ91">
            <v>2.3883109259743844</v>
          </cell>
          <cell r="AT91">
            <v>3.3140731415800904</v>
          </cell>
          <cell r="AW91">
            <v>167161</v>
          </cell>
          <cell r="AZ91">
            <v>558059</v>
          </cell>
          <cell r="BC91">
            <v>99.6</v>
          </cell>
          <cell r="BF91">
            <v>101.7</v>
          </cell>
          <cell r="BI91">
            <v>462.14</v>
          </cell>
          <cell r="BL91">
            <v>3.2683861750956527</v>
          </cell>
          <cell r="BO91">
            <v>486.07</v>
          </cell>
          <cell r="BR91">
            <v>3.4376259750914095</v>
          </cell>
          <cell r="BU91">
            <v>113.25</v>
          </cell>
          <cell r="BX91">
            <v>101.47</v>
          </cell>
          <cell r="CA91">
            <v>127.28</v>
          </cell>
          <cell r="CD91">
            <v>108.71</v>
          </cell>
          <cell r="CG91">
            <v>109.62</v>
          </cell>
          <cell r="CJ91">
            <v>104.38</v>
          </cell>
          <cell r="CM91">
            <v>108.64</v>
          </cell>
          <cell r="CP91">
            <v>106.02</v>
          </cell>
          <cell r="CS91">
            <v>128.63</v>
          </cell>
          <cell r="CV91">
            <v>117.63</v>
          </cell>
          <cell r="CY91">
            <v>133.13999999999999</v>
          </cell>
          <cell r="DB91">
            <v>114.49</v>
          </cell>
          <cell r="DE91">
            <v>101.8</v>
          </cell>
          <cell r="DH91">
            <v>101.5</v>
          </cell>
          <cell r="DQ91">
            <v>108.08</v>
          </cell>
          <cell r="DT91">
            <v>115.86</v>
          </cell>
        </row>
        <row r="92">
          <cell r="E92">
            <v>143.34700000000001</v>
          </cell>
          <cell r="I92">
            <v>81.8</v>
          </cell>
          <cell r="J92">
            <v>108.7</v>
          </cell>
          <cell r="M92">
            <v>103.4</v>
          </cell>
          <cell r="P92">
            <v>104.5</v>
          </cell>
          <cell r="S92">
            <v>100.3</v>
          </cell>
          <cell r="V92">
            <v>100.3</v>
          </cell>
          <cell r="Y92">
            <v>99.5</v>
          </cell>
          <cell r="AB92">
            <v>6709</v>
          </cell>
          <cell r="AE92">
            <v>3.2</v>
          </cell>
          <cell r="AH92">
            <v>3.3</v>
          </cell>
          <cell r="AK92">
            <v>668.5</v>
          </cell>
          <cell r="AN92">
            <v>569.70000000000005</v>
          </cell>
          <cell r="AQ92">
            <v>4.6635088282280055</v>
          </cell>
          <cell r="AT92">
            <v>3.9742722205557146</v>
          </cell>
          <cell r="AW92">
            <v>168825</v>
          </cell>
          <cell r="AZ92">
            <v>559163</v>
          </cell>
          <cell r="BC92">
            <v>101.1</v>
          </cell>
          <cell r="BF92">
            <v>102.3</v>
          </cell>
          <cell r="BI92">
            <v>670.17</v>
          </cell>
          <cell r="BL92">
            <v>4.6751588801997945</v>
          </cell>
          <cell r="BO92">
            <v>702.53</v>
          </cell>
          <cell r="BR92">
            <v>4.9009047974495452</v>
          </cell>
          <cell r="BU92">
            <v>102.24</v>
          </cell>
          <cell r="BX92">
            <v>97.79</v>
          </cell>
          <cell r="CA92">
            <v>116.74</v>
          </cell>
          <cell r="CD92">
            <v>109.09</v>
          </cell>
          <cell r="CG92">
            <v>104.66</v>
          </cell>
          <cell r="CJ92">
            <v>109.65</v>
          </cell>
          <cell r="CM92">
            <v>99.77</v>
          </cell>
          <cell r="CP92">
            <v>103.63</v>
          </cell>
          <cell r="CS92">
            <v>121.66</v>
          </cell>
          <cell r="CV92">
            <v>115.9</v>
          </cell>
          <cell r="CY92">
            <v>125.46</v>
          </cell>
          <cell r="DB92">
            <v>114.67</v>
          </cell>
          <cell r="DE92">
            <v>102.1</v>
          </cell>
          <cell r="DH92">
            <v>102.3</v>
          </cell>
          <cell r="DQ92">
            <v>107.53</v>
          </cell>
          <cell r="DT92">
            <v>106.64</v>
          </cell>
        </row>
        <row r="93">
          <cell r="E93">
            <v>142.369</v>
          </cell>
          <cell r="I93">
            <v>72.7</v>
          </cell>
          <cell r="J93">
            <v>106.9</v>
          </cell>
          <cell r="M93">
            <v>103.2</v>
          </cell>
          <cell r="P93">
            <v>104.8</v>
          </cell>
          <cell r="S93">
            <v>100.5</v>
          </cell>
          <cell r="V93">
            <v>100.4</v>
          </cell>
          <cell r="Y93">
            <v>99.4</v>
          </cell>
          <cell r="AB93">
            <v>6663</v>
          </cell>
          <cell r="AE93">
            <v>3.1</v>
          </cell>
          <cell r="AH93">
            <v>3.4</v>
          </cell>
          <cell r="AK93">
            <v>823.2</v>
          </cell>
          <cell r="AN93">
            <v>678.3</v>
          </cell>
          <cell r="AQ93">
            <v>5.7821576326306996</v>
          </cell>
          <cell r="AT93">
            <v>4.764379886070703</v>
          </cell>
          <cell r="AW93">
            <v>169908</v>
          </cell>
          <cell r="AZ93">
            <v>559432</v>
          </cell>
          <cell r="BC93">
            <v>124.8</v>
          </cell>
          <cell r="BF93">
            <v>101.6</v>
          </cell>
          <cell r="BI93">
            <v>878.92</v>
          </cell>
          <cell r="BL93">
            <v>6.1735349689890349</v>
          </cell>
          <cell r="BO93">
            <v>508.73</v>
          </cell>
          <cell r="BR93">
            <v>3.5733200345580851</v>
          </cell>
          <cell r="BU93">
            <v>103.97</v>
          </cell>
          <cell r="BX93">
            <v>104.9</v>
          </cell>
          <cell r="CA93">
            <v>115.56</v>
          </cell>
          <cell r="CD93">
            <v>115.33</v>
          </cell>
          <cell r="CG93">
            <v>105.43</v>
          </cell>
          <cell r="CJ93">
            <v>105.05</v>
          </cell>
          <cell r="CM93">
            <v>93.36</v>
          </cell>
          <cell r="CP93">
            <v>101.01</v>
          </cell>
          <cell r="CS93">
            <v>116.09</v>
          </cell>
          <cell r="CV93">
            <v>113.59</v>
          </cell>
          <cell r="CY93">
            <v>125.15</v>
          </cell>
          <cell r="DB93">
            <v>120.47</v>
          </cell>
          <cell r="DE93">
            <v>102</v>
          </cell>
          <cell r="DH93">
            <v>101.2</v>
          </cell>
          <cell r="DQ93">
            <v>113.06</v>
          </cell>
          <cell r="DT93">
            <v>104.06</v>
          </cell>
        </row>
        <row r="94">
          <cell r="E94">
            <v>143.256</v>
          </cell>
          <cell r="I94">
            <v>45.5</v>
          </cell>
          <cell r="J94">
            <v>108.4</v>
          </cell>
          <cell r="M94">
            <v>108.1</v>
          </cell>
          <cell r="P94">
            <v>108.7</v>
          </cell>
          <cell r="S94">
            <v>100.6</v>
          </cell>
          <cell r="V94">
            <v>100.3</v>
          </cell>
          <cell r="Y94">
            <v>99</v>
          </cell>
          <cell r="AB94">
            <v>6642</v>
          </cell>
          <cell r="AE94">
            <v>3.3</v>
          </cell>
          <cell r="AH94">
            <v>3.3</v>
          </cell>
          <cell r="AK94">
            <v>152.19999999999999</v>
          </cell>
          <cell r="AN94">
            <v>717.1</v>
          </cell>
          <cell r="AQ94">
            <v>1.0624336851510581</v>
          </cell>
          <cell r="AT94">
            <v>5.0057240185402359</v>
          </cell>
          <cell r="AW94">
            <v>171814</v>
          </cell>
          <cell r="AZ94">
            <v>560337</v>
          </cell>
          <cell r="BC94">
            <v>96.2</v>
          </cell>
          <cell r="BF94">
            <v>102.2</v>
          </cell>
          <cell r="BI94">
            <v>-24.48</v>
          </cell>
          <cell r="BL94">
            <v>-0.17088289495727929</v>
          </cell>
          <cell r="BO94">
            <v>534.26</v>
          </cell>
          <cell r="BR94">
            <v>3.7294074942759812</v>
          </cell>
          <cell r="BU94">
            <v>112.73</v>
          </cell>
          <cell r="BX94">
            <v>96.08</v>
          </cell>
          <cell r="CA94">
            <v>126.1</v>
          </cell>
          <cell r="CD94">
            <v>104.38</v>
          </cell>
          <cell r="CG94">
            <v>110.69</v>
          </cell>
          <cell r="CJ94">
            <v>109.65</v>
          </cell>
          <cell r="CM94">
            <v>103.87</v>
          </cell>
          <cell r="CP94">
            <v>98.16</v>
          </cell>
          <cell r="CS94">
            <v>128.52000000000001</v>
          </cell>
          <cell r="CV94">
            <v>111.87</v>
          </cell>
          <cell r="CY94">
            <v>135.63</v>
          </cell>
          <cell r="DB94">
            <v>102.32</v>
          </cell>
          <cell r="DE94">
            <v>102.3</v>
          </cell>
          <cell r="DH94">
            <v>106.1</v>
          </cell>
          <cell r="DQ94">
            <v>92.65</v>
          </cell>
          <cell r="DT94">
            <v>110.62</v>
          </cell>
        </row>
        <row r="95">
          <cell r="E95">
            <v>143.30500000000001</v>
          </cell>
          <cell r="I95">
            <v>45.5</v>
          </cell>
          <cell r="J95">
            <v>106.8</v>
          </cell>
          <cell r="M95">
            <v>104.8</v>
          </cell>
          <cell r="P95">
            <v>106.4</v>
          </cell>
          <cell r="S95">
            <v>100.6</v>
          </cell>
          <cell r="V95">
            <v>100.1</v>
          </cell>
          <cell r="Y95">
            <v>98.8</v>
          </cell>
          <cell r="AB95">
            <v>6647</v>
          </cell>
          <cell r="AE95">
            <v>3.5</v>
          </cell>
          <cell r="AH95">
            <v>3.4</v>
          </cell>
          <cell r="AK95">
            <v>844.7</v>
          </cell>
          <cell r="AN95">
            <v>792.7</v>
          </cell>
          <cell r="AQ95">
            <v>5.8944209901957363</v>
          </cell>
          <cell r="AT95">
            <v>5.5315585639021672</v>
          </cell>
          <cell r="AW95">
            <v>173063</v>
          </cell>
          <cell r="AZ95">
            <v>560823</v>
          </cell>
          <cell r="BC95">
            <v>93.3</v>
          </cell>
          <cell r="BF95">
            <v>105.1</v>
          </cell>
          <cell r="BI95">
            <v>680.72</v>
          </cell>
          <cell r="BL95">
            <v>4.7501482851261292</v>
          </cell>
          <cell r="BO95">
            <v>630.82000000000005</v>
          </cell>
          <cell r="BR95">
            <v>4.4019399183559544</v>
          </cell>
          <cell r="BU95">
            <v>94.9</v>
          </cell>
          <cell r="BX95">
            <v>109</v>
          </cell>
          <cell r="CA95">
            <v>113</v>
          </cell>
          <cell r="CD95">
            <v>114.6</v>
          </cell>
          <cell r="CG95">
            <v>107.85</v>
          </cell>
          <cell r="CJ95">
            <v>108.19</v>
          </cell>
          <cell r="CM95">
            <v>95.8</v>
          </cell>
          <cell r="CP95">
            <v>102.2</v>
          </cell>
          <cell r="CS95">
            <v>124.4</v>
          </cell>
          <cell r="CV95">
            <v>120.6</v>
          </cell>
          <cell r="CY95">
            <v>125.9</v>
          </cell>
          <cell r="DB95">
            <v>115.3</v>
          </cell>
          <cell r="DE95">
            <v>102.5</v>
          </cell>
          <cell r="DH95">
            <v>102.6</v>
          </cell>
          <cell r="DQ95">
            <v>103.24</v>
          </cell>
          <cell r="DT95">
            <v>96.74</v>
          </cell>
        </row>
        <row r="96">
          <cell r="E96">
            <v>140.93199999999999</v>
          </cell>
          <cell r="I96">
            <v>54.5</v>
          </cell>
          <cell r="J96">
            <v>105.7</v>
          </cell>
          <cell r="M96">
            <v>104.5</v>
          </cell>
          <cell r="P96">
            <v>105.1</v>
          </cell>
          <cell r="S96">
            <v>100.5</v>
          </cell>
          <cell r="V96">
            <v>100.2</v>
          </cell>
          <cell r="Y96">
            <v>98.6</v>
          </cell>
          <cell r="AB96">
            <v>6723</v>
          </cell>
          <cell r="AE96">
            <v>3.5</v>
          </cell>
          <cell r="AH96">
            <v>3.3</v>
          </cell>
          <cell r="AK96">
            <v>1040.4000000000001</v>
          </cell>
          <cell r="AN96">
            <v>656.7</v>
          </cell>
          <cell r="AQ96">
            <v>7.3822836545284263</v>
          </cell>
          <cell r="AT96">
            <v>4.6596940368404631</v>
          </cell>
          <cell r="AW96">
            <v>174118</v>
          </cell>
          <cell r="AZ96">
            <v>562314</v>
          </cell>
          <cell r="BC96">
            <v>121.1</v>
          </cell>
          <cell r="BF96">
            <v>112.8</v>
          </cell>
          <cell r="BI96">
            <v>800.21</v>
          </cell>
          <cell r="BL96">
            <v>5.6779865467033757</v>
          </cell>
          <cell r="BO96">
            <v>585.85</v>
          </cell>
          <cell r="BR96">
            <v>4.1569693185365999</v>
          </cell>
          <cell r="BU96">
            <v>120.8</v>
          </cell>
          <cell r="BX96">
            <v>116.5</v>
          </cell>
          <cell r="CA96">
            <v>143.80000000000001</v>
          </cell>
          <cell r="CD96">
            <v>122.9</v>
          </cell>
          <cell r="CG96">
            <v>105.2</v>
          </cell>
          <cell r="CJ96">
            <v>107.23</v>
          </cell>
          <cell r="CM96">
            <v>111.5</v>
          </cell>
          <cell r="CP96">
            <v>110.9</v>
          </cell>
          <cell r="CS96">
            <v>149.69999999999999</v>
          </cell>
          <cell r="CV96">
            <v>133.4</v>
          </cell>
          <cell r="CY96">
            <v>142.30000000000001</v>
          </cell>
          <cell r="DB96">
            <v>131.19999999999999</v>
          </cell>
          <cell r="DE96">
            <v>102.5</v>
          </cell>
          <cell r="DH96">
            <v>102.2</v>
          </cell>
          <cell r="DQ96">
            <v>117.62</v>
          </cell>
          <cell r="DT96">
            <v>109.24</v>
          </cell>
        </row>
        <row r="97">
          <cell r="E97">
            <v>143.749</v>
          </cell>
          <cell r="I97">
            <v>27.3</v>
          </cell>
          <cell r="J97">
            <v>103.9</v>
          </cell>
          <cell r="M97">
            <v>104.5</v>
          </cell>
          <cell r="P97">
            <v>105.2</v>
          </cell>
          <cell r="S97">
            <v>102</v>
          </cell>
          <cell r="V97">
            <v>102.2</v>
          </cell>
          <cell r="Y97">
            <v>100.5</v>
          </cell>
          <cell r="AB97">
            <v>6805</v>
          </cell>
          <cell r="AE97">
            <v>3.4</v>
          </cell>
          <cell r="AH97">
            <v>3.2</v>
          </cell>
          <cell r="AK97">
            <v>1060.8</v>
          </cell>
          <cell r="AN97">
            <v>1000</v>
          </cell>
          <cell r="AQ97">
            <v>7.3795295967276298</v>
          </cell>
          <cell r="AT97">
            <v>6.9565701326617928</v>
          </cell>
          <cell r="AW97">
            <v>174935</v>
          </cell>
          <cell r="AZ97">
            <v>565395</v>
          </cell>
          <cell r="BC97">
            <v>97.4</v>
          </cell>
          <cell r="BF97">
            <v>97.1</v>
          </cell>
          <cell r="BI97">
            <v>807.17</v>
          </cell>
          <cell r="BL97">
            <v>5.6151347139806189</v>
          </cell>
          <cell r="BO97">
            <v>821.24</v>
          </cell>
          <cell r="BR97">
            <v>5.7130136557471705</v>
          </cell>
          <cell r="BU97">
            <v>100.3</v>
          </cell>
          <cell r="BX97">
            <v>117.7</v>
          </cell>
          <cell r="CA97">
            <v>119.8</v>
          </cell>
          <cell r="CD97">
            <v>124.6</v>
          </cell>
          <cell r="CG97">
            <v>105.76</v>
          </cell>
          <cell r="CJ97">
            <v>112.59</v>
          </cell>
          <cell r="CM97">
            <v>101.9</v>
          </cell>
          <cell r="CP97">
            <v>109.7</v>
          </cell>
          <cell r="CS97">
            <v>131.4</v>
          </cell>
          <cell r="CV97">
            <v>130.1</v>
          </cell>
          <cell r="CY97">
            <v>137.69999999999999</v>
          </cell>
          <cell r="DB97">
            <v>127.9</v>
          </cell>
          <cell r="DE97">
            <v>102.9</v>
          </cell>
          <cell r="DH97">
            <v>102.7</v>
          </cell>
          <cell r="DQ97">
            <v>115.94</v>
          </cell>
          <cell r="DT97">
            <v>109.67</v>
          </cell>
        </row>
        <row r="98">
          <cell r="E98">
            <v>136.29599999999999</v>
          </cell>
          <cell r="I98">
            <v>45.5</v>
          </cell>
          <cell r="J98">
            <v>104.5</v>
          </cell>
          <cell r="M98">
            <v>107.7</v>
          </cell>
          <cell r="P98">
            <v>108.3</v>
          </cell>
          <cell r="S98">
            <v>101.9</v>
          </cell>
          <cell r="V98">
            <v>102.4</v>
          </cell>
          <cell r="Y98">
            <v>100.4</v>
          </cell>
          <cell r="AB98">
            <v>6876</v>
          </cell>
          <cell r="AE98">
            <v>3.5</v>
          </cell>
          <cell r="AH98">
            <v>3.4</v>
          </cell>
          <cell r="AK98">
            <v>868.6</v>
          </cell>
          <cell r="AN98">
            <v>1045.4000000000001</v>
          </cell>
          <cell r="AQ98">
            <v>6.3728942889006284</v>
          </cell>
          <cell r="AT98">
            <v>7.6700710218935271</v>
          </cell>
          <cell r="AW98">
            <v>176011</v>
          </cell>
          <cell r="AZ98">
            <v>566780</v>
          </cell>
          <cell r="BC98">
            <v>96.3</v>
          </cell>
          <cell r="BF98">
            <v>98.7</v>
          </cell>
          <cell r="BI98">
            <v>731.98</v>
          </cell>
          <cell r="BL98">
            <v>5.3705171098198043</v>
          </cell>
          <cell r="BO98">
            <v>974.54</v>
          </cell>
          <cell r="BR98">
            <v>7.150173152550332</v>
          </cell>
          <cell r="BU98">
            <v>102.9</v>
          </cell>
          <cell r="BX98">
            <v>110</v>
          </cell>
          <cell r="CA98">
            <v>113.9</v>
          </cell>
          <cell r="CD98">
            <v>115.9</v>
          </cell>
          <cell r="CG98">
            <v>109.3</v>
          </cell>
          <cell r="CJ98">
            <v>114.68</v>
          </cell>
          <cell r="CM98">
            <v>104</v>
          </cell>
          <cell r="CP98">
            <v>100.8</v>
          </cell>
          <cell r="CS98">
            <v>132.69999999999999</v>
          </cell>
          <cell r="CV98">
            <v>117.1</v>
          </cell>
          <cell r="CY98">
            <v>128.19999999999999</v>
          </cell>
          <cell r="DB98">
            <v>118.5</v>
          </cell>
          <cell r="DE98">
            <v>102.9</v>
          </cell>
          <cell r="DH98">
            <v>102.7</v>
          </cell>
          <cell r="DQ98">
            <v>107.51</v>
          </cell>
          <cell r="DT98">
            <v>105.71</v>
          </cell>
        </row>
        <row r="99">
          <cell r="E99">
            <v>129.899</v>
          </cell>
          <cell r="I99">
            <v>40.9</v>
          </cell>
          <cell r="J99">
            <v>103.6</v>
          </cell>
          <cell r="M99">
            <v>104.3</v>
          </cell>
          <cell r="P99">
            <v>106.2</v>
          </cell>
          <cell r="S99">
            <v>102.2</v>
          </cell>
          <cell r="V99">
            <v>102.4</v>
          </cell>
          <cell r="Y99">
            <v>100.5</v>
          </cell>
          <cell r="AB99">
            <v>6908</v>
          </cell>
          <cell r="AE99">
            <v>3.3</v>
          </cell>
          <cell r="AH99">
            <v>3.4</v>
          </cell>
          <cell r="AK99">
            <v>987.5</v>
          </cell>
          <cell r="AN99">
            <v>927.5</v>
          </cell>
          <cell r="AQ99">
            <v>7.6020600620482064</v>
          </cell>
          <cell r="AT99">
            <v>7.1401627418224924</v>
          </cell>
          <cell r="AW99">
            <v>177304</v>
          </cell>
          <cell r="AZ99">
            <v>569104</v>
          </cell>
          <cell r="BC99">
            <v>96.1</v>
          </cell>
          <cell r="BF99">
            <v>99.3</v>
          </cell>
          <cell r="BI99">
            <v>959.41</v>
          </cell>
          <cell r="BL99">
            <v>7.3858151332958677</v>
          </cell>
          <cell r="BO99">
            <v>854.77</v>
          </cell>
          <cell r="BR99">
            <v>6.5802662068222233</v>
          </cell>
          <cell r="BU99">
            <v>100.7</v>
          </cell>
          <cell r="BX99">
            <v>113.1</v>
          </cell>
          <cell r="CA99">
            <v>108.2</v>
          </cell>
          <cell r="CD99">
            <v>113.7</v>
          </cell>
          <cell r="CG99">
            <v>105.82</v>
          </cell>
          <cell r="CJ99">
            <v>112.29</v>
          </cell>
          <cell r="CM99">
            <v>106.6</v>
          </cell>
          <cell r="CP99">
            <v>107.8</v>
          </cell>
          <cell r="CS99">
            <v>127.9</v>
          </cell>
          <cell r="CV99">
            <v>119.5</v>
          </cell>
          <cell r="CY99">
            <v>120.2</v>
          </cell>
          <cell r="DB99">
            <v>119</v>
          </cell>
          <cell r="DE99">
            <v>102.8</v>
          </cell>
          <cell r="DH99">
            <v>102.2</v>
          </cell>
          <cell r="DQ99">
            <v>113.06</v>
          </cell>
          <cell r="DT99">
            <v>103.82</v>
          </cell>
        </row>
        <row r="100">
          <cell r="E100">
            <v>127.2</v>
          </cell>
          <cell r="I100">
            <v>45.5</v>
          </cell>
          <cell r="J100">
            <v>102.9</v>
          </cell>
          <cell r="M100">
            <v>104.9</v>
          </cell>
          <cell r="P100">
            <v>106.9</v>
          </cell>
          <cell r="S100">
            <v>102.2</v>
          </cell>
          <cell r="V100">
            <v>102</v>
          </cell>
          <cell r="Y100">
            <v>100.2</v>
          </cell>
          <cell r="AB100">
            <v>6873</v>
          </cell>
          <cell r="AE100">
            <v>3.3</v>
          </cell>
          <cell r="AH100">
            <v>3.4</v>
          </cell>
          <cell r="AK100">
            <v>881.9</v>
          </cell>
          <cell r="AN100">
            <v>841.8</v>
          </cell>
          <cell r="AQ100">
            <v>6.9331761006289305</v>
          </cell>
          <cell r="AT100">
            <v>6.6179245283018862</v>
          </cell>
          <cell r="AW100">
            <v>177442</v>
          </cell>
          <cell r="AZ100">
            <v>570951</v>
          </cell>
          <cell r="BC100">
            <v>104</v>
          </cell>
          <cell r="BF100">
            <v>99.1</v>
          </cell>
          <cell r="BI100">
            <v>839.1</v>
          </cell>
          <cell r="BL100">
            <v>6.5966981132075473</v>
          </cell>
          <cell r="BO100">
            <v>801.88</v>
          </cell>
          <cell r="BR100">
            <v>6.3040880503144656</v>
          </cell>
          <cell r="BU100">
            <v>120</v>
          </cell>
          <cell r="BX100">
            <v>116.1</v>
          </cell>
          <cell r="CA100">
            <v>129.5</v>
          </cell>
          <cell r="CD100">
            <v>114.8</v>
          </cell>
          <cell r="CG100">
            <v>110.81</v>
          </cell>
          <cell r="CJ100">
            <v>114.49</v>
          </cell>
          <cell r="CM100">
            <v>113.5</v>
          </cell>
          <cell r="CP100">
            <v>116.4</v>
          </cell>
          <cell r="CS100">
            <v>131.30000000000001</v>
          </cell>
          <cell r="CV100">
            <v>126.4</v>
          </cell>
          <cell r="CY100">
            <v>130.9</v>
          </cell>
          <cell r="DB100">
            <v>123.7</v>
          </cell>
          <cell r="DE100">
            <v>102.9</v>
          </cell>
          <cell r="DH100">
            <v>103.2</v>
          </cell>
          <cell r="DQ100">
            <v>119.01</v>
          </cell>
          <cell r="DT100">
            <v>114.04</v>
          </cell>
        </row>
        <row r="101">
          <cell r="E101">
            <v>126.456</v>
          </cell>
          <cell r="I101">
            <v>31.8</v>
          </cell>
          <cell r="J101">
            <v>101.7</v>
          </cell>
          <cell r="M101">
            <v>103.5</v>
          </cell>
          <cell r="P101">
            <v>105.4</v>
          </cell>
          <cell r="S101">
            <v>102.3</v>
          </cell>
          <cell r="V101">
            <v>102.1</v>
          </cell>
          <cell r="Y101">
            <v>99.9</v>
          </cell>
          <cell r="AB101">
            <v>6821</v>
          </cell>
          <cell r="AE101">
            <v>3.4</v>
          </cell>
          <cell r="AH101">
            <v>3.4</v>
          </cell>
          <cell r="AK101">
            <v>806.1</v>
          </cell>
          <cell r="AN101">
            <v>977.6</v>
          </cell>
          <cell r="AQ101">
            <v>6.374549250332131</v>
          </cell>
          <cell r="AT101">
            <v>7.7307521983931169</v>
          </cell>
          <cell r="AW101">
            <v>179018</v>
          </cell>
          <cell r="AZ101">
            <v>572949</v>
          </cell>
          <cell r="BC101">
            <v>94.6</v>
          </cell>
          <cell r="BF101">
            <v>99.3</v>
          </cell>
          <cell r="BI101">
            <v>719.07</v>
          </cell>
          <cell r="BL101">
            <v>5.6863256784968685</v>
          </cell>
          <cell r="BO101">
            <v>990.75</v>
          </cell>
          <cell r="BR101">
            <v>7.8347409375593093</v>
          </cell>
          <cell r="BU101">
            <v>108.3</v>
          </cell>
          <cell r="BX101">
            <v>110.2</v>
          </cell>
          <cell r="CA101">
            <v>116</v>
          </cell>
          <cell r="CD101">
            <v>107.5</v>
          </cell>
          <cell r="CG101">
            <v>105.5</v>
          </cell>
          <cell r="CJ101">
            <v>114.73</v>
          </cell>
          <cell r="CM101">
            <v>101.6</v>
          </cell>
          <cell r="CP101">
            <v>98.6</v>
          </cell>
          <cell r="CS101">
            <v>121.5</v>
          </cell>
          <cell r="CV101">
            <v>111.4</v>
          </cell>
          <cell r="CY101">
            <v>122.4</v>
          </cell>
          <cell r="DB101">
            <v>113.7</v>
          </cell>
          <cell r="DE101">
            <v>102.7</v>
          </cell>
          <cell r="DH101">
            <v>103.2</v>
          </cell>
          <cell r="DQ101">
            <v>107.38</v>
          </cell>
          <cell r="DT101">
            <v>105.18</v>
          </cell>
        </row>
        <row r="102">
          <cell r="E102">
            <v>132.78800000000001</v>
          </cell>
          <cell r="I102">
            <v>59.1</v>
          </cell>
          <cell r="J102">
            <v>102.6</v>
          </cell>
          <cell r="M102">
            <v>104.2</v>
          </cell>
          <cell r="P102">
            <v>107.4</v>
          </cell>
          <cell r="S102">
            <v>102.5</v>
          </cell>
          <cell r="V102">
            <v>102.8</v>
          </cell>
          <cell r="Y102">
            <v>99.9</v>
          </cell>
          <cell r="AB102">
            <v>6832</v>
          </cell>
          <cell r="AE102">
            <v>3.5</v>
          </cell>
          <cell r="AH102">
            <v>3.4</v>
          </cell>
          <cell r="AK102">
            <v>1134.3</v>
          </cell>
          <cell r="AN102">
            <v>942.6</v>
          </cell>
          <cell r="AQ102">
            <v>8.5421875470675044</v>
          </cell>
          <cell r="AT102">
            <v>7.0985329999698763</v>
          </cell>
          <cell r="AW102">
            <v>179726</v>
          </cell>
          <cell r="AZ102">
            <v>573851</v>
          </cell>
          <cell r="BC102">
            <v>93.2</v>
          </cell>
          <cell r="BF102">
            <v>98.8</v>
          </cell>
          <cell r="BI102">
            <v>1063.53</v>
          </cell>
          <cell r="BL102">
            <v>8.0092327619965644</v>
          </cell>
          <cell r="BO102">
            <v>765.15</v>
          </cell>
          <cell r="BR102">
            <v>5.7621923667801305</v>
          </cell>
          <cell r="BU102">
            <v>102.6</v>
          </cell>
          <cell r="BX102">
            <v>123.5</v>
          </cell>
          <cell r="CA102">
            <v>113.2</v>
          </cell>
          <cell r="CD102">
            <v>121.9</v>
          </cell>
          <cell r="CG102">
            <v>110.07</v>
          </cell>
          <cell r="CJ102">
            <v>113.03</v>
          </cell>
          <cell r="CM102">
            <v>98.7</v>
          </cell>
          <cell r="CP102">
            <v>117.6</v>
          </cell>
          <cell r="CS102">
            <v>123.9</v>
          </cell>
          <cell r="CV102">
            <v>132.1</v>
          </cell>
          <cell r="CY102">
            <v>127.8</v>
          </cell>
          <cell r="DB102">
            <v>127.8</v>
          </cell>
          <cell r="DE102">
            <v>102.9</v>
          </cell>
          <cell r="DH102">
            <v>102.4</v>
          </cell>
          <cell r="DQ102">
            <v>119.64</v>
          </cell>
          <cell r="DT102">
            <v>108.33</v>
          </cell>
        </row>
        <row r="103">
          <cell r="E103">
            <v>135.511</v>
          </cell>
          <cell r="I103">
            <v>36.4</v>
          </cell>
          <cell r="J103">
            <v>100</v>
          </cell>
          <cell r="M103">
            <v>103.7</v>
          </cell>
          <cell r="P103">
            <v>106.5</v>
          </cell>
          <cell r="S103">
            <v>102.7</v>
          </cell>
          <cell r="V103">
            <v>103.1</v>
          </cell>
          <cell r="Y103">
            <v>100</v>
          </cell>
          <cell r="AB103">
            <v>6833</v>
          </cell>
          <cell r="AE103">
            <v>3.5</v>
          </cell>
          <cell r="AH103">
            <v>3.5</v>
          </cell>
          <cell r="AK103">
            <v>1098.4000000000001</v>
          </cell>
          <cell r="AN103">
            <v>1134.0999999999999</v>
          </cell>
          <cell r="AQ103">
            <v>8.105615042321288</v>
          </cell>
          <cell r="AT103">
            <v>8.3690622901461875</v>
          </cell>
          <cell r="AW103">
            <v>180050</v>
          </cell>
          <cell r="AZ103">
            <v>574628</v>
          </cell>
          <cell r="BC103">
            <v>98.7</v>
          </cell>
          <cell r="BF103">
            <v>100.7</v>
          </cell>
          <cell r="BI103">
            <v>1105.9100000000001</v>
          </cell>
          <cell r="BL103">
            <v>8.1610348975359948</v>
          </cell>
          <cell r="BO103">
            <v>1076.3</v>
          </cell>
          <cell r="BR103">
            <v>7.942528650810635</v>
          </cell>
          <cell r="BU103">
            <v>105.4</v>
          </cell>
          <cell r="BX103">
            <v>134.6</v>
          </cell>
          <cell r="CA103">
            <v>118.2</v>
          </cell>
          <cell r="CD103">
            <v>136.6</v>
          </cell>
          <cell r="CG103">
            <v>108.76</v>
          </cell>
          <cell r="CJ103">
            <v>119.59</v>
          </cell>
          <cell r="CM103">
            <v>109.1</v>
          </cell>
          <cell r="CP103">
            <v>122.4</v>
          </cell>
          <cell r="CS103">
            <v>129</v>
          </cell>
          <cell r="CV103">
            <v>138.4</v>
          </cell>
          <cell r="CY103">
            <v>134.69999999999999</v>
          </cell>
          <cell r="DB103">
            <v>134.19999999999999</v>
          </cell>
          <cell r="DE103">
            <v>102.8</v>
          </cell>
          <cell r="DH103">
            <v>102.5</v>
          </cell>
          <cell r="DQ103">
            <v>125.15</v>
          </cell>
          <cell r="DT103">
            <v>115.39</v>
          </cell>
        </row>
        <row r="104">
          <cell r="E104">
            <v>142.62100000000001</v>
          </cell>
          <cell r="I104">
            <v>13.6</v>
          </cell>
          <cell r="J104">
            <v>96.4</v>
          </cell>
          <cell r="M104">
            <v>100.3</v>
          </cell>
          <cell r="P104">
            <v>101.9</v>
          </cell>
          <cell r="S104">
            <v>102.5</v>
          </cell>
          <cell r="V104">
            <v>102.4</v>
          </cell>
          <cell r="Y104">
            <v>100</v>
          </cell>
          <cell r="AB104">
            <v>6757</v>
          </cell>
          <cell r="AE104">
            <v>3.4</v>
          </cell>
          <cell r="AH104">
            <v>3.5</v>
          </cell>
          <cell r="AK104">
            <v>1274.8</v>
          </cell>
          <cell r="AN104">
            <v>1244.9000000000001</v>
          </cell>
          <cell r="AQ104">
            <v>8.9383751340966615</v>
          </cell>
          <cell r="AT104">
            <v>8.7287285883565531</v>
          </cell>
          <cell r="AW104">
            <v>183630</v>
          </cell>
          <cell r="AZ104">
            <v>576913</v>
          </cell>
          <cell r="BC104">
            <v>96.4</v>
          </cell>
          <cell r="BF104">
            <v>97.6</v>
          </cell>
          <cell r="BI104">
            <v>1062.56</v>
          </cell>
          <cell r="BL104">
            <v>7.4502352388498183</v>
          </cell>
          <cell r="BO104">
            <v>1073.3900000000001</v>
          </cell>
          <cell r="BR104">
            <v>7.5261707602667212</v>
          </cell>
          <cell r="BU104">
            <v>95.7</v>
          </cell>
          <cell r="BX104">
            <v>120.1</v>
          </cell>
          <cell r="CA104">
            <v>105.7</v>
          </cell>
          <cell r="CD104">
            <v>124.3</v>
          </cell>
          <cell r="CG104">
            <v>99.68</v>
          </cell>
          <cell r="CJ104">
            <v>115.21</v>
          </cell>
          <cell r="CM104">
            <v>100</v>
          </cell>
          <cell r="CP104">
            <v>111.5</v>
          </cell>
          <cell r="CS104">
            <v>121.3</v>
          </cell>
          <cell r="CV104">
            <v>127</v>
          </cell>
          <cell r="CY104">
            <v>120.3</v>
          </cell>
          <cell r="DB104">
            <v>122.1</v>
          </cell>
          <cell r="DE104">
            <v>102.8</v>
          </cell>
          <cell r="DH104">
            <v>102</v>
          </cell>
          <cell r="DQ104">
            <v>112.92</v>
          </cell>
          <cell r="DT104">
            <v>101.67</v>
          </cell>
        </row>
        <row r="105">
          <cell r="E105">
            <v>143.935</v>
          </cell>
          <cell r="I105">
            <v>18.2</v>
          </cell>
          <cell r="J105">
            <v>96.4</v>
          </cell>
          <cell r="M105">
            <v>101.3</v>
          </cell>
          <cell r="P105">
            <v>103.9</v>
          </cell>
          <cell r="S105">
            <v>102.4</v>
          </cell>
          <cell r="V105">
            <v>102.2</v>
          </cell>
          <cell r="Y105">
            <v>99.9</v>
          </cell>
          <cell r="AB105">
            <v>6726</v>
          </cell>
          <cell r="AE105">
            <v>3.2</v>
          </cell>
          <cell r="AH105">
            <v>3.5</v>
          </cell>
          <cell r="AK105">
            <v>1286.5999999999999</v>
          </cell>
          <cell r="AN105">
            <v>1132.5</v>
          </cell>
          <cell r="AQ105">
            <v>8.9387570778476384</v>
          </cell>
          <cell r="AT105">
            <v>7.8681349220134091</v>
          </cell>
          <cell r="AW105">
            <v>185694</v>
          </cell>
          <cell r="AZ105">
            <v>580740</v>
          </cell>
          <cell r="BC105">
            <v>119.6</v>
          </cell>
          <cell r="BF105">
            <v>97.7</v>
          </cell>
          <cell r="BI105">
            <v>1236.6300000000001</v>
          </cell>
          <cell r="BL105">
            <v>8.5915864800083384</v>
          </cell>
          <cell r="BO105">
            <v>846.51</v>
          </cell>
          <cell r="BR105">
            <v>5.8811963733629762</v>
          </cell>
          <cell r="BU105">
            <v>99.3</v>
          </cell>
          <cell r="BX105">
            <v>133.5</v>
          </cell>
          <cell r="CA105">
            <v>116.7</v>
          </cell>
          <cell r="CD105">
            <v>141.30000000000001</v>
          </cell>
          <cell r="CG105">
            <v>109.56</v>
          </cell>
          <cell r="CJ105">
            <v>114.73</v>
          </cell>
          <cell r="CM105">
            <v>100.5</v>
          </cell>
          <cell r="CP105">
            <v>111.1</v>
          </cell>
          <cell r="CS105">
            <v>129.80000000000001</v>
          </cell>
          <cell r="CV105">
            <v>132.5</v>
          </cell>
          <cell r="CY105">
            <v>131.9</v>
          </cell>
          <cell r="DB105">
            <v>136</v>
          </cell>
          <cell r="DE105">
            <v>102.7</v>
          </cell>
          <cell r="DH105">
            <v>102.3</v>
          </cell>
          <cell r="DQ105">
            <v>123.41</v>
          </cell>
          <cell r="DT105">
            <v>108.27</v>
          </cell>
        </row>
        <row r="106">
          <cell r="E106">
            <v>140.84800000000001</v>
          </cell>
          <cell r="I106">
            <v>18.2</v>
          </cell>
          <cell r="J106">
            <v>95</v>
          </cell>
          <cell r="M106">
            <v>101.2</v>
          </cell>
          <cell r="P106">
            <v>105</v>
          </cell>
          <cell r="S106">
            <v>102.5</v>
          </cell>
          <cell r="V106">
            <v>102.1</v>
          </cell>
          <cell r="Y106">
            <v>99.5</v>
          </cell>
          <cell r="AB106">
            <v>6693</v>
          </cell>
          <cell r="AE106">
            <v>3.6</v>
          </cell>
          <cell r="AH106">
            <v>3.6</v>
          </cell>
          <cell r="AK106">
            <v>468.9</v>
          </cell>
          <cell r="AN106">
            <v>1028.0999999999999</v>
          </cell>
          <cell r="AQ106">
            <v>3.3291207542883101</v>
          </cell>
          <cell r="AT106">
            <v>7.2993581733499928</v>
          </cell>
          <cell r="AW106">
            <v>188656</v>
          </cell>
          <cell r="AZ106">
            <v>584775</v>
          </cell>
          <cell r="BC106">
            <v>93.5</v>
          </cell>
          <cell r="BF106">
            <v>99.2</v>
          </cell>
          <cell r="BI106">
            <v>406.57</v>
          </cell>
          <cell r="BL106">
            <v>2.8865869589912525</v>
          </cell>
          <cell r="BO106">
            <v>994.43</v>
          </cell>
          <cell r="BR106">
            <v>7.0603061456321701</v>
          </cell>
          <cell r="BU106">
            <v>109</v>
          </cell>
          <cell r="BX106">
            <v>115.3</v>
          </cell>
          <cell r="CA106">
            <v>123</v>
          </cell>
          <cell r="CD106">
            <v>123.5</v>
          </cell>
          <cell r="CG106">
            <v>107.09</v>
          </cell>
          <cell r="CJ106">
            <v>115.62</v>
          </cell>
          <cell r="CM106">
            <v>99</v>
          </cell>
          <cell r="CP106">
            <v>110.9</v>
          </cell>
          <cell r="CS106">
            <v>132.6</v>
          </cell>
          <cell r="CV106">
            <v>135.5</v>
          </cell>
          <cell r="CY106">
            <v>131.4</v>
          </cell>
          <cell r="DB106">
            <v>111.5</v>
          </cell>
          <cell r="DE106">
            <v>102.7</v>
          </cell>
          <cell r="DH106">
            <v>105.2</v>
          </cell>
          <cell r="DQ106">
            <v>98</v>
          </cell>
          <cell r="DT106">
            <v>107.7</v>
          </cell>
        </row>
        <row r="107">
          <cell r="E107">
            <v>136.80500000000001</v>
          </cell>
          <cell r="I107">
            <v>9.1</v>
          </cell>
          <cell r="J107">
            <v>93.5</v>
          </cell>
          <cell r="M107">
            <v>99.2</v>
          </cell>
          <cell r="P107">
            <v>101.3</v>
          </cell>
          <cell r="S107">
            <v>102.6</v>
          </cell>
          <cell r="V107">
            <v>102</v>
          </cell>
          <cell r="Y107">
            <v>99.2</v>
          </cell>
          <cell r="AB107">
            <v>6657</v>
          </cell>
          <cell r="AE107">
            <v>3.7</v>
          </cell>
          <cell r="AH107">
            <v>3.6</v>
          </cell>
          <cell r="AK107">
            <v>1640.1</v>
          </cell>
          <cell r="AN107">
            <v>1666.3</v>
          </cell>
          <cell r="AQ107">
            <v>11.988596908007747</v>
          </cell>
          <cell r="AT107">
            <v>12.180110376082744</v>
          </cell>
          <cell r="AW107">
            <v>190974</v>
          </cell>
          <cell r="AZ107">
            <v>588300</v>
          </cell>
          <cell r="BC107">
            <v>87.1</v>
          </cell>
          <cell r="BF107">
            <v>97.9</v>
          </cell>
          <cell r="BI107">
            <v>1277.25</v>
          </cell>
          <cell r="BL107">
            <v>9.3362815686561156</v>
          </cell>
          <cell r="BO107">
            <v>1299.94</v>
          </cell>
          <cell r="BR107">
            <v>9.5021380797485477</v>
          </cell>
          <cell r="BU107">
            <v>91.1</v>
          </cell>
          <cell r="BX107">
            <v>127.5</v>
          </cell>
          <cell r="CA107">
            <v>102.4</v>
          </cell>
          <cell r="CD107">
            <v>134.5</v>
          </cell>
          <cell r="CG107">
            <v>100.68</v>
          </cell>
          <cell r="CJ107">
            <v>114.67</v>
          </cell>
          <cell r="CM107">
            <v>90.6</v>
          </cell>
          <cell r="CP107">
            <v>111</v>
          </cell>
          <cell r="CS107">
            <v>115.9</v>
          </cell>
          <cell r="CV107">
            <v>129.19999999999999</v>
          </cell>
          <cell r="CY107">
            <v>107.1</v>
          </cell>
          <cell r="DB107">
            <v>118.3</v>
          </cell>
          <cell r="DE107">
            <v>102.6</v>
          </cell>
          <cell r="DH107">
            <v>102.2</v>
          </cell>
          <cell r="DQ107">
            <v>108.8</v>
          </cell>
          <cell r="DT107">
            <v>90.6</v>
          </cell>
        </row>
        <row r="108">
          <cell r="E108">
            <v>139.874</v>
          </cell>
          <cell r="I108">
            <v>18.2</v>
          </cell>
          <cell r="J108">
            <v>92.7</v>
          </cell>
          <cell r="M108">
            <v>96.8</v>
          </cell>
          <cell r="P108">
            <v>100.5</v>
          </cell>
          <cell r="S108">
            <v>102.7</v>
          </cell>
          <cell r="V108">
            <v>102.4</v>
          </cell>
          <cell r="Y108">
            <v>98.8</v>
          </cell>
          <cell r="AB108">
            <v>6745</v>
          </cell>
          <cell r="AE108">
            <v>4.0999999999999996</v>
          </cell>
          <cell r="AH108">
            <v>3.9</v>
          </cell>
          <cell r="AK108">
            <v>1441.2</v>
          </cell>
          <cell r="AN108">
            <v>1134</v>
          </cell>
          <cell r="AQ108">
            <v>10.303558917311294</v>
          </cell>
          <cell r="AT108">
            <v>8.1072965669102199</v>
          </cell>
          <cell r="AW108">
            <v>189330</v>
          </cell>
          <cell r="AZ108">
            <v>587690</v>
          </cell>
          <cell r="BC108">
            <v>104.6</v>
          </cell>
          <cell r="BF108">
            <v>97</v>
          </cell>
          <cell r="BI108">
            <v>1240.55</v>
          </cell>
          <cell r="BL108">
            <v>8.8690535767905399</v>
          </cell>
          <cell r="BO108">
            <v>1031.03</v>
          </cell>
          <cell r="BR108">
            <v>7.3711340206185572</v>
          </cell>
          <cell r="BU108">
            <v>103.4</v>
          </cell>
          <cell r="BX108">
            <v>142.1</v>
          </cell>
          <cell r="CA108">
            <v>121.5</v>
          </cell>
          <cell r="CD108">
            <v>148.69999999999999</v>
          </cell>
          <cell r="CG108">
            <v>103.85</v>
          </cell>
          <cell r="CJ108">
            <v>111.77</v>
          </cell>
          <cell r="CM108">
            <v>113.4</v>
          </cell>
          <cell r="CP108">
            <v>118.6</v>
          </cell>
          <cell r="CS108">
            <v>150.5</v>
          </cell>
          <cell r="CV108">
            <v>140.80000000000001</v>
          </cell>
          <cell r="CY108">
            <v>127.4</v>
          </cell>
          <cell r="DB108">
            <v>132.69999999999999</v>
          </cell>
          <cell r="DE108">
            <v>102.5</v>
          </cell>
          <cell r="DH108">
            <v>102.5</v>
          </cell>
          <cell r="DQ108">
            <v>121.8</v>
          </cell>
          <cell r="DT108">
            <v>107.7</v>
          </cell>
        </row>
        <row r="109">
          <cell r="E109">
            <v>144.149</v>
          </cell>
          <cell r="I109">
            <v>0</v>
          </cell>
          <cell r="J109">
            <v>90.1</v>
          </cell>
          <cell r="M109">
            <v>94.8</v>
          </cell>
          <cell r="P109">
            <v>99</v>
          </cell>
          <cell r="S109">
            <v>102.4</v>
          </cell>
          <cell r="V109">
            <v>102.6</v>
          </cell>
          <cell r="Y109">
            <v>100.6</v>
          </cell>
          <cell r="AB109">
            <v>6822</v>
          </cell>
          <cell r="AE109">
            <v>4.3</v>
          </cell>
          <cell r="AH109">
            <v>4</v>
          </cell>
          <cell r="AK109">
            <v>1059.8</v>
          </cell>
          <cell r="AN109">
            <v>992.5</v>
          </cell>
          <cell r="AQ109">
            <v>7.3521148256318112</v>
          </cell>
          <cell r="AT109">
            <v>6.8852368035851788</v>
          </cell>
          <cell r="AW109">
            <v>189932</v>
          </cell>
          <cell r="AZ109">
            <v>589137</v>
          </cell>
          <cell r="BC109">
            <v>96.6</v>
          </cell>
          <cell r="BF109">
            <v>96.4</v>
          </cell>
          <cell r="BI109">
            <v>1222.6500000000001</v>
          </cell>
          <cell r="BL109">
            <v>8.4818486427238486</v>
          </cell>
          <cell r="BO109">
            <v>1225.53</v>
          </cell>
          <cell r="BR109">
            <v>8.5018279696702717</v>
          </cell>
          <cell r="BU109">
            <v>99</v>
          </cell>
          <cell r="BX109">
            <v>147.69999999999999</v>
          </cell>
          <cell r="CA109">
            <v>113.9</v>
          </cell>
          <cell r="CD109">
            <v>147</v>
          </cell>
          <cell r="CG109">
            <v>99.97</v>
          </cell>
          <cell r="CJ109">
            <v>113.5</v>
          </cell>
          <cell r="CM109">
            <v>96.1</v>
          </cell>
          <cell r="CP109">
            <v>116.8</v>
          </cell>
          <cell r="CS109">
            <v>124.5</v>
          </cell>
          <cell r="CV109">
            <v>139.6</v>
          </cell>
          <cell r="CY109">
            <v>118.8</v>
          </cell>
          <cell r="DB109">
            <v>125.6</v>
          </cell>
          <cell r="DE109">
            <v>102.4</v>
          </cell>
          <cell r="DH109">
            <v>101.8</v>
          </cell>
          <cell r="DQ109">
            <v>117</v>
          </cell>
          <cell r="DT109">
            <v>103.7</v>
          </cell>
        </row>
        <row r="110">
          <cell r="E110">
            <v>149.67400000000001</v>
          </cell>
          <cell r="I110">
            <v>40.9</v>
          </cell>
          <cell r="J110">
            <v>91</v>
          </cell>
          <cell r="M110">
            <v>93.9</v>
          </cell>
          <cell r="P110">
            <v>96.4</v>
          </cell>
          <cell r="S110">
            <v>102.4</v>
          </cell>
          <cell r="V110">
            <v>102.9</v>
          </cell>
          <cell r="Y110">
            <v>100.6</v>
          </cell>
          <cell r="AB110">
            <v>6891</v>
          </cell>
          <cell r="AE110">
            <v>4.3</v>
          </cell>
          <cell r="AH110">
            <v>4.0999999999999996</v>
          </cell>
          <cell r="AK110">
            <v>1382.3</v>
          </cell>
          <cell r="AN110">
            <v>1580.4</v>
          </cell>
          <cell r="AQ110">
            <v>9.235404946750938</v>
          </cell>
          <cell r="AT110">
            <v>10.558948113900877</v>
          </cell>
          <cell r="AW110">
            <v>190740</v>
          </cell>
          <cell r="AZ110">
            <v>591128</v>
          </cell>
          <cell r="BC110">
            <v>94.2</v>
          </cell>
          <cell r="BF110">
            <v>96.8</v>
          </cell>
          <cell r="BI110">
            <v>1218.0899999999999</v>
          </cell>
          <cell r="BL110">
            <v>8.138287210871626</v>
          </cell>
          <cell r="BO110">
            <v>1455.13</v>
          </cell>
          <cell r="BR110">
            <v>9.7219958042144938</v>
          </cell>
          <cell r="BU110">
            <v>85.7</v>
          </cell>
          <cell r="BX110">
            <v>129.6</v>
          </cell>
          <cell r="CA110">
            <v>98.3</v>
          </cell>
          <cell r="CD110">
            <v>139.80000000000001</v>
          </cell>
          <cell r="CG110">
            <v>98.27</v>
          </cell>
          <cell r="CJ110">
            <v>112.85</v>
          </cell>
          <cell r="CM110">
            <v>94.9</v>
          </cell>
          <cell r="CP110">
            <v>105.4</v>
          </cell>
          <cell r="CS110">
            <v>125.2</v>
          </cell>
          <cell r="CV110">
            <v>126.3</v>
          </cell>
          <cell r="CY110">
            <v>107.4</v>
          </cell>
          <cell r="DB110">
            <v>116.8</v>
          </cell>
          <cell r="DE110">
            <v>102.4</v>
          </cell>
          <cell r="DH110">
            <v>101.8</v>
          </cell>
          <cell r="DQ110">
            <v>106.1</v>
          </cell>
          <cell r="DT110">
            <v>94.3</v>
          </cell>
        </row>
        <row r="111">
          <cell r="E111">
            <v>154.352</v>
          </cell>
          <cell r="I111">
            <v>27.3</v>
          </cell>
          <cell r="J111">
            <v>89.9</v>
          </cell>
          <cell r="M111">
            <v>95.2</v>
          </cell>
          <cell r="P111">
            <v>99</v>
          </cell>
          <cell r="S111">
            <v>102.2</v>
          </cell>
          <cell r="V111">
            <v>102.5</v>
          </cell>
          <cell r="Y111">
            <v>100.6</v>
          </cell>
          <cell r="AB111">
            <v>6892</v>
          </cell>
          <cell r="AE111">
            <v>4.0999999999999996</v>
          </cell>
          <cell r="AH111">
            <v>4.0999999999999996</v>
          </cell>
          <cell r="AK111">
            <v>1416.5</v>
          </cell>
          <cell r="AN111">
            <v>1266.0999999999999</v>
          </cell>
          <cell r="AQ111">
            <v>9.1770757748522858</v>
          </cell>
          <cell r="AT111">
            <v>8.2026795895096907</v>
          </cell>
          <cell r="AW111">
            <v>191089</v>
          </cell>
          <cell r="AZ111">
            <v>591227</v>
          </cell>
          <cell r="BC111">
            <v>92.6</v>
          </cell>
          <cell r="BF111">
            <v>95.8</v>
          </cell>
          <cell r="BI111">
            <v>1213.49</v>
          </cell>
          <cell r="BL111">
            <v>7.8618352855810096</v>
          </cell>
          <cell r="BO111">
            <v>1118.22</v>
          </cell>
          <cell r="BR111">
            <v>7.2446097232300195</v>
          </cell>
          <cell r="BU111">
            <v>93.8</v>
          </cell>
          <cell r="BX111">
            <v>127.3</v>
          </cell>
          <cell r="CA111">
            <v>113.4</v>
          </cell>
          <cell r="CD111">
            <v>143.6</v>
          </cell>
          <cell r="CG111">
            <v>102.44</v>
          </cell>
          <cell r="CJ111">
            <v>111.17</v>
          </cell>
          <cell r="CM111">
            <v>96.7</v>
          </cell>
          <cell r="CP111">
            <v>113.7</v>
          </cell>
          <cell r="CS111">
            <v>134.4</v>
          </cell>
          <cell r="CV111">
            <v>142.6</v>
          </cell>
          <cell r="CY111">
            <v>119.2</v>
          </cell>
          <cell r="DB111">
            <v>125.6</v>
          </cell>
          <cell r="DE111">
            <v>102.5</v>
          </cell>
          <cell r="DH111">
            <v>101.9</v>
          </cell>
          <cell r="DQ111">
            <v>111.5</v>
          </cell>
          <cell r="DT111">
            <v>100.2</v>
          </cell>
        </row>
        <row r="112">
          <cell r="E112">
            <v>154.346</v>
          </cell>
          <cell r="I112">
            <v>45.5</v>
          </cell>
          <cell r="J112">
            <v>89.9</v>
          </cell>
          <cell r="M112">
            <v>94.9</v>
          </cell>
          <cell r="P112">
            <v>97.9</v>
          </cell>
          <cell r="S112">
            <v>102</v>
          </cell>
          <cell r="V112">
            <v>101.9</v>
          </cell>
          <cell r="Y112">
            <v>100.3</v>
          </cell>
          <cell r="AB112">
            <v>6847</v>
          </cell>
          <cell r="AE112">
            <v>3.9</v>
          </cell>
          <cell r="AH112">
            <v>4.0999999999999996</v>
          </cell>
          <cell r="AK112">
            <v>1354.8</v>
          </cell>
          <cell r="AN112">
            <v>1217.3</v>
          </cell>
          <cell r="AQ112">
            <v>8.777681313412721</v>
          </cell>
          <cell r="AT112">
            <v>7.8868257032900102</v>
          </cell>
          <cell r="AW112">
            <v>192559</v>
          </cell>
          <cell r="AZ112">
            <v>594059</v>
          </cell>
          <cell r="BC112">
            <v>100</v>
          </cell>
          <cell r="BF112">
            <v>95.5</v>
          </cell>
          <cell r="BI112">
            <v>1310.21</v>
          </cell>
          <cell r="BL112">
            <v>8.4887849377372913</v>
          </cell>
          <cell r="BO112">
            <v>1235.56</v>
          </cell>
          <cell r="BR112">
            <v>8.005131328314306</v>
          </cell>
          <cell r="BU112">
            <v>95.8</v>
          </cell>
          <cell r="BX112">
            <v>138.1</v>
          </cell>
          <cell r="CA112">
            <v>116.9</v>
          </cell>
          <cell r="CD112">
            <v>149.5</v>
          </cell>
          <cell r="CG112">
            <v>101.9</v>
          </cell>
          <cell r="CJ112">
            <v>112.33</v>
          </cell>
          <cell r="CM112">
            <v>95.7</v>
          </cell>
          <cell r="CP112">
            <v>122.3</v>
          </cell>
          <cell r="CS112">
            <v>132.6</v>
          </cell>
          <cell r="CV112">
            <v>153.5</v>
          </cell>
          <cell r="CY112">
            <v>123.7</v>
          </cell>
          <cell r="DB112">
            <v>131.80000000000001</v>
          </cell>
          <cell r="DE112">
            <v>102.3</v>
          </cell>
          <cell r="DH112">
            <v>100.9</v>
          </cell>
          <cell r="DQ112">
            <v>116.9</v>
          </cell>
          <cell r="DT112">
            <v>105.1</v>
          </cell>
        </row>
        <row r="113">
          <cell r="E113">
            <v>159.374</v>
          </cell>
          <cell r="I113">
            <v>45.5</v>
          </cell>
          <cell r="J113">
            <v>89.8</v>
          </cell>
          <cell r="M113">
            <v>93.9</v>
          </cell>
          <cell r="P113">
            <v>97.5</v>
          </cell>
          <cell r="S113">
            <v>102</v>
          </cell>
          <cell r="V113">
            <v>101.8</v>
          </cell>
          <cell r="Y113">
            <v>100</v>
          </cell>
          <cell r="AB113">
            <v>6842</v>
          </cell>
          <cell r="AE113">
            <v>4.3</v>
          </cell>
          <cell r="AH113">
            <v>4.3</v>
          </cell>
          <cell r="AK113">
            <v>1175.7</v>
          </cell>
          <cell r="AN113">
            <v>1387</v>
          </cell>
          <cell r="AQ113">
            <v>7.3769874634507513</v>
          </cell>
          <cell r="AT113">
            <v>8.7027997038412792</v>
          </cell>
          <cell r="AW113">
            <v>193846</v>
          </cell>
          <cell r="AZ113">
            <v>597463</v>
          </cell>
          <cell r="BC113">
            <v>90.6</v>
          </cell>
          <cell r="BF113">
            <v>95.1</v>
          </cell>
          <cell r="BI113">
            <v>890.97</v>
          </cell>
          <cell r="BL113">
            <v>5.5904350772397002</v>
          </cell>
          <cell r="BO113">
            <v>1169.26</v>
          </cell>
          <cell r="BR113">
            <v>7.3365793667724972</v>
          </cell>
          <cell r="BU113">
            <v>97.2</v>
          </cell>
          <cell r="BX113">
            <v>117.9</v>
          </cell>
          <cell r="CA113">
            <v>113.2</v>
          </cell>
          <cell r="CD113">
            <v>128.80000000000001</v>
          </cell>
          <cell r="CG113">
            <v>100.53</v>
          </cell>
          <cell r="CJ113">
            <v>109.98</v>
          </cell>
          <cell r="CM113">
            <v>93.4</v>
          </cell>
          <cell r="CP113">
            <v>102</v>
          </cell>
          <cell r="CS113">
            <v>132.80000000000001</v>
          </cell>
          <cell r="CV113">
            <v>128.5</v>
          </cell>
          <cell r="CY113">
            <v>118.8</v>
          </cell>
          <cell r="DB113">
            <v>116</v>
          </cell>
          <cell r="DE113">
            <v>102.3</v>
          </cell>
          <cell r="DH113">
            <v>100.8</v>
          </cell>
          <cell r="DQ113">
            <v>102.8</v>
          </cell>
          <cell r="DT113">
            <v>99.7</v>
          </cell>
        </row>
        <row r="114">
          <cell r="E114">
            <v>155.30099999999999</v>
          </cell>
          <cell r="I114">
            <v>63.6</v>
          </cell>
          <cell r="J114">
            <v>90.6</v>
          </cell>
          <cell r="M114">
            <v>95.2</v>
          </cell>
          <cell r="P114">
            <v>99.2</v>
          </cell>
          <cell r="S114">
            <v>102.3</v>
          </cell>
          <cell r="V114">
            <v>102.6</v>
          </cell>
          <cell r="Y114">
            <v>99.8</v>
          </cell>
          <cell r="AB114">
            <v>6821</v>
          </cell>
          <cell r="AE114">
            <v>4.3</v>
          </cell>
          <cell r="AH114">
            <v>4.3</v>
          </cell>
          <cell r="AK114">
            <v>1921.4</v>
          </cell>
          <cell r="AN114">
            <v>1541</v>
          </cell>
          <cell r="AQ114">
            <v>12.372103206032158</v>
          </cell>
          <cell r="AT114">
            <v>9.9226663060765876</v>
          </cell>
          <cell r="AW114">
            <v>194370</v>
          </cell>
          <cell r="AZ114">
            <v>599063</v>
          </cell>
          <cell r="BC114">
            <v>89.4</v>
          </cell>
          <cell r="BF114">
            <v>94.8</v>
          </cell>
          <cell r="BI114">
            <v>1541.57</v>
          </cell>
          <cell r="BL114">
            <v>9.9263365979613791</v>
          </cell>
          <cell r="BO114">
            <v>1233.8399999999999</v>
          </cell>
          <cell r="BR114">
            <v>7.9448297177738718</v>
          </cell>
          <cell r="BU114">
            <v>89.7</v>
          </cell>
          <cell r="BX114">
            <v>142</v>
          </cell>
          <cell r="CA114">
            <v>112.3</v>
          </cell>
          <cell r="CD114">
            <v>153.9</v>
          </cell>
          <cell r="CG114">
            <v>102.02</v>
          </cell>
          <cell r="CJ114">
            <v>111.71</v>
          </cell>
          <cell r="CM114">
            <v>85.9</v>
          </cell>
          <cell r="CP114">
            <v>122.5</v>
          </cell>
          <cell r="CS114">
            <v>117.6</v>
          </cell>
          <cell r="CV114">
            <v>150.80000000000001</v>
          </cell>
          <cell r="CY114">
            <v>116.2</v>
          </cell>
          <cell r="DB114">
            <v>132.80000000000001</v>
          </cell>
          <cell r="DE114">
            <v>102.2</v>
          </cell>
          <cell r="DH114">
            <v>101.5</v>
          </cell>
          <cell r="DQ114">
            <v>118.4</v>
          </cell>
          <cell r="DT114">
            <v>100.5</v>
          </cell>
        </row>
        <row r="115">
          <cell r="E115">
            <v>144.172</v>
          </cell>
          <cell r="I115">
            <v>45.5</v>
          </cell>
          <cell r="J115">
            <v>89.1</v>
          </cell>
          <cell r="M115">
            <v>94.9</v>
          </cell>
          <cell r="P115">
            <v>98</v>
          </cell>
          <cell r="S115">
            <v>102.8</v>
          </cell>
          <cell r="V115">
            <v>103.3</v>
          </cell>
          <cell r="Y115">
            <v>99.7</v>
          </cell>
          <cell r="AB115">
            <v>6816</v>
          </cell>
          <cell r="AE115">
            <v>4.3</v>
          </cell>
          <cell r="AH115">
            <v>4.3</v>
          </cell>
          <cell r="AK115">
            <v>1301.8</v>
          </cell>
          <cell r="AN115">
            <v>1316.3</v>
          </cell>
          <cell r="AQ115">
            <v>9.0294925505646031</v>
          </cell>
          <cell r="AT115">
            <v>9.1300668645784206</v>
          </cell>
          <cell r="AW115">
            <v>196231</v>
          </cell>
          <cell r="AZ115">
            <v>599753</v>
          </cell>
          <cell r="BC115">
            <v>92.8</v>
          </cell>
          <cell r="BF115">
            <v>94.4</v>
          </cell>
          <cell r="BI115">
            <v>1365.98</v>
          </cell>
          <cell r="BL115">
            <v>9.4746552728685192</v>
          </cell>
          <cell r="BO115">
            <v>1292.0999999999999</v>
          </cell>
          <cell r="BR115">
            <v>8.9622118025691524</v>
          </cell>
          <cell r="BU115">
            <v>92</v>
          </cell>
          <cell r="BX115">
            <v>138.30000000000001</v>
          </cell>
          <cell r="CA115">
            <v>109</v>
          </cell>
          <cell r="CD115">
            <v>152.6</v>
          </cell>
          <cell r="CG115">
            <v>99.63</v>
          </cell>
          <cell r="CJ115">
            <v>110.96</v>
          </cell>
          <cell r="CM115">
            <v>93.2</v>
          </cell>
          <cell r="CP115">
            <v>129.1</v>
          </cell>
          <cell r="CS115">
            <v>117.7</v>
          </cell>
          <cell r="CV115">
            <v>149.5</v>
          </cell>
          <cell r="CY115">
            <v>114.7</v>
          </cell>
          <cell r="DB115">
            <v>126.6</v>
          </cell>
          <cell r="DE115">
            <v>102.5</v>
          </cell>
          <cell r="DH115">
            <v>102.1</v>
          </cell>
          <cell r="DQ115">
            <v>117</v>
          </cell>
          <cell r="DT115">
            <v>105.7</v>
          </cell>
        </row>
        <row r="116">
          <cell r="E116">
            <v>140.11500000000001</v>
          </cell>
          <cell r="I116">
            <v>54.5</v>
          </cell>
          <cell r="J116">
            <v>89.6</v>
          </cell>
          <cell r="M116">
            <v>93.6</v>
          </cell>
          <cell r="P116">
            <v>97.2</v>
          </cell>
          <cell r="S116">
            <v>103.2</v>
          </cell>
          <cell r="V116">
            <v>103.2</v>
          </cell>
          <cell r="Y116">
            <v>99.7</v>
          </cell>
          <cell r="AB116">
            <v>6772</v>
          </cell>
          <cell r="AE116">
            <v>4.3</v>
          </cell>
          <cell r="AH116">
            <v>4.5</v>
          </cell>
          <cell r="AK116">
            <v>1172.9000000000001</v>
          </cell>
          <cell r="AN116">
            <v>1271.5999999999999</v>
          </cell>
          <cell r="AQ116">
            <v>8.3709809799093602</v>
          </cell>
          <cell r="AT116">
            <v>9.0754023480712256</v>
          </cell>
          <cell r="AW116">
            <v>198509</v>
          </cell>
          <cell r="AZ116">
            <v>604538</v>
          </cell>
          <cell r="BC116">
            <v>93.9</v>
          </cell>
          <cell r="BF116">
            <v>94.9</v>
          </cell>
          <cell r="BI116">
            <v>890.22</v>
          </cell>
          <cell r="BL116">
            <v>6.3534953431110157</v>
          </cell>
          <cell r="BO116">
            <v>906.78</v>
          </cell>
          <cell r="BR116">
            <v>6.4716839738785987</v>
          </cell>
          <cell r="BU116">
            <v>94.8</v>
          </cell>
          <cell r="BX116">
            <v>123.2</v>
          </cell>
          <cell r="CA116">
            <v>110.6</v>
          </cell>
          <cell r="CD116">
            <v>125.8</v>
          </cell>
          <cell r="CG116">
            <v>102.5</v>
          </cell>
          <cell r="CJ116">
            <v>107.13</v>
          </cell>
          <cell r="CM116">
            <v>88.7</v>
          </cell>
          <cell r="CP116">
            <v>109.7</v>
          </cell>
          <cell r="CS116">
            <v>106.4</v>
          </cell>
          <cell r="CV116">
            <v>117.2</v>
          </cell>
          <cell r="CY116">
            <v>106.1</v>
          </cell>
          <cell r="DB116">
            <v>106.3</v>
          </cell>
          <cell r="DE116">
            <v>102.4</v>
          </cell>
          <cell r="DH116">
            <v>102</v>
          </cell>
          <cell r="DQ116">
            <v>104.8</v>
          </cell>
          <cell r="DT116">
            <v>104.7</v>
          </cell>
        </row>
        <row r="117">
          <cell r="E117">
            <v>137.358</v>
          </cell>
          <cell r="I117">
            <v>45.5</v>
          </cell>
          <cell r="J117">
            <v>89.1</v>
          </cell>
          <cell r="M117">
            <v>93.4</v>
          </cell>
          <cell r="P117">
            <v>97.2</v>
          </cell>
          <cell r="S117">
            <v>103</v>
          </cell>
          <cell r="V117">
            <v>102.8</v>
          </cell>
          <cell r="Y117">
            <v>99.6</v>
          </cell>
          <cell r="AB117">
            <v>6717</v>
          </cell>
          <cell r="AE117">
            <v>4.0999999999999996</v>
          </cell>
          <cell r="AH117">
            <v>4.4000000000000004</v>
          </cell>
          <cell r="AK117">
            <v>1449.4</v>
          </cell>
          <cell r="AN117">
            <v>1307.2</v>
          </cell>
          <cell r="AQ117">
            <v>10.551988235122819</v>
          </cell>
          <cell r="AT117">
            <v>9.516737285050743</v>
          </cell>
          <cell r="AW117">
            <v>197369</v>
          </cell>
          <cell r="AZ117">
            <v>606274</v>
          </cell>
          <cell r="BC117">
            <v>114.3</v>
          </cell>
          <cell r="BF117">
            <v>93.6</v>
          </cell>
          <cell r="BI117">
            <v>1413.82</v>
          </cell>
          <cell r="BL117">
            <v>10.292957090231365</v>
          </cell>
          <cell r="BO117">
            <v>1090.5</v>
          </cell>
          <cell r="BR117">
            <v>7.9391080242868997</v>
          </cell>
          <cell r="BU117">
            <v>85.1</v>
          </cell>
          <cell r="BX117">
            <v>143.6</v>
          </cell>
          <cell r="CA117">
            <v>101.5</v>
          </cell>
          <cell r="CD117">
            <v>146.69999999999999</v>
          </cell>
          <cell r="CG117">
            <v>101.28</v>
          </cell>
          <cell r="CJ117">
            <v>108.66</v>
          </cell>
          <cell r="CM117">
            <v>79.2</v>
          </cell>
          <cell r="CP117">
            <v>113.4</v>
          </cell>
          <cell r="CS117">
            <v>98.2</v>
          </cell>
          <cell r="CV117">
            <v>124.5</v>
          </cell>
          <cell r="CY117">
            <v>103.4</v>
          </cell>
          <cell r="DB117">
            <v>119.4</v>
          </cell>
          <cell r="DE117">
            <v>102.4</v>
          </cell>
          <cell r="DH117">
            <v>98.3</v>
          </cell>
          <cell r="DQ117">
            <v>116.7</v>
          </cell>
          <cell r="DT117">
            <v>100.3</v>
          </cell>
        </row>
        <row r="118">
          <cell r="E118">
            <v>131.34899999999999</v>
          </cell>
          <cell r="I118">
            <v>54.5</v>
          </cell>
          <cell r="J118">
            <v>89.5</v>
          </cell>
          <cell r="M118">
            <v>93.8</v>
          </cell>
          <cell r="P118">
            <v>96.6</v>
          </cell>
          <cell r="S118">
            <v>102.7</v>
          </cell>
          <cell r="V118">
            <v>102.3</v>
          </cell>
          <cell r="Y118">
            <v>99</v>
          </cell>
          <cell r="AB118">
            <v>6677</v>
          </cell>
          <cell r="AE118">
            <v>4.5</v>
          </cell>
          <cell r="AH118">
            <v>4.5</v>
          </cell>
          <cell r="AK118">
            <v>791.3</v>
          </cell>
          <cell r="AN118">
            <v>1352.2</v>
          </cell>
          <cell r="AQ118">
            <v>6.0244082558679546</v>
          </cell>
          <cell r="AT118">
            <v>10.294711037008277</v>
          </cell>
          <cell r="AW118">
            <v>199551</v>
          </cell>
          <cell r="AZ118">
            <v>608059</v>
          </cell>
          <cell r="BC118">
            <v>88.5</v>
          </cell>
          <cell r="BF118">
            <v>93.7</v>
          </cell>
          <cell r="BI118">
            <v>753.98</v>
          </cell>
          <cell r="BL118">
            <v>5.7402797128261351</v>
          </cell>
          <cell r="BO118">
            <v>1270.03</v>
          </cell>
          <cell r="BR118">
            <v>9.6691257641854911</v>
          </cell>
          <cell r="BU118">
            <v>89.4</v>
          </cell>
          <cell r="BX118">
            <v>118.6</v>
          </cell>
          <cell r="CA118">
            <v>103.5</v>
          </cell>
          <cell r="CD118">
            <v>121.8</v>
          </cell>
          <cell r="CG118">
            <v>104.31</v>
          </cell>
          <cell r="CJ118">
            <v>113.83</v>
          </cell>
          <cell r="CM118">
            <v>89.5</v>
          </cell>
          <cell r="CP118">
            <v>107</v>
          </cell>
          <cell r="CS118">
            <v>105.1</v>
          </cell>
          <cell r="CV118">
            <v>117.2</v>
          </cell>
          <cell r="CY118">
            <v>102.6</v>
          </cell>
          <cell r="DB118">
            <v>99.7</v>
          </cell>
          <cell r="DE118">
            <v>102.5</v>
          </cell>
          <cell r="DH118">
            <v>101.5</v>
          </cell>
          <cell r="DQ118">
            <v>96.8</v>
          </cell>
          <cell r="DT118">
            <v>105.5</v>
          </cell>
        </row>
        <row r="119">
          <cell r="E119">
            <v>130.77799999999999</v>
          </cell>
          <cell r="I119">
            <v>45.5</v>
          </cell>
          <cell r="J119">
            <v>90</v>
          </cell>
          <cell r="M119">
            <v>94.1</v>
          </cell>
          <cell r="P119">
            <v>97.4</v>
          </cell>
          <cell r="S119">
            <v>102.5</v>
          </cell>
          <cell r="V119">
            <v>101.9</v>
          </cell>
          <cell r="Y119">
            <v>98.6</v>
          </cell>
          <cell r="AB119">
            <v>6648</v>
          </cell>
          <cell r="AE119">
            <v>4.7</v>
          </cell>
          <cell r="AH119">
            <v>4.5999999999999996</v>
          </cell>
          <cell r="AK119">
            <v>1105.9000000000001</v>
          </cell>
          <cell r="AN119">
            <v>1130</v>
          </cell>
          <cell r="AQ119">
            <v>8.4563152823869476</v>
          </cell>
          <cell r="AT119">
            <v>8.6405970423159868</v>
          </cell>
          <cell r="AW119">
            <v>202730</v>
          </cell>
          <cell r="AZ119">
            <v>610449</v>
          </cell>
          <cell r="BC119">
            <v>83.8</v>
          </cell>
          <cell r="BF119">
            <v>93.9</v>
          </cell>
          <cell r="BI119">
            <v>931.15</v>
          </cell>
          <cell r="BL119">
            <v>7.1200813592500269</v>
          </cell>
          <cell r="BO119">
            <v>961.89</v>
          </cell>
          <cell r="BR119">
            <v>7.3551361849852421</v>
          </cell>
          <cell r="BU119">
            <v>82.2</v>
          </cell>
          <cell r="BX119">
            <v>129.5</v>
          </cell>
          <cell r="CA119">
            <v>97.3</v>
          </cell>
          <cell r="CD119">
            <v>131</v>
          </cell>
          <cell r="CG119">
            <v>111.83</v>
          </cell>
          <cell r="CJ119">
            <v>106.74</v>
          </cell>
          <cell r="CM119">
            <v>99</v>
          </cell>
          <cell r="CP119">
            <v>111.9</v>
          </cell>
          <cell r="CS119">
            <v>121.6</v>
          </cell>
          <cell r="CV119">
            <v>119.8</v>
          </cell>
          <cell r="CY119">
            <v>101.3</v>
          </cell>
          <cell r="DB119">
            <v>103.8</v>
          </cell>
          <cell r="DE119">
            <v>102</v>
          </cell>
          <cell r="DH119">
            <v>101.5</v>
          </cell>
          <cell r="DQ119">
            <v>100.9</v>
          </cell>
          <cell r="DT119">
            <v>100.7</v>
          </cell>
        </row>
        <row r="120">
          <cell r="E120">
            <v>130.19900000000001</v>
          </cell>
          <cell r="I120">
            <v>63.6</v>
          </cell>
          <cell r="J120">
            <v>92.3</v>
          </cell>
          <cell r="M120">
            <v>96.9</v>
          </cell>
          <cell r="P120">
            <v>99.9</v>
          </cell>
          <cell r="S120">
            <v>102.3</v>
          </cell>
          <cell r="V120">
            <v>102</v>
          </cell>
          <cell r="Y120">
            <v>98</v>
          </cell>
          <cell r="AB120">
            <v>6724</v>
          </cell>
          <cell r="AE120">
            <v>5</v>
          </cell>
          <cell r="AH120">
            <v>4.8</v>
          </cell>
          <cell r="AK120">
            <v>1038</v>
          </cell>
          <cell r="AN120">
            <v>849.9</v>
          </cell>
          <cell r="AQ120">
            <v>7.9724114624536275</v>
          </cell>
          <cell r="AT120">
            <v>6.5276999055292277</v>
          </cell>
          <cell r="AW120">
            <v>205458</v>
          </cell>
          <cell r="AZ120">
            <v>611946</v>
          </cell>
          <cell r="BC120">
            <v>100.4</v>
          </cell>
          <cell r="BF120">
            <v>93.5</v>
          </cell>
          <cell r="BI120">
            <v>1303.48</v>
          </cell>
          <cell r="BL120">
            <v>10.011444020307374</v>
          </cell>
          <cell r="BO120">
            <v>1118.68</v>
          </cell>
          <cell r="BR120">
            <v>8.5920782801711226</v>
          </cell>
          <cell r="BU120">
            <v>103.8</v>
          </cell>
          <cell r="BX120">
            <v>139.9</v>
          </cell>
          <cell r="CA120">
            <v>121.1</v>
          </cell>
          <cell r="CD120">
            <v>143.5</v>
          </cell>
          <cell r="CG120">
            <v>108.25</v>
          </cell>
          <cell r="CJ120">
            <v>111.14</v>
          </cell>
          <cell r="CM120">
            <v>105.2</v>
          </cell>
          <cell r="CP120">
            <v>121.4</v>
          </cell>
          <cell r="CS120">
            <v>124.2</v>
          </cell>
          <cell r="CV120">
            <v>135.4</v>
          </cell>
          <cell r="CY120">
            <v>114.2</v>
          </cell>
          <cell r="DB120">
            <v>124.4</v>
          </cell>
          <cell r="DE120">
            <v>102.2</v>
          </cell>
          <cell r="DH120">
            <v>101.9</v>
          </cell>
          <cell r="DQ120">
            <v>120.6</v>
          </cell>
          <cell r="DT120">
            <v>112.2</v>
          </cell>
        </row>
        <row r="121">
          <cell r="E121">
            <v>128.16</v>
          </cell>
          <cell r="I121">
            <v>63.6</v>
          </cell>
          <cell r="J121">
            <v>92.2</v>
          </cell>
          <cell r="M121">
            <v>91.2</v>
          </cell>
          <cell r="P121">
            <v>96.8</v>
          </cell>
          <cell r="S121">
            <v>102.3</v>
          </cell>
          <cell r="V121">
            <v>102.5</v>
          </cell>
          <cell r="Y121">
            <v>99.5</v>
          </cell>
          <cell r="AB121">
            <v>6811</v>
          </cell>
          <cell r="AE121">
            <v>5</v>
          </cell>
          <cell r="AH121">
            <v>4.8</v>
          </cell>
          <cell r="AK121">
            <v>842.5</v>
          </cell>
          <cell r="AN121">
            <v>834.7</v>
          </cell>
          <cell r="AQ121">
            <v>6.5738139825218482</v>
          </cell>
          <cell r="AT121">
            <v>6.5129525593008744</v>
          </cell>
          <cell r="AW121">
            <v>207789</v>
          </cell>
          <cell r="AZ121">
            <v>612451</v>
          </cell>
          <cell r="BC121">
            <v>94.6</v>
          </cell>
          <cell r="BF121">
            <v>94.1</v>
          </cell>
          <cell r="BI121">
            <v>1036.97</v>
          </cell>
          <cell r="BL121">
            <v>8.0912141073657935</v>
          </cell>
          <cell r="BO121">
            <v>1034.1600000000001</v>
          </cell>
          <cell r="BR121">
            <v>8.06928838951311</v>
          </cell>
          <cell r="BU121">
            <v>96.2</v>
          </cell>
          <cell r="BX121">
            <v>130.9</v>
          </cell>
          <cell r="CA121">
            <v>101.9</v>
          </cell>
          <cell r="CD121">
            <v>135.5</v>
          </cell>
          <cell r="CG121">
            <v>110.65</v>
          </cell>
          <cell r="CJ121">
            <v>110.81</v>
          </cell>
          <cell r="CM121">
            <v>101</v>
          </cell>
          <cell r="CP121">
            <v>119.7</v>
          </cell>
          <cell r="CS121">
            <v>117.2</v>
          </cell>
          <cell r="CV121">
            <v>134</v>
          </cell>
          <cell r="CY121">
            <v>113.6</v>
          </cell>
          <cell r="DB121">
            <v>116.3</v>
          </cell>
          <cell r="DE121">
            <v>102.1</v>
          </cell>
          <cell r="DH121">
            <v>101.7</v>
          </cell>
          <cell r="DQ121">
            <v>114.4</v>
          </cell>
          <cell r="DT121">
            <v>114.6</v>
          </cell>
        </row>
        <row r="122">
          <cell r="E122">
            <v>129.714</v>
          </cell>
          <cell r="I122">
            <v>68.2</v>
          </cell>
          <cell r="J122">
            <v>91.5</v>
          </cell>
          <cell r="M122">
            <v>92.2</v>
          </cell>
          <cell r="P122">
            <v>95.8</v>
          </cell>
          <cell r="S122">
            <v>102</v>
          </cell>
          <cell r="V122">
            <v>102.5</v>
          </cell>
          <cell r="Y122">
            <v>99.4</v>
          </cell>
          <cell r="AB122">
            <v>6866</v>
          </cell>
          <cell r="AE122">
            <v>4.9000000000000004</v>
          </cell>
          <cell r="AH122">
            <v>4.5999999999999996</v>
          </cell>
          <cell r="AK122">
            <v>1027.5</v>
          </cell>
          <cell r="AN122">
            <v>1309.7</v>
          </cell>
          <cell r="AQ122">
            <v>7.9212729543457145</v>
          </cell>
          <cell r="AT122">
            <v>10.09682840711103</v>
          </cell>
          <cell r="AW122">
            <v>211439</v>
          </cell>
          <cell r="AZ122">
            <v>615144</v>
          </cell>
          <cell r="BC122">
            <v>91</v>
          </cell>
          <cell r="BF122">
            <v>93.5</v>
          </cell>
          <cell r="BI122">
            <v>820.08</v>
          </cell>
          <cell r="BL122">
            <v>6.3222165687589627</v>
          </cell>
          <cell r="BO122">
            <v>999.13</v>
          </cell>
          <cell r="BR122">
            <v>7.7025610188568701</v>
          </cell>
          <cell r="BU122">
            <v>85.4</v>
          </cell>
          <cell r="BX122">
            <v>115.3</v>
          </cell>
          <cell r="CA122">
            <v>97.6</v>
          </cell>
          <cell r="CD122">
            <v>115.4</v>
          </cell>
          <cell r="CG122">
            <v>107.39</v>
          </cell>
          <cell r="CJ122">
            <v>107.39</v>
          </cell>
          <cell r="CM122">
            <v>86.4</v>
          </cell>
          <cell r="CP122">
            <v>105.7</v>
          </cell>
          <cell r="CS122">
            <v>100.8</v>
          </cell>
          <cell r="CV122">
            <v>117.8</v>
          </cell>
          <cell r="CY122">
            <v>104.3</v>
          </cell>
          <cell r="DB122">
            <v>102.9</v>
          </cell>
          <cell r="DE122">
            <v>102.1</v>
          </cell>
          <cell r="DH122">
            <v>101.6</v>
          </cell>
          <cell r="DQ122">
            <v>101.1</v>
          </cell>
          <cell r="DT122">
            <v>102.6</v>
          </cell>
        </row>
        <row r="123">
          <cell r="E123">
            <v>125.31954545454549</v>
          </cell>
          <cell r="I123">
            <v>54.5</v>
          </cell>
          <cell r="J123">
            <v>94.2</v>
          </cell>
          <cell r="M123">
            <v>93.5</v>
          </cell>
          <cell r="P123">
            <v>99</v>
          </cell>
          <cell r="S123">
            <v>102</v>
          </cell>
          <cell r="V123">
            <v>102.2</v>
          </cell>
          <cell r="Y123">
            <v>99.2</v>
          </cell>
          <cell r="AB123">
            <v>6848</v>
          </cell>
          <cell r="AE123">
            <v>4.8</v>
          </cell>
          <cell r="AH123">
            <v>4.8</v>
          </cell>
          <cell r="AK123">
            <v>1382.5</v>
          </cell>
          <cell r="AN123">
            <v>1163.5</v>
          </cell>
          <cell r="AQ123">
            <v>11.031798710931687</v>
          </cell>
          <cell r="AT123">
            <v>9.2842660399052583</v>
          </cell>
          <cell r="AW123">
            <v>213928</v>
          </cell>
          <cell r="AZ123">
            <v>616880</v>
          </cell>
          <cell r="BC123">
            <v>90.6</v>
          </cell>
          <cell r="BF123">
            <v>93.8</v>
          </cell>
          <cell r="BI123">
            <v>1162.3599999999999</v>
          </cell>
          <cell r="BL123">
            <v>9.2751692944944342</v>
          </cell>
          <cell r="BO123">
            <v>1080.08</v>
          </cell>
          <cell r="BR123">
            <v>8.618607704667701</v>
          </cell>
          <cell r="BU123">
            <v>91.2</v>
          </cell>
          <cell r="BX123">
            <v>125.2</v>
          </cell>
          <cell r="CA123">
            <v>106.5</v>
          </cell>
          <cell r="CD123">
            <v>126.3</v>
          </cell>
          <cell r="CG123">
            <v>109.32</v>
          </cell>
          <cell r="CJ123">
            <v>114.16</v>
          </cell>
          <cell r="CM123">
            <v>86.5</v>
          </cell>
          <cell r="CP123">
            <v>119.7</v>
          </cell>
          <cell r="CS123">
            <v>105.2</v>
          </cell>
          <cell r="CV123">
            <v>134.9</v>
          </cell>
          <cell r="CY123">
            <v>111.2</v>
          </cell>
          <cell r="DB123">
            <v>118.1</v>
          </cell>
          <cell r="DE123">
            <v>102.1</v>
          </cell>
          <cell r="DH123">
            <v>98.6</v>
          </cell>
          <cell r="DQ123">
            <v>114.3</v>
          </cell>
          <cell r="DT123">
            <v>106.8</v>
          </cell>
        </row>
        <row r="124">
          <cell r="E124">
            <v>123.70726999999999</v>
          </cell>
          <cell r="I124">
            <v>54.5</v>
          </cell>
          <cell r="J124">
            <v>92.7</v>
          </cell>
          <cell r="M124">
            <v>94.3</v>
          </cell>
          <cell r="P124">
            <v>98</v>
          </cell>
          <cell r="S124">
            <v>102.1</v>
          </cell>
          <cell r="V124">
            <v>101.8</v>
          </cell>
          <cell r="Y124">
            <v>99</v>
          </cell>
          <cell r="AB124">
            <v>6815</v>
          </cell>
          <cell r="AE124">
            <v>4.7</v>
          </cell>
          <cell r="AH124">
            <v>4.8</v>
          </cell>
          <cell r="AK124">
            <v>1313.1</v>
          </cell>
          <cell r="AN124">
            <v>1177.2</v>
          </cell>
          <cell r="AQ124">
            <v>10.61457422833759</v>
          </cell>
          <cell r="AT124">
            <v>9.5160130847605</v>
          </cell>
          <cell r="AW124">
            <v>215581</v>
          </cell>
          <cell r="AZ124">
            <v>617603</v>
          </cell>
          <cell r="BC124">
            <v>97.6</v>
          </cell>
          <cell r="BF124">
            <v>93.2</v>
          </cell>
          <cell r="BI124">
            <v>1242.52</v>
          </cell>
          <cell r="BL124">
            <v>10.044033790415066</v>
          </cell>
          <cell r="BO124">
            <v>1165.26</v>
          </cell>
          <cell r="BR124">
            <v>9.4194949092320925</v>
          </cell>
          <cell r="BU124">
            <v>96.4</v>
          </cell>
          <cell r="BX124">
            <v>130.30000000000001</v>
          </cell>
          <cell r="CA124">
            <v>112.1</v>
          </cell>
          <cell r="CD124">
            <v>129.69999999999999</v>
          </cell>
          <cell r="CG124">
            <v>105.7</v>
          </cell>
          <cell r="CJ124">
            <v>113.58</v>
          </cell>
          <cell r="CM124">
            <v>83.1</v>
          </cell>
          <cell r="CP124">
            <v>125</v>
          </cell>
          <cell r="CS124">
            <v>101.5</v>
          </cell>
          <cell r="CV124">
            <v>139.69999999999999</v>
          </cell>
          <cell r="CY124">
            <v>113.2</v>
          </cell>
          <cell r="DB124">
            <v>121.9</v>
          </cell>
          <cell r="DE124">
            <v>102.4</v>
          </cell>
          <cell r="DH124">
            <v>98.8</v>
          </cell>
          <cell r="DQ124">
            <v>118.3</v>
          </cell>
          <cell r="DT124">
            <v>109.3</v>
          </cell>
        </row>
        <row r="125">
          <cell r="E125">
            <v>120.1</v>
          </cell>
          <cell r="I125">
            <v>81.8</v>
          </cell>
          <cell r="J125">
            <v>94.8</v>
          </cell>
          <cell r="M125">
            <v>97.8</v>
          </cell>
          <cell r="P125">
            <v>102.4</v>
          </cell>
          <cell r="S125">
            <v>102.3</v>
          </cell>
          <cell r="V125">
            <v>102.1</v>
          </cell>
          <cell r="Y125">
            <v>98.8</v>
          </cell>
          <cell r="AB125">
            <v>6831</v>
          </cell>
          <cell r="AE125">
            <v>4.7</v>
          </cell>
          <cell r="AH125">
            <v>4.7</v>
          </cell>
          <cell r="AK125">
            <v>793.9</v>
          </cell>
          <cell r="AN125">
            <v>1050.3</v>
          </cell>
          <cell r="AQ125">
            <v>6.6103247293921736</v>
          </cell>
          <cell r="AT125">
            <v>8.7452123230641128</v>
          </cell>
          <cell r="AW125">
            <v>217703</v>
          </cell>
          <cell r="AZ125">
            <v>618404</v>
          </cell>
          <cell r="BC125">
            <v>89.1</v>
          </cell>
          <cell r="BF125">
            <v>93.6</v>
          </cell>
          <cell r="BI125">
            <v>697.12</v>
          </cell>
          <cell r="BL125">
            <v>5.804496253122398</v>
          </cell>
          <cell r="BO125">
            <v>954.08</v>
          </cell>
          <cell r="BR125">
            <v>7.9440466278101587</v>
          </cell>
          <cell r="BU125">
            <v>94.7</v>
          </cell>
          <cell r="BX125">
            <v>116.3</v>
          </cell>
          <cell r="CA125">
            <v>108</v>
          </cell>
          <cell r="CD125">
            <v>111.7</v>
          </cell>
          <cell r="CG125">
            <v>114.45</v>
          </cell>
          <cell r="CJ125">
            <v>115.54</v>
          </cell>
          <cell r="CM125">
            <v>92.1</v>
          </cell>
          <cell r="CP125">
            <v>112.8</v>
          </cell>
          <cell r="CS125">
            <v>106.7</v>
          </cell>
          <cell r="CV125">
            <v>123.1</v>
          </cell>
          <cell r="CY125">
            <v>115.6</v>
          </cell>
          <cell r="DB125">
            <v>108</v>
          </cell>
          <cell r="DE125">
            <v>102.6</v>
          </cell>
          <cell r="DH125">
            <v>100.5</v>
          </cell>
          <cell r="DQ125">
            <v>107.9</v>
          </cell>
          <cell r="DT125">
            <v>113.2</v>
          </cell>
        </row>
        <row r="126">
          <cell r="E126">
            <v>112.21333333333335</v>
          </cell>
          <cell r="I126">
            <v>72.7</v>
          </cell>
          <cell r="J126">
            <v>96.6</v>
          </cell>
          <cell r="M126">
            <v>97.8</v>
          </cell>
          <cell r="P126">
            <v>102.2</v>
          </cell>
          <cell r="S126">
            <v>102.1</v>
          </cell>
          <cell r="V126">
            <v>102.4</v>
          </cell>
          <cell r="Y126">
            <v>98.6</v>
          </cell>
          <cell r="AB126">
            <v>6831</v>
          </cell>
          <cell r="AE126">
            <v>4.5999999999999996</v>
          </cell>
          <cell r="AH126">
            <v>4.5999999999999996</v>
          </cell>
          <cell r="AK126">
            <v>1136.5999999999999</v>
          </cell>
          <cell r="AN126">
            <v>897</v>
          </cell>
          <cell r="AQ126">
            <v>10.128921102661595</v>
          </cell>
          <cell r="AT126">
            <v>7.9937024714828881</v>
          </cell>
          <cell r="AW126">
            <v>219033</v>
          </cell>
          <cell r="AZ126">
            <v>619014</v>
          </cell>
          <cell r="BC126">
            <v>87.7</v>
          </cell>
          <cell r="BF126">
            <v>93.1</v>
          </cell>
          <cell r="BI126">
            <v>1374.9</v>
          </cell>
          <cell r="BL126">
            <v>12.252554657794676</v>
          </cell>
          <cell r="BO126">
            <v>1095.55</v>
          </cell>
          <cell r="BR126">
            <v>9.7631000475285159</v>
          </cell>
          <cell r="BU126">
            <v>85.3</v>
          </cell>
          <cell r="BX126">
            <v>143</v>
          </cell>
          <cell r="CA126">
            <v>102.5</v>
          </cell>
          <cell r="CD126">
            <v>131</v>
          </cell>
          <cell r="CG126">
            <v>112.85</v>
          </cell>
          <cell r="CJ126">
            <v>118.54</v>
          </cell>
          <cell r="CM126">
            <v>84.3</v>
          </cell>
          <cell r="CP126">
            <v>133.19999999999999</v>
          </cell>
          <cell r="CS126">
            <v>94.9</v>
          </cell>
          <cell r="CV126">
            <v>139.69999999999999</v>
          </cell>
          <cell r="CY126">
            <v>110.1</v>
          </cell>
          <cell r="DB126">
            <v>123.4</v>
          </cell>
          <cell r="DE126">
            <v>102.7</v>
          </cell>
          <cell r="DH126">
            <v>102.1</v>
          </cell>
          <cell r="DQ126">
            <v>125.7</v>
          </cell>
          <cell r="DT126">
            <v>111.4</v>
          </cell>
        </row>
        <row r="127">
          <cell r="E127">
            <v>113.51952380952382</v>
          </cell>
          <cell r="I127">
            <v>72.7</v>
          </cell>
          <cell r="J127">
            <v>96.6</v>
          </cell>
          <cell r="M127">
            <v>94</v>
          </cell>
          <cell r="P127">
            <v>99.2</v>
          </cell>
          <cell r="S127">
            <v>102</v>
          </cell>
          <cell r="V127">
            <v>102.6</v>
          </cell>
          <cell r="Y127">
            <v>98.3</v>
          </cell>
          <cell r="AB127">
            <v>6811</v>
          </cell>
          <cell r="AE127">
            <v>4.5999999999999996</v>
          </cell>
          <cell r="AH127">
            <v>4.5999999999999996</v>
          </cell>
          <cell r="AK127">
            <v>1084.8</v>
          </cell>
          <cell r="AN127">
            <v>1130.2</v>
          </cell>
          <cell r="AQ127">
            <v>9.5560654554911881</v>
          </cell>
          <cell r="AT127">
            <v>9.9559966609477701</v>
          </cell>
          <cell r="AW127">
            <v>222269</v>
          </cell>
          <cell r="AZ127">
            <v>621223</v>
          </cell>
          <cell r="BC127">
            <v>92.6</v>
          </cell>
          <cell r="BF127">
            <v>93.8</v>
          </cell>
          <cell r="BI127">
            <v>1169.04</v>
          </cell>
          <cell r="BL127">
            <v>10.298140449933092</v>
          </cell>
          <cell r="BO127">
            <v>1083.4000000000001</v>
          </cell>
          <cell r="BR127">
            <v>9.5437327751467134</v>
          </cell>
          <cell r="BU127">
            <v>89.2</v>
          </cell>
          <cell r="BX127">
            <v>144.1</v>
          </cell>
          <cell r="CA127">
            <v>104</v>
          </cell>
          <cell r="CD127">
            <v>133.4</v>
          </cell>
          <cell r="CG127">
            <v>108.19</v>
          </cell>
          <cell r="CJ127">
            <v>117.3</v>
          </cell>
          <cell r="CM127">
            <v>96.3</v>
          </cell>
          <cell r="CP127">
            <v>128.69999999999999</v>
          </cell>
          <cell r="CS127">
            <v>104.4</v>
          </cell>
          <cell r="CV127">
            <v>130.80000000000001</v>
          </cell>
          <cell r="CY127">
            <v>112.7</v>
          </cell>
          <cell r="DB127">
            <v>119.4</v>
          </cell>
          <cell r="DE127">
            <v>102.6</v>
          </cell>
          <cell r="DH127">
            <v>102</v>
          </cell>
          <cell r="DQ127">
            <v>124.2</v>
          </cell>
          <cell r="DT127">
            <v>114.6</v>
          </cell>
        </row>
        <row r="128">
          <cell r="E128">
            <v>108.24954545454547</v>
          </cell>
          <cell r="I128">
            <v>72.7</v>
          </cell>
          <cell r="J128">
            <v>97.8</v>
          </cell>
          <cell r="M128">
            <v>99.3</v>
          </cell>
          <cell r="P128">
            <v>103.4</v>
          </cell>
          <cell r="S128">
            <v>102</v>
          </cell>
          <cell r="V128">
            <v>102</v>
          </cell>
          <cell r="Y128">
            <v>98.2</v>
          </cell>
          <cell r="AB128">
            <v>6776</v>
          </cell>
          <cell r="AE128">
            <v>4.4000000000000004</v>
          </cell>
          <cell r="AH128">
            <v>4.5999999999999996</v>
          </cell>
          <cell r="AK128">
            <v>809.7</v>
          </cell>
          <cell r="AN128">
            <v>867.9</v>
          </cell>
          <cell r="AQ128">
            <v>7.4799390297670776</v>
          </cell>
          <cell r="AT128">
            <v>8.0175856291649339</v>
          </cell>
          <cell r="AW128">
            <v>222558</v>
          </cell>
          <cell r="AZ128">
            <v>622001</v>
          </cell>
          <cell r="BC128">
            <v>91.1</v>
          </cell>
          <cell r="BF128">
            <v>92.7</v>
          </cell>
          <cell r="BI128">
            <v>663.26</v>
          </cell>
          <cell r="BL128">
            <v>6.1271388920381771</v>
          </cell>
          <cell r="BO128">
            <v>685.01</v>
          </cell>
          <cell r="BR128">
            <v>6.3280635232564482</v>
          </cell>
          <cell r="BU128">
            <v>97.2</v>
          </cell>
          <cell r="BX128">
            <v>130</v>
          </cell>
          <cell r="CA128">
            <v>115.2</v>
          </cell>
          <cell r="CD128">
            <v>123</v>
          </cell>
          <cell r="CG128">
            <v>122.75</v>
          </cell>
          <cell r="CJ128">
            <v>119.15</v>
          </cell>
          <cell r="CM128">
            <v>99.7</v>
          </cell>
          <cell r="CP128">
            <v>121.8</v>
          </cell>
          <cell r="CS128">
            <v>108.1</v>
          </cell>
          <cell r="CV128">
            <v>125.2</v>
          </cell>
          <cell r="CY128">
            <v>122.7</v>
          </cell>
          <cell r="DB128">
            <v>112.4</v>
          </cell>
          <cell r="DE128">
            <v>102.6</v>
          </cell>
          <cell r="DH128">
            <v>102.1</v>
          </cell>
          <cell r="DQ128">
            <v>116.3</v>
          </cell>
          <cell r="DT128">
            <v>125.5</v>
          </cell>
        </row>
        <row r="129">
          <cell r="E129">
            <v>103.72</v>
          </cell>
          <cell r="I129">
            <v>54.5</v>
          </cell>
          <cell r="J129">
            <v>98.7</v>
          </cell>
          <cell r="M129">
            <v>97.1</v>
          </cell>
          <cell r="P129">
            <v>102.3</v>
          </cell>
          <cell r="S129">
            <v>101.8</v>
          </cell>
          <cell r="V129">
            <v>101.7</v>
          </cell>
          <cell r="Y129">
            <v>98.2</v>
          </cell>
          <cell r="AB129">
            <v>6715</v>
          </cell>
          <cell r="AE129">
            <v>4.3</v>
          </cell>
          <cell r="AH129">
            <v>4.7</v>
          </cell>
          <cell r="AK129">
            <v>871.5</v>
          </cell>
          <cell r="AN129">
            <v>739.9</v>
          </cell>
          <cell r="AQ129">
            <v>8.4024296182028539</v>
          </cell>
          <cell r="AT129">
            <v>7.1336290011569607</v>
          </cell>
          <cell r="AW129">
            <v>220946</v>
          </cell>
          <cell r="AZ129">
            <v>622395</v>
          </cell>
          <cell r="BC129">
            <v>112.8</v>
          </cell>
          <cell r="BF129">
            <v>92.5</v>
          </cell>
          <cell r="BI129">
            <v>1124.7</v>
          </cell>
          <cell r="BL129">
            <v>10.843617431546472</v>
          </cell>
          <cell r="BO129">
            <v>795.25</v>
          </cell>
          <cell r="BR129">
            <v>7.6672772849980717</v>
          </cell>
          <cell r="BU129">
            <v>87.7</v>
          </cell>
          <cell r="BX129">
            <v>148.4</v>
          </cell>
          <cell r="CA129">
            <v>104.1</v>
          </cell>
          <cell r="CD129">
            <v>136.1</v>
          </cell>
          <cell r="CG129">
            <v>122.36</v>
          </cell>
          <cell r="CJ129">
            <v>119.87</v>
          </cell>
          <cell r="CM129">
            <v>99.3</v>
          </cell>
          <cell r="CP129">
            <v>128.19999999999999</v>
          </cell>
          <cell r="CS129">
            <v>105.7</v>
          </cell>
          <cell r="CV129">
            <v>129</v>
          </cell>
          <cell r="CY129">
            <v>119.9</v>
          </cell>
          <cell r="DB129">
            <v>123.6</v>
          </cell>
          <cell r="DE129">
            <v>102.8</v>
          </cell>
          <cell r="DH129">
            <v>96.2</v>
          </cell>
          <cell r="DQ129">
            <v>128.4</v>
          </cell>
          <cell r="DT129">
            <v>121.2</v>
          </cell>
        </row>
        <row r="130">
          <cell r="E130">
            <v>106.53238095238095</v>
          </cell>
          <cell r="I130">
            <v>88.9</v>
          </cell>
          <cell r="J130">
            <v>103.8</v>
          </cell>
          <cell r="M130">
            <v>98.3</v>
          </cell>
          <cell r="P130">
            <v>102.4</v>
          </cell>
          <cell r="S130">
            <v>101.8</v>
          </cell>
          <cell r="V130">
            <v>101.4</v>
          </cell>
          <cell r="Y130">
            <v>97.6</v>
          </cell>
          <cell r="AB130">
            <v>6664</v>
          </cell>
          <cell r="AE130">
            <v>4.5999999999999996</v>
          </cell>
          <cell r="AH130">
            <v>4.7</v>
          </cell>
          <cell r="AK130">
            <v>610.9</v>
          </cell>
          <cell r="AN130">
            <v>1265.5</v>
          </cell>
          <cell r="AQ130">
            <v>5.7344067084454533</v>
          </cell>
          <cell r="AT130">
            <v>11.879017334322675</v>
          </cell>
          <cell r="AW130">
            <v>225130</v>
          </cell>
          <cell r="AZ130">
            <v>623681</v>
          </cell>
          <cell r="BC130">
            <v>86.7</v>
          </cell>
          <cell r="BF130">
            <v>91.6</v>
          </cell>
          <cell r="BI130">
            <v>521.22</v>
          </cell>
          <cell r="BL130">
            <v>4.8925969300637417</v>
          </cell>
          <cell r="BO130">
            <v>1045.97</v>
          </cell>
          <cell r="BR130">
            <v>9.8183293253113302</v>
          </cell>
          <cell r="BU130">
            <v>90.6</v>
          </cell>
          <cell r="BX130">
            <v>118.5</v>
          </cell>
          <cell r="CA130">
            <v>105.3</v>
          </cell>
          <cell r="CD130">
            <v>112.8</v>
          </cell>
          <cell r="CG130">
            <v>113.38</v>
          </cell>
          <cell r="CJ130">
            <v>121.5</v>
          </cell>
          <cell r="CM130">
            <v>91.2</v>
          </cell>
          <cell r="CP130">
            <v>110</v>
          </cell>
          <cell r="CS130">
            <v>98.8</v>
          </cell>
          <cell r="CV130">
            <v>112.1</v>
          </cell>
          <cell r="CY130">
            <v>113.7</v>
          </cell>
          <cell r="DB130">
            <v>101.5</v>
          </cell>
          <cell r="DE130">
            <v>103.7</v>
          </cell>
          <cell r="DH130">
            <v>103.2</v>
          </cell>
          <cell r="DQ130">
            <v>103.5</v>
          </cell>
          <cell r="DT130">
            <v>115</v>
          </cell>
        </row>
        <row r="131">
          <cell r="E131">
            <v>107.64100000000001</v>
          </cell>
          <cell r="I131">
            <v>71.400000000000006</v>
          </cell>
          <cell r="J131">
            <v>100.7</v>
          </cell>
          <cell r="M131" t="e">
            <v>#N/A</v>
          </cell>
          <cell r="P131">
            <v>105.7</v>
          </cell>
          <cell r="S131">
            <v>101.9</v>
          </cell>
          <cell r="V131">
            <v>101.3</v>
          </cell>
          <cell r="Y131">
            <v>97.3</v>
          </cell>
          <cell r="AB131">
            <v>6638</v>
          </cell>
          <cell r="AE131">
            <v>4.9000000000000004</v>
          </cell>
          <cell r="AH131">
            <v>4.9000000000000004</v>
          </cell>
          <cell r="AK131" t="e">
            <v>#N/A</v>
          </cell>
          <cell r="AN131" t="e">
            <v>#N/A</v>
          </cell>
          <cell r="AQ131" t="e">
            <v>#N/A</v>
          </cell>
          <cell r="AT131" t="e">
            <v>#N/A</v>
          </cell>
          <cell r="AW131">
            <v>227751</v>
          </cell>
          <cell r="AZ131">
            <v>623214</v>
          </cell>
          <cell r="BC131">
            <v>83.7</v>
          </cell>
          <cell r="BF131">
            <v>90.6</v>
          </cell>
          <cell r="BI131">
            <v>1179.8800000000001</v>
          </cell>
          <cell r="BL131">
            <v>10.961250824499958</v>
          </cell>
          <cell r="BO131">
            <v>1232.6099999999999</v>
          </cell>
          <cell r="BR131">
            <v>11.451119926422086</v>
          </cell>
          <cell r="BU131">
            <v>82.5</v>
          </cell>
          <cell r="BX131">
            <v>139.80000000000001</v>
          </cell>
          <cell r="CA131">
            <v>97.9</v>
          </cell>
          <cell r="CD131">
            <v>135.1</v>
          </cell>
          <cell r="CG131">
            <v>120.01</v>
          </cell>
          <cell r="CJ131">
            <v>128.13</v>
          </cell>
          <cell r="CM131">
            <v>86.1</v>
          </cell>
          <cell r="CP131">
            <v>123.7</v>
          </cell>
          <cell r="CS131">
            <v>95.7</v>
          </cell>
          <cell r="CV131">
            <v>132.6</v>
          </cell>
          <cell r="CY131">
            <v>112.5</v>
          </cell>
          <cell r="DB131">
            <v>119.5</v>
          </cell>
          <cell r="DE131">
            <v>103.5</v>
          </cell>
          <cell r="DH131">
            <v>103</v>
          </cell>
          <cell r="DQ131">
            <v>120.9</v>
          </cell>
          <cell r="DT131">
            <v>108.1</v>
          </cell>
        </row>
        <row r="132">
          <cell r="E132">
            <v>102.67359999999999</v>
          </cell>
          <cell r="I132" t="e">
            <v>#N/A</v>
          </cell>
          <cell r="J132" t="e">
            <v>#N/A</v>
          </cell>
          <cell r="M132" t="e">
            <v>#N/A</v>
          </cell>
          <cell r="P132" t="e">
            <v>#N/A</v>
          </cell>
          <cell r="S132" t="e">
            <v>#N/A</v>
          </cell>
          <cell r="V132" t="e">
            <v>#N/A</v>
          </cell>
          <cell r="Y132" t="e">
            <v>#N/A</v>
          </cell>
          <cell r="AB132" t="e">
            <v>#N/A</v>
          </cell>
          <cell r="AE132" t="e">
            <v>#N/A</v>
          </cell>
          <cell r="AH132" t="e">
            <v>#N/A</v>
          </cell>
          <cell r="AK132" t="e">
            <v>#N/A</v>
          </cell>
          <cell r="AN132" t="e">
            <v>#N/A</v>
          </cell>
          <cell r="AQ132" t="e">
            <v>#N/A</v>
          </cell>
          <cell r="AT132" t="e">
            <v>#N/A</v>
          </cell>
          <cell r="AW132" t="e">
            <v>#N/A</v>
          </cell>
          <cell r="AZ132" t="e">
            <v>#N/A</v>
          </cell>
          <cell r="BC132" t="e">
            <v>#N/A</v>
          </cell>
          <cell r="BF132" t="e">
            <v>#N/A</v>
          </cell>
          <cell r="BI132" t="e">
            <v>#N/A</v>
          </cell>
          <cell r="BL132" t="e">
            <v>#N/A</v>
          </cell>
          <cell r="BO132" t="e">
            <v>#N/A</v>
          </cell>
          <cell r="BR132" t="e">
            <v>#N/A</v>
          </cell>
          <cell r="BU132" t="e">
            <v>#N/A</v>
          </cell>
          <cell r="BX132" t="e">
            <v>#N/A</v>
          </cell>
          <cell r="CA132" t="e">
            <v>#N/A</v>
          </cell>
          <cell r="CD132" t="e">
            <v>#N/A</v>
          </cell>
          <cell r="CG132" t="e">
            <v>#N/A</v>
          </cell>
          <cell r="CJ132" t="e">
            <v>#N/A</v>
          </cell>
          <cell r="CM132" t="e">
            <v>#N/A</v>
          </cell>
          <cell r="CP132" t="e">
            <v>#N/A</v>
          </cell>
          <cell r="CS132" t="e">
            <v>#N/A</v>
          </cell>
          <cell r="CV132" t="e">
            <v>#N/A</v>
          </cell>
          <cell r="CY132" t="e">
            <v>#N/A</v>
          </cell>
          <cell r="DB132" t="e">
            <v>#N/A</v>
          </cell>
          <cell r="DE132" t="e">
            <v>#N/A</v>
          </cell>
          <cell r="DH132" t="e">
            <v>#N/A</v>
          </cell>
          <cell r="DQ132" t="e">
            <v>#N/A</v>
          </cell>
          <cell r="DT132" t="e">
            <v>#N/A</v>
          </cell>
        </row>
        <row r="133">
          <cell r="E133" t="e">
            <v>#N/A</v>
          </cell>
          <cell r="I133" t="e">
            <v>#N/A</v>
          </cell>
          <cell r="J133" t="e">
            <v>#N/A</v>
          </cell>
          <cell r="M133" t="e">
            <v>#N/A</v>
          </cell>
          <cell r="P133" t="e">
            <v>#N/A</v>
          </cell>
          <cell r="S133" t="e">
            <v>#N/A</v>
          </cell>
          <cell r="V133" t="e">
            <v>#N/A</v>
          </cell>
          <cell r="Y133" t="e">
            <v>#N/A</v>
          </cell>
          <cell r="AB133" t="e">
            <v>#N/A</v>
          </cell>
          <cell r="AE133" t="e">
            <v>#N/A</v>
          </cell>
          <cell r="AH133" t="e">
            <v>#N/A</v>
          </cell>
          <cell r="AK133" t="e">
            <v>#N/A</v>
          </cell>
          <cell r="AN133" t="e">
            <v>#N/A</v>
          </cell>
          <cell r="AQ133" t="e">
            <v>#N/A</v>
          </cell>
          <cell r="AT133" t="e">
            <v>#N/A</v>
          </cell>
          <cell r="AW133" t="e">
            <v>#N/A</v>
          </cell>
          <cell r="AZ133" t="e">
            <v>#N/A</v>
          </cell>
          <cell r="BC133" t="e">
            <v>#N/A</v>
          </cell>
          <cell r="BF133" t="e">
            <v>#N/A</v>
          </cell>
          <cell r="BI133" t="e">
            <v>#N/A</v>
          </cell>
          <cell r="BL133" t="e">
            <v>#N/A</v>
          </cell>
          <cell r="BO133" t="e">
            <v>#N/A</v>
          </cell>
          <cell r="BR133" t="e">
            <v>#N/A</v>
          </cell>
          <cell r="BU133" t="e">
            <v>#N/A</v>
          </cell>
          <cell r="BX133" t="e">
            <v>#N/A</v>
          </cell>
          <cell r="CA133" t="e">
            <v>#N/A</v>
          </cell>
          <cell r="CD133" t="e">
            <v>#N/A</v>
          </cell>
          <cell r="CG133" t="e">
            <v>#N/A</v>
          </cell>
          <cell r="CJ133" t="e">
            <v>#N/A</v>
          </cell>
          <cell r="CM133" t="e">
            <v>#N/A</v>
          </cell>
          <cell r="CP133" t="e">
            <v>#N/A</v>
          </cell>
          <cell r="CS133" t="e">
            <v>#N/A</v>
          </cell>
          <cell r="CV133" t="e">
            <v>#N/A</v>
          </cell>
          <cell r="CY133" t="e">
            <v>#N/A</v>
          </cell>
          <cell r="DB133" t="e">
            <v>#N/A</v>
          </cell>
          <cell r="DE133" t="e">
            <v>#N/A</v>
          </cell>
          <cell r="DH133" t="e">
            <v>#N/A</v>
          </cell>
          <cell r="DQ133" t="e">
            <v>#N/A</v>
          </cell>
          <cell r="DT133" t="e">
            <v>#N/A</v>
          </cell>
        </row>
        <row r="134">
          <cell r="E134" t="e">
            <v>#N/A</v>
          </cell>
          <cell r="I134" t="e">
            <v>#N/A</v>
          </cell>
          <cell r="J134" t="e">
            <v>#N/A</v>
          </cell>
          <cell r="M134" t="e">
            <v>#N/A</v>
          </cell>
          <cell r="P134" t="e">
            <v>#N/A</v>
          </cell>
          <cell r="S134" t="e">
            <v>#N/A</v>
          </cell>
          <cell r="V134" t="e">
            <v>#N/A</v>
          </cell>
          <cell r="Y134" t="e">
            <v>#N/A</v>
          </cell>
          <cell r="AB134" t="e">
            <v>#N/A</v>
          </cell>
          <cell r="AE134" t="e">
            <v>#N/A</v>
          </cell>
          <cell r="AH134" t="e">
            <v>#N/A</v>
          </cell>
          <cell r="AK134" t="e">
            <v>#N/A</v>
          </cell>
          <cell r="AN134" t="e">
            <v>#N/A</v>
          </cell>
          <cell r="AQ134" t="e">
            <v>#N/A</v>
          </cell>
          <cell r="AT134" t="e">
            <v>#N/A</v>
          </cell>
          <cell r="AW134" t="e">
            <v>#N/A</v>
          </cell>
          <cell r="AZ134" t="e">
            <v>#N/A</v>
          </cell>
          <cell r="BC134" t="e">
            <v>#N/A</v>
          </cell>
          <cell r="BF134" t="e">
            <v>#N/A</v>
          </cell>
          <cell r="BI134" t="e">
            <v>#N/A</v>
          </cell>
          <cell r="BL134" t="e">
            <v>#N/A</v>
          </cell>
          <cell r="BO134" t="e">
            <v>#N/A</v>
          </cell>
          <cell r="BR134" t="e">
            <v>#N/A</v>
          </cell>
          <cell r="BU134" t="e">
            <v>#N/A</v>
          </cell>
          <cell r="BX134" t="e">
            <v>#N/A</v>
          </cell>
          <cell r="CA134" t="e">
            <v>#N/A</v>
          </cell>
          <cell r="CD134" t="e">
            <v>#N/A</v>
          </cell>
          <cell r="CG134" t="e">
            <v>#N/A</v>
          </cell>
          <cell r="CJ134" t="e">
            <v>#N/A</v>
          </cell>
          <cell r="CM134" t="e">
            <v>#N/A</v>
          </cell>
          <cell r="CP134" t="e">
            <v>#N/A</v>
          </cell>
          <cell r="CS134" t="e">
            <v>#N/A</v>
          </cell>
          <cell r="CV134" t="e">
            <v>#N/A</v>
          </cell>
          <cell r="CY134" t="e">
            <v>#N/A</v>
          </cell>
          <cell r="DB134" t="e">
            <v>#N/A</v>
          </cell>
          <cell r="DE134" t="e">
            <v>#N/A</v>
          </cell>
          <cell r="DH134" t="e">
            <v>#N/A</v>
          </cell>
          <cell r="DQ134" t="e">
            <v>#N/A</v>
          </cell>
          <cell r="DT134" t="e">
            <v>#N/A</v>
          </cell>
        </row>
        <row r="135">
          <cell r="E135" t="e">
            <v>#N/A</v>
          </cell>
          <cell r="I135" t="e">
            <v>#N/A</v>
          </cell>
          <cell r="J135" t="e">
            <v>#N/A</v>
          </cell>
          <cell r="M135" t="e">
            <v>#N/A</v>
          </cell>
          <cell r="P135" t="e">
            <v>#N/A</v>
          </cell>
          <cell r="S135" t="e">
            <v>#N/A</v>
          </cell>
          <cell r="V135" t="e">
            <v>#N/A</v>
          </cell>
          <cell r="Y135" t="e">
            <v>#N/A</v>
          </cell>
          <cell r="AB135" t="e">
            <v>#N/A</v>
          </cell>
          <cell r="AE135" t="e">
            <v>#N/A</v>
          </cell>
          <cell r="AH135" t="e">
            <v>#N/A</v>
          </cell>
          <cell r="AK135" t="e">
            <v>#N/A</v>
          </cell>
          <cell r="AN135" t="e">
            <v>#N/A</v>
          </cell>
          <cell r="AQ135" t="e">
            <v>#N/A</v>
          </cell>
          <cell r="AT135" t="e">
            <v>#N/A</v>
          </cell>
          <cell r="AW135" t="e">
            <v>#N/A</v>
          </cell>
          <cell r="AZ135" t="e">
            <v>#N/A</v>
          </cell>
          <cell r="BC135" t="e">
            <v>#N/A</v>
          </cell>
          <cell r="BF135" t="e">
            <v>#N/A</v>
          </cell>
          <cell r="BI135" t="e">
            <v>#N/A</v>
          </cell>
          <cell r="BL135" t="e">
            <v>#N/A</v>
          </cell>
          <cell r="BO135" t="e">
            <v>#N/A</v>
          </cell>
          <cell r="BR135" t="e">
            <v>#N/A</v>
          </cell>
          <cell r="BU135" t="e">
            <v>#N/A</v>
          </cell>
          <cell r="BX135" t="e">
            <v>#N/A</v>
          </cell>
          <cell r="CA135" t="e">
            <v>#N/A</v>
          </cell>
          <cell r="CD135" t="e">
            <v>#N/A</v>
          </cell>
          <cell r="CG135" t="e">
            <v>#N/A</v>
          </cell>
          <cell r="CJ135" t="e">
            <v>#N/A</v>
          </cell>
          <cell r="CM135" t="e">
            <v>#N/A</v>
          </cell>
          <cell r="CP135" t="e">
            <v>#N/A</v>
          </cell>
          <cell r="CS135" t="e">
            <v>#N/A</v>
          </cell>
          <cell r="CV135" t="e">
            <v>#N/A</v>
          </cell>
          <cell r="CY135" t="e">
            <v>#N/A</v>
          </cell>
          <cell r="DB135" t="e">
            <v>#N/A</v>
          </cell>
          <cell r="DE135" t="e">
            <v>#N/A</v>
          </cell>
          <cell r="DH135" t="e">
            <v>#N/A</v>
          </cell>
          <cell r="DQ135" t="e">
            <v>#N/A</v>
          </cell>
          <cell r="DT135" t="e">
            <v>#N/A</v>
          </cell>
        </row>
        <row r="136">
          <cell r="E136" t="e">
            <v>#N/A</v>
          </cell>
          <cell r="I136" t="e">
            <v>#N/A</v>
          </cell>
          <cell r="J136" t="e">
            <v>#N/A</v>
          </cell>
          <cell r="M136" t="e">
            <v>#N/A</v>
          </cell>
          <cell r="P136" t="e">
            <v>#N/A</v>
          </cell>
          <cell r="S136" t="e">
            <v>#N/A</v>
          </cell>
          <cell r="V136" t="e">
            <v>#N/A</v>
          </cell>
          <cell r="Y136" t="e">
            <v>#N/A</v>
          </cell>
          <cell r="AB136" t="e">
            <v>#N/A</v>
          </cell>
          <cell r="AE136" t="e">
            <v>#N/A</v>
          </cell>
          <cell r="AH136" t="e">
            <v>#N/A</v>
          </cell>
          <cell r="AK136" t="e">
            <v>#N/A</v>
          </cell>
          <cell r="AN136" t="e">
            <v>#N/A</v>
          </cell>
          <cell r="AQ136" t="e">
            <v>#N/A</v>
          </cell>
          <cell r="AT136" t="e">
            <v>#N/A</v>
          </cell>
          <cell r="AW136" t="e">
            <v>#N/A</v>
          </cell>
          <cell r="AZ136" t="e">
            <v>#N/A</v>
          </cell>
          <cell r="BC136" t="e">
            <v>#N/A</v>
          </cell>
          <cell r="BF136" t="e">
            <v>#N/A</v>
          </cell>
          <cell r="BI136" t="e">
            <v>#N/A</v>
          </cell>
          <cell r="BL136" t="e">
            <v>#N/A</v>
          </cell>
          <cell r="BO136" t="e">
            <v>#N/A</v>
          </cell>
          <cell r="BR136" t="e">
            <v>#N/A</v>
          </cell>
          <cell r="BU136" t="e">
            <v>#N/A</v>
          </cell>
          <cell r="BX136" t="e">
            <v>#N/A</v>
          </cell>
          <cell r="CA136" t="e">
            <v>#N/A</v>
          </cell>
          <cell r="CD136" t="e">
            <v>#N/A</v>
          </cell>
          <cell r="CG136" t="e">
            <v>#N/A</v>
          </cell>
          <cell r="CJ136" t="e">
            <v>#N/A</v>
          </cell>
          <cell r="CM136" t="e">
            <v>#N/A</v>
          </cell>
          <cell r="CP136" t="e">
            <v>#N/A</v>
          </cell>
          <cell r="CS136" t="e">
            <v>#N/A</v>
          </cell>
          <cell r="CV136" t="e">
            <v>#N/A</v>
          </cell>
          <cell r="CY136" t="e">
            <v>#N/A</v>
          </cell>
          <cell r="DB136" t="e">
            <v>#N/A</v>
          </cell>
          <cell r="DE136" t="e">
            <v>#N/A</v>
          </cell>
          <cell r="DH136" t="e">
            <v>#N/A</v>
          </cell>
          <cell r="DQ136" t="e">
            <v>#N/A</v>
          </cell>
          <cell r="DT136" t="e">
            <v>#N/A</v>
          </cell>
        </row>
        <row r="137">
          <cell r="E137" t="e">
            <v>#N/A</v>
          </cell>
          <cell r="I137" t="e">
            <v>#N/A</v>
          </cell>
          <cell r="J137" t="e">
            <v>#N/A</v>
          </cell>
          <cell r="M137" t="e">
            <v>#N/A</v>
          </cell>
          <cell r="P137" t="e">
            <v>#N/A</v>
          </cell>
          <cell r="S137" t="e">
            <v>#N/A</v>
          </cell>
          <cell r="V137" t="e">
            <v>#N/A</v>
          </cell>
          <cell r="Y137" t="e">
            <v>#N/A</v>
          </cell>
          <cell r="AB137" t="e">
            <v>#N/A</v>
          </cell>
          <cell r="AE137" t="e">
            <v>#N/A</v>
          </cell>
          <cell r="AH137" t="e">
            <v>#N/A</v>
          </cell>
          <cell r="AK137" t="e">
            <v>#N/A</v>
          </cell>
          <cell r="AN137" t="e">
            <v>#N/A</v>
          </cell>
          <cell r="AQ137" t="e">
            <v>#N/A</v>
          </cell>
          <cell r="AT137" t="e">
            <v>#N/A</v>
          </cell>
          <cell r="AW137" t="e">
            <v>#N/A</v>
          </cell>
          <cell r="AZ137" t="e">
            <v>#N/A</v>
          </cell>
          <cell r="BC137" t="e">
            <v>#N/A</v>
          </cell>
          <cell r="BF137" t="e">
            <v>#N/A</v>
          </cell>
          <cell r="BI137" t="e">
            <v>#N/A</v>
          </cell>
          <cell r="BL137" t="e">
            <v>#N/A</v>
          </cell>
          <cell r="BO137" t="e">
            <v>#N/A</v>
          </cell>
          <cell r="BR137" t="e">
            <v>#N/A</v>
          </cell>
          <cell r="BU137" t="e">
            <v>#N/A</v>
          </cell>
          <cell r="BX137" t="e">
            <v>#N/A</v>
          </cell>
          <cell r="CA137" t="e">
            <v>#N/A</v>
          </cell>
          <cell r="CD137" t="e">
            <v>#N/A</v>
          </cell>
          <cell r="CG137" t="e">
            <v>#N/A</v>
          </cell>
          <cell r="CJ137" t="e">
            <v>#N/A</v>
          </cell>
          <cell r="CM137" t="e">
            <v>#N/A</v>
          </cell>
          <cell r="CP137" t="e">
            <v>#N/A</v>
          </cell>
          <cell r="CS137" t="e">
            <v>#N/A</v>
          </cell>
          <cell r="CV137" t="e">
            <v>#N/A</v>
          </cell>
          <cell r="CY137" t="e">
            <v>#N/A</v>
          </cell>
          <cell r="DB137" t="e">
            <v>#N/A</v>
          </cell>
          <cell r="DE137" t="e">
            <v>#N/A</v>
          </cell>
          <cell r="DH137" t="e">
            <v>#N/A</v>
          </cell>
          <cell r="DQ137" t="e">
            <v>#N/A</v>
          </cell>
          <cell r="DT137" t="e">
            <v>#N/A</v>
          </cell>
        </row>
        <row r="138">
          <cell r="E138" t="e">
            <v>#N/A</v>
          </cell>
          <cell r="I138" t="e">
            <v>#N/A</v>
          </cell>
          <cell r="J138" t="e">
            <v>#N/A</v>
          </cell>
          <cell r="M138" t="e">
            <v>#N/A</v>
          </cell>
          <cell r="P138" t="e">
            <v>#N/A</v>
          </cell>
          <cell r="S138" t="e">
            <v>#N/A</v>
          </cell>
          <cell r="V138" t="e">
            <v>#N/A</v>
          </cell>
          <cell r="Y138" t="e">
            <v>#N/A</v>
          </cell>
          <cell r="AB138" t="e">
            <v>#N/A</v>
          </cell>
          <cell r="AE138" t="e">
            <v>#N/A</v>
          </cell>
          <cell r="AH138" t="e">
            <v>#N/A</v>
          </cell>
          <cell r="AK138" t="e">
            <v>#N/A</v>
          </cell>
          <cell r="AN138" t="e">
            <v>#N/A</v>
          </cell>
          <cell r="AQ138" t="e">
            <v>#N/A</v>
          </cell>
          <cell r="AT138" t="e">
            <v>#N/A</v>
          </cell>
          <cell r="AW138" t="e">
            <v>#N/A</v>
          </cell>
          <cell r="AZ138" t="e">
            <v>#N/A</v>
          </cell>
          <cell r="BC138" t="e">
            <v>#N/A</v>
          </cell>
          <cell r="BF138" t="e">
            <v>#N/A</v>
          </cell>
          <cell r="BI138" t="e">
            <v>#N/A</v>
          </cell>
          <cell r="BL138" t="e">
            <v>#N/A</v>
          </cell>
          <cell r="BO138" t="e">
            <v>#N/A</v>
          </cell>
          <cell r="BR138" t="e">
            <v>#N/A</v>
          </cell>
          <cell r="BU138" t="e">
            <v>#N/A</v>
          </cell>
          <cell r="BX138" t="e">
            <v>#N/A</v>
          </cell>
          <cell r="CA138" t="e">
            <v>#N/A</v>
          </cell>
          <cell r="CD138" t="e">
            <v>#N/A</v>
          </cell>
          <cell r="CG138" t="e">
            <v>#N/A</v>
          </cell>
          <cell r="CJ138" t="e">
            <v>#N/A</v>
          </cell>
          <cell r="CM138" t="e">
            <v>#N/A</v>
          </cell>
          <cell r="CP138" t="e">
            <v>#N/A</v>
          </cell>
          <cell r="CS138" t="e">
            <v>#N/A</v>
          </cell>
          <cell r="CV138" t="e">
            <v>#N/A</v>
          </cell>
          <cell r="CY138" t="e">
            <v>#N/A</v>
          </cell>
          <cell r="DB138" t="e">
            <v>#N/A</v>
          </cell>
          <cell r="DE138" t="e">
            <v>#N/A</v>
          </cell>
          <cell r="DH138" t="e">
            <v>#N/A</v>
          </cell>
          <cell r="DQ138" t="e">
            <v>#N/A</v>
          </cell>
          <cell r="DT138" t="e">
            <v>#N/A</v>
          </cell>
        </row>
        <row r="139">
          <cell r="E139" t="e">
            <v>#N/A</v>
          </cell>
          <cell r="I139" t="e">
            <v>#N/A</v>
          </cell>
          <cell r="J139" t="e">
            <v>#N/A</v>
          </cell>
          <cell r="M139" t="e">
            <v>#N/A</v>
          </cell>
          <cell r="P139" t="e">
            <v>#N/A</v>
          </cell>
          <cell r="S139" t="e">
            <v>#N/A</v>
          </cell>
          <cell r="V139" t="e">
            <v>#N/A</v>
          </cell>
          <cell r="Y139" t="e">
            <v>#N/A</v>
          </cell>
          <cell r="AB139" t="e">
            <v>#N/A</v>
          </cell>
          <cell r="AE139" t="e">
            <v>#N/A</v>
          </cell>
          <cell r="AH139" t="e">
            <v>#N/A</v>
          </cell>
          <cell r="AK139" t="e">
            <v>#N/A</v>
          </cell>
          <cell r="AN139" t="e">
            <v>#N/A</v>
          </cell>
          <cell r="AQ139" t="e">
            <v>#N/A</v>
          </cell>
          <cell r="AT139" t="e">
            <v>#N/A</v>
          </cell>
          <cell r="AW139" t="e">
            <v>#N/A</v>
          </cell>
          <cell r="AZ139" t="e">
            <v>#N/A</v>
          </cell>
          <cell r="BC139" t="e">
            <v>#N/A</v>
          </cell>
          <cell r="BF139" t="e">
            <v>#N/A</v>
          </cell>
          <cell r="BI139" t="e">
            <v>#N/A</v>
          </cell>
          <cell r="BL139" t="e">
            <v>#N/A</v>
          </cell>
          <cell r="BO139" t="e">
            <v>#N/A</v>
          </cell>
          <cell r="BR139" t="e">
            <v>#N/A</v>
          </cell>
          <cell r="BU139" t="e">
            <v>#N/A</v>
          </cell>
          <cell r="BX139" t="e">
            <v>#N/A</v>
          </cell>
          <cell r="CA139" t="e">
            <v>#N/A</v>
          </cell>
          <cell r="CD139" t="e">
            <v>#N/A</v>
          </cell>
          <cell r="CG139" t="e">
            <v>#N/A</v>
          </cell>
          <cell r="CJ139" t="e">
            <v>#N/A</v>
          </cell>
          <cell r="CM139" t="e">
            <v>#N/A</v>
          </cell>
          <cell r="CP139" t="e">
            <v>#N/A</v>
          </cell>
          <cell r="CS139" t="e">
            <v>#N/A</v>
          </cell>
          <cell r="CV139" t="e">
            <v>#N/A</v>
          </cell>
          <cell r="CY139" t="e">
            <v>#N/A</v>
          </cell>
          <cell r="DB139" t="e">
            <v>#N/A</v>
          </cell>
          <cell r="DE139" t="e">
            <v>#N/A</v>
          </cell>
          <cell r="DH139" t="e">
            <v>#N/A</v>
          </cell>
          <cell r="DQ139" t="e">
            <v>#N/A</v>
          </cell>
          <cell r="DT139" t="e">
            <v>#N/A</v>
          </cell>
        </row>
        <row r="140">
          <cell r="E140" t="e">
            <v>#N/A</v>
          </cell>
          <cell r="I140" t="e">
            <v>#N/A</v>
          </cell>
          <cell r="J140" t="e">
            <v>#N/A</v>
          </cell>
          <cell r="M140" t="e">
            <v>#N/A</v>
          </cell>
          <cell r="P140" t="e">
            <v>#N/A</v>
          </cell>
          <cell r="S140" t="e">
            <v>#N/A</v>
          </cell>
          <cell r="V140" t="e">
            <v>#N/A</v>
          </cell>
          <cell r="Y140" t="e">
            <v>#N/A</v>
          </cell>
          <cell r="AB140" t="e">
            <v>#N/A</v>
          </cell>
          <cell r="AE140" t="e">
            <v>#N/A</v>
          </cell>
          <cell r="AH140" t="e">
            <v>#N/A</v>
          </cell>
          <cell r="AK140" t="e">
            <v>#N/A</v>
          </cell>
          <cell r="AN140" t="e">
            <v>#N/A</v>
          </cell>
          <cell r="AQ140" t="e">
            <v>#N/A</v>
          </cell>
          <cell r="AT140" t="e">
            <v>#N/A</v>
          </cell>
          <cell r="AW140" t="e">
            <v>#N/A</v>
          </cell>
          <cell r="AZ140" t="e">
            <v>#N/A</v>
          </cell>
          <cell r="BC140" t="e">
            <v>#N/A</v>
          </cell>
          <cell r="BF140" t="e">
            <v>#N/A</v>
          </cell>
          <cell r="BI140" t="e">
            <v>#N/A</v>
          </cell>
          <cell r="BL140" t="e">
            <v>#N/A</v>
          </cell>
          <cell r="BO140" t="e">
            <v>#N/A</v>
          </cell>
          <cell r="BR140" t="e">
            <v>#N/A</v>
          </cell>
          <cell r="BU140" t="e">
            <v>#N/A</v>
          </cell>
          <cell r="BX140" t="e">
            <v>#N/A</v>
          </cell>
          <cell r="CA140" t="e">
            <v>#N/A</v>
          </cell>
          <cell r="CD140" t="e">
            <v>#N/A</v>
          </cell>
          <cell r="CG140" t="e">
            <v>#N/A</v>
          </cell>
          <cell r="CJ140" t="e">
            <v>#N/A</v>
          </cell>
          <cell r="CM140" t="e">
            <v>#N/A</v>
          </cell>
          <cell r="CP140" t="e">
            <v>#N/A</v>
          </cell>
          <cell r="CS140" t="e">
            <v>#N/A</v>
          </cell>
          <cell r="CV140" t="e">
            <v>#N/A</v>
          </cell>
          <cell r="CY140" t="e">
            <v>#N/A</v>
          </cell>
          <cell r="DB140" t="e">
            <v>#N/A</v>
          </cell>
          <cell r="DE140" t="e">
            <v>#N/A</v>
          </cell>
          <cell r="DH140" t="e">
            <v>#N/A</v>
          </cell>
          <cell r="DQ140" t="e">
            <v>#N/A</v>
          </cell>
          <cell r="DT140" t="e">
            <v>#N/A</v>
          </cell>
        </row>
        <row r="141">
          <cell r="E141" t="e">
            <v>#N/A</v>
          </cell>
          <cell r="I141" t="e">
            <v>#N/A</v>
          </cell>
          <cell r="J141" t="e">
            <v>#N/A</v>
          </cell>
          <cell r="M141" t="e">
            <v>#N/A</v>
          </cell>
          <cell r="P141" t="e">
            <v>#N/A</v>
          </cell>
          <cell r="S141" t="e">
            <v>#N/A</v>
          </cell>
          <cell r="V141" t="e">
            <v>#N/A</v>
          </cell>
          <cell r="Y141" t="e">
            <v>#N/A</v>
          </cell>
          <cell r="AB141" t="e">
            <v>#N/A</v>
          </cell>
          <cell r="AE141" t="e">
            <v>#N/A</v>
          </cell>
          <cell r="AH141" t="e">
            <v>#N/A</v>
          </cell>
          <cell r="AK141" t="e">
            <v>#N/A</v>
          </cell>
          <cell r="AN141" t="e">
            <v>#N/A</v>
          </cell>
          <cell r="AQ141" t="e">
            <v>#N/A</v>
          </cell>
          <cell r="AT141" t="e">
            <v>#N/A</v>
          </cell>
          <cell r="AW141" t="e">
            <v>#N/A</v>
          </cell>
          <cell r="AZ141" t="e">
            <v>#N/A</v>
          </cell>
          <cell r="BC141" t="e">
            <v>#N/A</v>
          </cell>
          <cell r="BF141" t="e">
            <v>#N/A</v>
          </cell>
          <cell r="BI141" t="e">
            <v>#N/A</v>
          </cell>
          <cell r="BL141" t="e">
            <v>#N/A</v>
          </cell>
          <cell r="BO141" t="e">
            <v>#N/A</v>
          </cell>
          <cell r="BR141" t="e">
            <v>#N/A</v>
          </cell>
          <cell r="BU141" t="e">
            <v>#N/A</v>
          </cell>
          <cell r="BX141" t="e">
            <v>#N/A</v>
          </cell>
          <cell r="CA141" t="e">
            <v>#N/A</v>
          </cell>
          <cell r="CD141" t="e">
            <v>#N/A</v>
          </cell>
          <cell r="CG141" t="e">
            <v>#N/A</v>
          </cell>
          <cell r="CJ141" t="e">
            <v>#N/A</v>
          </cell>
          <cell r="CM141" t="e">
            <v>#N/A</v>
          </cell>
          <cell r="CP141" t="e">
            <v>#N/A</v>
          </cell>
          <cell r="CS141" t="e">
            <v>#N/A</v>
          </cell>
          <cell r="CV141" t="e">
            <v>#N/A</v>
          </cell>
          <cell r="CY141" t="e">
            <v>#N/A</v>
          </cell>
          <cell r="DB141" t="e">
            <v>#N/A</v>
          </cell>
          <cell r="DE141" t="e">
            <v>#N/A</v>
          </cell>
          <cell r="DH141" t="e">
            <v>#N/A</v>
          </cell>
          <cell r="DQ141" t="e">
            <v>#N/A</v>
          </cell>
          <cell r="DT141" t="e">
            <v>#N/A</v>
          </cell>
        </row>
        <row r="142">
          <cell r="E142" t="e">
            <v>#N/A</v>
          </cell>
          <cell r="I142" t="e">
            <v>#N/A</v>
          </cell>
          <cell r="J142" t="e">
            <v>#N/A</v>
          </cell>
          <cell r="M142" t="e">
            <v>#N/A</v>
          </cell>
          <cell r="P142" t="e">
            <v>#N/A</v>
          </cell>
          <cell r="S142" t="e">
            <v>#N/A</v>
          </cell>
          <cell r="V142" t="e">
            <v>#N/A</v>
          </cell>
          <cell r="Y142" t="e">
            <v>#N/A</v>
          </cell>
          <cell r="AB142" t="e">
            <v>#N/A</v>
          </cell>
          <cell r="AE142" t="e">
            <v>#N/A</v>
          </cell>
          <cell r="AH142" t="e">
            <v>#N/A</v>
          </cell>
          <cell r="AK142" t="e">
            <v>#N/A</v>
          </cell>
          <cell r="AN142" t="e">
            <v>#N/A</v>
          </cell>
          <cell r="AQ142" t="e">
            <v>#N/A</v>
          </cell>
          <cell r="AT142" t="e">
            <v>#N/A</v>
          </cell>
          <cell r="AW142" t="e">
            <v>#N/A</v>
          </cell>
          <cell r="AZ142" t="e">
            <v>#N/A</v>
          </cell>
          <cell r="BC142" t="e">
            <v>#N/A</v>
          </cell>
          <cell r="BF142" t="e">
            <v>#N/A</v>
          </cell>
          <cell r="BI142" t="e">
            <v>#N/A</v>
          </cell>
          <cell r="BL142" t="e">
            <v>#N/A</v>
          </cell>
          <cell r="BO142" t="e">
            <v>#N/A</v>
          </cell>
          <cell r="BR142" t="e">
            <v>#N/A</v>
          </cell>
          <cell r="BU142" t="e">
            <v>#N/A</v>
          </cell>
          <cell r="BX142" t="e">
            <v>#N/A</v>
          </cell>
          <cell r="CA142" t="e">
            <v>#N/A</v>
          </cell>
          <cell r="CD142" t="e">
            <v>#N/A</v>
          </cell>
          <cell r="CG142" t="e">
            <v>#N/A</v>
          </cell>
          <cell r="CJ142" t="e">
            <v>#N/A</v>
          </cell>
          <cell r="CM142" t="e">
            <v>#N/A</v>
          </cell>
          <cell r="CP142" t="e">
            <v>#N/A</v>
          </cell>
          <cell r="CS142" t="e">
            <v>#N/A</v>
          </cell>
          <cell r="CV142" t="e">
            <v>#N/A</v>
          </cell>
          <cell r="CY142" t="e">
            <v>#N/A</v>
          </cell>
          <cell r="DB142" t="e">
            <v>#N/A</v>
          </cell>
          <cell r="DE142" t="e">
            <v>#N/A</v>
          </cell>
          <cell r="DH142" t="e">
            <v>#N/A</v>
          </cell>
          <cell r="DQ142" t="e">
            <v>#N/A</v>
          </cell>
          <cell r="DT142" t="e">
            <v>#N/A</v>
          </cell>
        </row>
        <row r="143">
          <cell r="E143" t="e">
            <v>#N/A</v>
          </cell>
          <cell r="I143" t="e">
            <v>#N/A</v>
          </cell>
          <cell r="J143" t="e">
            <v>#N/A</v>
          </cell>
          <cell r="M143" t="e">
            <v>#N/A</v>
          </cell>
          <cell r="P143" t="e">
            <v>#N/A</v>
          </cell>
          <cell r="S143" t="e">
            <v>#N/A</v>
          </cell>
          <cell r="V143" t="e">
            <v>#N/A</v>
          </cell>
          <cell r="Y143" t="e">
            <v>#N/A</v>
          </cell>
          <cell r="AB143" t="e">
            <v>#N/A</v>
          </cell>
          <cell r="AE143" t="e">
            <v>#N/A</v>
          </cell>
          <cell r="AH143" t="e">
            <v>#N/A</v>
          </cell>
          <cell r="AK143" t="e">
            <v>#N/A</v>
          </cell>
          <cell r="AN143" t="e">
            <v>#N/A</v>
          </cell>
          <cell r="AQ143" t="e">
            <v>#N/A</v>
          </cell>
          <cell r="AT143" t="e">
            <v>#N/A</v>
          </cell>
          <cell r="AW143" t="e">
            <v>#N/A</v>
          </cell>
          <cell r="AZ143" t="e">
            <v>#N/A</v>
          </cell>
          <cell r="BC143" t="e">
            <v>#N/A</v>
          </cell>
          <cell r="BF143" t="e">
            <v>#N/A</v>
          </cell>
          <cell r="BI143" t="e">
            <v>#N/A</v>
          </cell>
          <cell r="BL143" t="e">
            <v>#N/A</v>
          </cell>
          <cell r="BO143" t="e">
            <v>#N/A</v>
          </cell>
          <cell r="BR143" t="e">
            <v>#N/A</v>
          </cell>
          <cell r="BU143" t="e">
            <v>#N/A</v>
          </cell>
          <cell r="BX143" t="e">
            <v>#N/A</v>
          </cell>
          <cell r="CA143" t="e">
            <v>#N/A</v>
          </cell>
          <cell r="CD143" t="e">
            <v>#N/A</v>
          </cell>
          <cell r="CG143" t="e">
            <v>#N/A</v>
          </cell>
          <cell r="CJ143" t="e">
            <v>#N/A</v>
          </cell>
          <cell r="CM143" t="e">
            <v>#N/A</v>
          </cell>
          <cell r="CP143" t="e">
            <v>#N/A</v>
          </cell>
          <cell r="CS143" t="e">
            <v>#N/A</v>
          </cell>
          <cell r="CV143" t="e">
            <v>#N/A</v>
          </cell>
          <cell r="CY143" t="e">
            <v>#N/A</v>
          </cell>
          <cell r="DB143" t="e">
            <v>#N/A</v>
          </cell>
          <cell r="DE143" t="e">
            <v>#N/A</v>
          </cell>
          <cell r="DH143" t="e">
            <v>#N/A</v>
          </cell>
          <cell r="DQ143" t="e">
            <v>#N/A</v>
          </cell>
          <cell r="DT143" t="e">
            <v>#N/A</v>
          </cell>
        </row>
        <row r="144">
          <cell r="E144" t="e">
            <v>#N/A</v>
          </cell>
          <cell r="I144" t="e">
            <v>#N/A</v>
          </cell>
          <cell r="J144" t="e">
            <v>#N/A</v>
          </cell>
          <cell r="M144" t="e">
            <v>#N/A</v>
          </cell>
          <cell r="P144" t="e">
            <v>#N/A</v>
          </cell>
          <cell r="S144" t="e">
            <v>#N/A</v>
          </cell>
          <cell r="V144" t="e">
            <v>#N/A</v>
          </cell>
          <cell r="Y144" t="e">
            <v>#N/A</v>
          </cell>
          <cell r="AB144" t="e">
            <v>#N/A</v>
          </cell>
          <cell r="AE144" t="e">
            <v>#N/A</v>
          </cell>
          <cell r="AH144" t="e">
            <v>#N/A</v>
          </cell>
          <cell r="AK144" t="e">
            <v>#N/A</v>
          </cell>
          <cell r="AN144" t="e">
            <v>#N/A</v>
          </cell>
          <cell r="AQ144" t="e">
            <v>#N/A</v>
          </cell>
          <cell r="AT144" t="e">
            <v>#N/A</v>
          </cell>
          <cell r="AW144" t="e">
            <v>#N/A</v>
          </cell>
          <cell r="AZ144" t="e">
            <v>#N/A</v>
          </cell>
          <cell r="BC144" t="e">
            <v>#N/A</v>
          </cell>
          <cell r="BF144" t="e">
            <v>#N/A</v>
          </cell>
          <cell r="BI144" t="e">
            <v>#N/A</v>
          </cell>
          <cell r="BL144" t="e">
            <v>#N/A</v>
          </cell>
          <cell r="BO144" t="e">
            <v>#N/A</v>
          </cell>
          <cell r="BR144" t="e">
            <v>#N/A</v>
          </cell>
          <cell r="BU144" t="e">
            <v>#N/A</v>
          </cell>
          <cell r="BX144" t="e">
            <v>#N/A</v>
          </cell>
          <cell r="CA144" t="e">
            <v>#N/A</v>
          </cell>
          <cell r="CD144" t="e">
            <v>#N/A</v>
          </cell>
          <cell r="CG144" t="e">
            <v>#N/A</v>
          </cell>
          <cell r="CJ144" t="e">
            <v>#N/A</v>
          </cell>
          <cell r="CM144" t="e">
            <v>#N/A</v>
          </cell>
          <cell r="CP144" t="e">
            <v>#N/A</v>
          </cell>
          <cell r="CS144" t="e">
            <v>#N/A</v>
          </cell>
          <cell r="CV144" t="e">
            <v>#N/A</v>
          </cell>
          <cell r="CY144" t="e">
            <v>#N/A</v>
          </cell>
          <cell r="DB144" t="e">
            <v>#N/A</v>
          </cell>
          <cell r="DE144" t="e">
            <v>#N/A</v>
          </cell>
          <cell r="DH144" t="e">
            <v>#N/A</v>
          </cell>
          <cell r="DQ144" t="e">
            <v>#N/A</v>
          </cell>
          <cell r="DT144" t="e">
            <v>#N/A</v>
          </cell>
        </row>
        <row r="145">
          <cell r="E145" t="e">
            <v>#N/A</v>
          </cell>
          <cell r="I145" t="e">
            <v>#N/A</v>
          </cell>
          <cell r="J145" t="e">
            <v>#N/A</v>
          </cell>
          <cell r="M145" t="e">
            <v>#N/A</v>
          </cell>
          <cell r="P145" t="e">
            <v>#N/A</v>
          </cell>
          <cell r="S145" t="e">
            <v>#N/A</v>
          </cell>
          <cell r="V145" t="e">
            <v>#N/A</v>
          </cell>
          <cell r="Y145" t="e">
            <v>#N/A</v>
          </cell>
          <cell r="AB145" t="e">
            <v>#N/A</v>
          </cell>
          <cell r="AE145" t="e">
            <v>#N/A</v>
          </cell>
          <cell r="AH145" t="e">
            <v>#N/A</v>
          </cell>
          <cell r="AK145" t="e">
            <v>#N/A</v>
          </cell>
          <cell r="AN145" t="e">
            <v>#N/A</v>
          </cell>
          <cell r="AQ145" t="e">
            <v>#N/A</v>
          </cell>
          <cell r="AT145" t="e">
            <v>#N/A</v>
          </cell>
          <cell r="AW145" t="e">
            <v>#N/A</v>
          </cell>
          <cell r="AZ145" t="e">
            <v>#N/A</v>
          </cell>
          <cell r="BC145" t="e">
            <v>#N/A</v>
          </cell>
          <cell r="BF145" t="e">
            <v>#N/A</v>
          </cell>
          <cell r="BI145" t="e">
            <v>#N/A</v>
          </cell>
          <cell r="BL145" t="e">
            <v>#N/A</v>
          </cell>
          <cell r="BO145" t="e">
            <v>#N/A</v>
          </cell>
          <cell r="BR145" t="e">
            <v>#N/A</v>
          </cell>
          <cell r="BU145" t="e">
            <v>#N/A</v>
          </cell>
          <cell r="BX145" t="e">
            <v>#N/A</v>
          </cell>
          <cell r="CA145" t="e">
            <v>#N/A</v>
          </cell>
          <cell r="CD145" t="e">
            <v>#N/A</v>
          </cell>
          <cell r="CG145" t="e">
            <v>#N/A</v>
          </cell>
          <cell r="CJ145" t="e">
            <v>#N/A</v>
          </cell>
          <cell r="CM145" t="e">
            <v>#N/A</v>
          </cell>
          <cell r="CP145" t="e">
            <v>#N/A</v>
          </cell>
          <cell r="CS145" t="e">
            <v>#N/A</v>
          </cell>
          <cell r="CV145" t="e">
            <v>#N/A</v>
          </cell>
          <cell r="CY145" t="e">
            <v>#N/A</v>
          </cell>
          <cell r="DB145" t="e">
            <v>#N/A</v>
          </cell>
          <cell r="DE145" t="e">
            <v>#N/A</v>
          </cell>
          <cell r="DH145" t="e">
            <v>#N/A</v>
          </cell>
          <cell r="DQ145" t="e">
            <v>#N/A</v>
          </cell>
          <cell r="DT145" t="e">
            <v>#N/A</v>
          </cell>
        </row>
        <row r="146">
          <cell r="E146" t="e">
            <v>#N/A</v>
          </cell>
          <cell r="I146" t="e">
            <v>#N/A</v>
          </cell>
          <cell r="J146" t="e">
            <v>#N/A</v>
          </cell>
          <cell r="M146" t="e">
            <v>#N/A</v>
          </cell>
          <cell r="P146" t="e">
            <v>#N/A</v>
          </cell>
          <cell r="S146" t="e">
            <v>#N/A</v>
          </cell>
          <cell r="V146" t="e">
            <v>#N/A</v>
          </cell>
          <cell r="Y146" t="e">
            <v>#N/A</v>
          </cell>
          <cell r="AB146" t="e">
            <v>#N/A</v>
          </cell>
          <cell r="AE146" t="e">
            <v>#N/A</v>
          </cell>
          <cell r="AH146" t="e">
            <v>#N/A</v>
          </cell>
          <cell r="AK146" t="e">
            <v>#N/A</v>
          </cell>
          <cell r="AN146" t="e">
            <v>#N/A</v>
          </cell>
          <cell r="AQ146" t="e">
            <v>#N/A</v>
          </cell>
          <cell r="AT146" t="e">
            <v>#N/A</v>
          </cell>
          <cell r="AW146" t="e">
            <v>#N/A</v>
          </cell>
          <cell r="AZ146" t="e">
            <v>#N/A</v>
          </cell>
          <cell r="BC146" t="e">
            <v>#N/A</v>
          </cell>
          <cell r="BF146" t="e">
            <v>#N/A</v>
          </cell>
          <cell r="BI146" t="e">
            <v>#N/A</v>
          </cell>
          <cell r="BL146" t="e">
            <v>#N/A</v>
          </cell>
          <cell r="BO146" t="e">
            <v>#N/A</v>
          </cell>
          <cell r="BR146" t="e">
            <v>#N/A</v>
          </cell>
          <cell r="BU146" t="e">
            <v>#N/A</v>
          </cell>
          <cell r="BX146" t="e">
            <v>#N/A</v>
          </cell>
          <cell r="CA146" t="e">
            <v>#N/A</v>
          </cell>
          <cell r="CD146" t="e">
            <v>#N/A</v>
          </cell>
          <cell r="CG146" t="e">
            <v>#N/A</v>
          </cell>
          <cell r="CJ146" t="e">
            <v>#N/A</v>
          </cell>
          <cell r="CM146" t="e">
            <v>#N/A</v>
          </cell>
          <cell r="CP146" t="e">
            <v>#N/A</v>
          </cell>
          <cell r="CS146" t="e">
            <v>#N/A</v>
          </cell>
          <cell r="CV146" t="e">
            <v>#N/A</v>
          </cell>
          <cell r="CY146" t="e">
            <v>#N/A</v>
          </cell>
          <cell r="DB146" t="e">
            <v>#N/A</v>
          </cell>
          <cell r="DE146" t="e">
            <v>#N/A</v>
          </cell>
          <cell r="DH146" t="e">
            <v>#N/A</v>
          </cell>
          <cell r="DQ146" t="e">
            <v>#N/A</v>
          </cell>
          <cell r="DT146" t="e">
            <v>#N/A</v>
          </cell>
        </row>
        <row r="147">
          <cell r="E147" t="e">
            <v>#N/A</v>
          </cell>
          <cell r="I147" t="e">
            <v>#N/A</v>
          </cell>
          <cell r="J147" t="e">
            <v>#N/A</v>
          </cell>
          <cell r="M147" t="e">
            <v>#N/A</v>
          </cell>
          <cell r="P147" t="e">
            <v>#N/A</v>
          </cell>
          <cell r="S147" t="e">
            <v>#N/A</v>
          </cell>
          <cell r="V147" t="e">
            <v>#N/A</v>
          </cell>
          <cell r="Y147" t="e">
            <v>#N/A</v>
          </cell>
          <cell r="AB147" t="e">
            <v>#N/A</v>
          </cell>
          <cell r="AE147" t="e">
            <v>#N/A</v>
          </cell>
          <cell r="AH147" t="e">
            <v>#N/A</v>
          </cell>
          <cell r="AK147" t="e">
            <v>#N/A</v>
          </cell>
          <cell r="AN147" t="e">
            <v>#N/A</v>
          </cell>
          <cell r="AQ147" t="e">
            <v>#N/A</v>
          </cell>
          <cell r="AT147" t="e">
            <v>#N/A</v>
          </cell>
          <cell r="AW147" t="e">
            <v>#N/A</v>
          </cell>
          <cell r="AZ147" t="e">
            <v>#N/A</v>
          </cell>
          <cell r="BC147" t="e">
            <v>#N/A</v>
          </cell>
          <cell r="BF147" t="e">
            <v>#N/A</v>
          </cell>
          <cell r="BI147" t="e">
            <v>#N/A</v>
          </cell>
          <cell r="BL147" t="e">
            <v>#N/A</v>
          </cell>
          <cell r="BO147" t="e">
            <v>#N/A</v>
          </cell>
          <cell r="BR147" t="e">
            <v>#N/A</v>
          </cell>
          <cell r="BU147" t="e">
            <v>#N/A</v>
          </cell>
          <cell r="BX147" t="e">
            <v>#N/A</v>
          </cell>
          <cell r="CA147" t="e">
            <v>#N/A</v>
          </cell>
          <cell r="CD147" t="e">
            <v>#N/A</v>
          </cell>
          <cell r="CG147" t="e">
            <v>#N/A</v>
          </cell>
          <cell r="CJ147" t="e">
            <v>#N/A</v>
          </cell>
          <cell r="CM147" t="e">
            <v>#N/A</v>
          </cell>
          <cell r="CP147" t="e">
            <v>#N/A</v>
          </cell>
          <cell r="CS147" t="e">
            <v>#N/A</v>
          </cell>
          <cell r="CV147" t="e">
            <v>#N/A</v>
          </cell>
          <cell r="CY147" t="e">
            <v>#N/A</v>
          </cell>
          <cell r="DB147" t="e">
            <v>#N/A</v>
          </cell>
          <cell r="DE147" t="e">
            <v>#N/A</v>
          </cell>
          <cell r="DH147" t="e">
            <v>#N/A</v>
          </cell>
          <cell r="DQ147" t="e">
            <v>#N/A</v>
          </cell>
          <cell r="DT147" t="e">
            <v>#N/A</v>
          </cell>
        </row>
        <row r="148">
          <cell r="E148" t="e">
            <v>#N/A</v>
          </cell>
          <cell r="I148" t="e">
            <v>#N/A</v>
          </cell>
          <cell r="J148" t="e">
            <v>#N/A</v>
          </cell>
          <cell r="M148" t="e">
            <v>#N/A</v>
          </cell>
          <cell r="P148" t="e">
            <v>#N/A</v>
          </cell>
          <cell r="S148" t="e">
            <v>#N/A</v>
          </cell>
          <cell r="V148" t="e">
            <v>#N/A</v>
          </cell>
          <cell r="Y148" t="e">
            <v>#N/A</v>
          </cell>
          <cell r="AB148" t="e">
            <v>#N/A</v>
          </cell>
          <cell r="AE148" t="e">
            <v>#N/A</v>
          </cell>
          <cell r="AH148" t="e">
            <v>#N/A</v>
          </cell>
          <cell r="AK148" t="e">
            <v>#N/A</v>
          </cell>
          <cell r="AN148" t="e">
            <v>#N/A</v>
          </cell>
          <cell r="AQ148" t="e">
            <v>#N/A</v>
          </cell>
          <cell r="AT148" t="e">
            <v>#N/A</v>
          </cell>
          <cell r="AW148" t="e">
            <v>#N/A</v>
          </cell>
          <cell r="AZ148" t="e">
            <v>#N/A</v>
          </cell>
          <cell r="BC148" t="e">
            <v>#N/A</v>
          </cell>
          <cell r="BF148" t="e">
            <v>#N/A</v>
          </cell>
          <cell r="BI148" t="e">
            <v>#N/A</v>
          </cell>
          <cell r="BL148" t="e">
            <v>#N/A</v>
          </cell>
          <cell r="BO148" t="e">
            <v>#N/A</v>
          </cell>
          <cell r="BR148" t="e">
            <v>#N/A</v>
          </cell>
          <cell r="BU148" t="e">
            <v>#N/A</v>
          </cell>
          <cell r="BX148" t="e">
            <v>#N/A</v>
          </cell>
          <cell r="CA148" t="e">
            <v>#N/A</v>
          </cell>
          <cell r="CD148" t="e">
            <v>#N/A</v>
          </cell>
          <cell r="CG148" t="e">
            <v>#N/A</v>
          </cell>
          <cell r="CJ148" t="e">
            <v>#N/A</v>
          </cell>
          <cell r="CM148" t="e">
            <v>#N/A</v>
          </cell>
          <cell r="CP148" t="e">
            <v>#N/A</v>
          </cell>
          <cell r="CS148" t="e">
            <v>#N/A</v>
          </cell>
          <cell r="CV148" t="e">
            <v>#N/A</v>
          </cell>
          <cell r="CY148" t="e">
            <v>#N/A</v>
          </cell>
          <cell r="DB148" t="e">
            <v>#N/A</v>
          </cell>
          <cell r="DE148" t="e">
            <v>#N/A</v>
          </cell>
          <cell r="DH148" t="e">
            <v>#N/A</v>
          </cell>
          <cell r="DQ148" t="e">
            <v>#N/A</v>
          </cell>
          <cell r="DT148" t="e">
            <v>#N/A</v>
          </cell>
        </row>
        <row r="149">
          <cell r="E149" t="e">
            <v>#N/A</v>
          </cell>
          <cell r="I149" t="e">
            <v>#N/A</v>
          </cell>
          <cell r="J149" t="e">
            <v>#N/A</v>
          </cell>
          <cell r="M149" t="e">
            <v>#N/A</v>
          </cell>
          <cell r="P149" t="e">
            <v>#N/A</v>
          </cell>
          <cell r="S149" t="e">
            <v>#N/A</v>
          </cell>
          <cell r="V149" t="e">
            <v>#N/A</v>
          </cell>
          <cell r="Y149" t="e">
            <v>#N/A</v>
          </cell>
          <cell r="AB149" t="e">
            <v>#N/A</v>
          </cell>
          <cell r="AE149" t="e">
            <v>#N/A</v>
          </cell>
          <cell r="AH149" t="e">
            <v>#N/A</v>
          </cell>
          <cell r="AK149" t="e">
            <v>#N/A</v>
          </cell>
          <cell r="AN149" t="e">
            <v>#N/A</v>
          </cell>
          <cell r="AQ149" t="e">
            <v>#N/A</v>
          </cell>
          <cell r="AT149" t="e">
            <v>#N/A</v>
          </cell>
          <cell r="AW149" t="e">
            <v>#N/A</v>
          </cell>
          <cell r="AZ149" t="e">
            <v>#N/A</v>
          </cell>
          <cell r="BC149" t="e">
            <v>#N/A</v>
          </cell>
          <cell r="BF149" t="e">
            <v>#N/A</v>
          </cell>
          <cell r="BI149" t="e">
            <v>#N/A</v>
          </cell>
          <cell r="BL149" t="e">
            <v>#N/A</v>
          </cell>
          <cell r="BO149" t="e">
            <v>#N/A</v>
          </cell>
          <cell r="BR149" t="e">
            <v>#N/A</v>
          </cell>
          <cell r="BU149" t="e">
            <v>#N/A</v>
          </cell>
          <cell r="BX149" t="e">
            <v>#N/A</v>
          </cell>
          <cell r="CA149" t="e">
            <v>#N/A</v>
          </cell>
          <cell r="CD149" t="e">
            <v>#N/A</v>
          </cell>
          <cell r="CG149" t="e">
            <v>#N/A</v>
          </cell>
          <cell r="CJ149" t="e">
            <v>#N/A</v>
          </cell>
          <cell r="CM149" t="e">
            <v>#N/A</v>
          </cell>
          <cell r="CP149" t="e">
            <v>#N/A</v>
          </cell>
          <cell r="CS149" t="e">
            <v>#N/A</v>
          </cell>
          <cell r="CV149" t="e">
            <v>#N/A</v>
          </cell>
          <cell r="CY149" t="e">
            <v>#N/A</v>
          </cell>
          <cell r="DB149" t="e">
            <v>#N/A</v>
          </cell>
          <cell r="DE149" t="e">
            <v>#N/A</v>
          </cell>
          <cell r="DH149" t="e">
            <v>#N/A</v>
          </cell>
          <cell r="DQ149" t="e">
            <v>#N/A</v>
          </cell>
          <cell r="DT149" t="e">
            <v>#N/A</v>
          </cell>
        </row>
        <row r="150">
          <cell r="E150" t="e">
            <v>#N/A</v>
          </cell>
          <cell r="I150" t="e">
            <v>#N/A</v>
          </cell>
          <cell r="J150" t="e">
            <v>#N/A</v>
          </cell>
          <cell r="M150" t="e">
            <v>#N/A</v>
          </cell>
          <cell r="P150" t="e">
            <v>#N/A</v>
          </cell>
          <cell r="S150" t="e">
            <v>#N/A</v>
          </cell>
          <cell r="V150" t="e">
            <v>#N/A</v>
          </cell>
          <cell r="Y150" t="e">
            <v>#N/A</v>
          </cell>
          <cell r="AB150" t="e">
            <v>#N/A</v>
          </cell>
          <cell r="AE150" t="e">
            <v>#N/A</v>
          </cell>
          <cell r="AH150" t="e">
            <v>#N/A</v>
          </cell>
          <cell r="AK150" t="e">
            <v>#N/A</v>
          </cell>
          <cell r="AN150" t="e">
            <v>#N/A</v>
          </cell>
          <cell r="AQ150" t="e">
            <v>#N/A</v>
          </cell>
          <cell r="AT150" t="e">
            <v>#N/A</v>
          </cell>
          <cell r="AW150" t="e">
            <v>#N/A</v>
          </cell>
          <cell r="AZ150" t="e">
            <v>#N/A</v>
          </cell>
          <cell r="BC150" t="e">
            <v>#N/A</v>
          </cell>
          <cell r="BF150" t="e">
            <v>#N/A</v>
          </cell>
          <cell r="BI150" t="e">
            <v>#N/A</v>
          </cell>
          <cell r="BL150" t="e">
            <v>#N/A</v>
          </cell>
          <cell r="BO150" t="e">
            <v>#N/A</v>
          </cell>
          <cell r="BR150" t="e">
            <v>#N/A</v>
          </cell>
          <cell r="BU150" t="e">
            <v>#N/A</v>
          </cell>
          <cell r="BX150" t="e">
            <v>#N/A</v>
          </cell>
          <cell r="CA150" t="e">
            <v>#N/A</v>
          </cell>
          <cell r="CD150" t="e">
            <v>#N/A</v>
          </cell>
          <cell r="CG150" t="e">
            <v>#N/A</v>
          </cell>
          <cell r="CJ150" t="e">
            <v>#N/A</v>
          </cell>
          <cell r="CM150" t="e">
            <v>#N/A</v>
          </cell>
          <cell r="CP150" t="e">
            <v>#N/A</v>
          </cell>
          <cell r="CS150" t="e">
            <v>#N/A</v>
          </cell>
          <cell r="CV150" t="e">
            <v>#N/A</v>
          </cell>
          <cell r="CY150" t="e">
            <v>#N/A</v>
          </cell>
          <cell r="DB150" t="e">
            <v>#N/A</v>
          </cell>
          <cell r="DE150" t="e">
            <v>#N/A</v>
          </cell>
          <cell r="DH150" t="e">
            <v>#N/A</v>
          </cell>
          <cell r="DQ150" t="e">
            <v>#N/A</v>
          </cell>
          <cell r="DT150" t="e">
            <v>#N/A</v>
          </cell>
        </row>
        <row r="151">
          <cell r="E151" t="e">
            <v>#N/A</v>
          </cell>
          <cell r="I151" t="e">
            <v>#N/A</v>
          </cell>
          <cell r="J151" t="e">
            <v>#N/A</v>
          </cell>
          <cell r="M151" t="e">
            <v>#N/A</v>
          </cell>
          <cell r="P151" t="e">
            <v>#N/A</v>
          </cell>
          <cell r="S151" t="e">
            <v>#N/A</v>
          </cell>
          <cell r="V151" t="e">
            <v>#N/A</v>
          </cell>
          <cell r="Y151" t="e">
            <v>#N/A</v>
          </cell>
          <cell r="AB151" t="e">
            <v>#N/A</v>
          </cell>
          <cell r="AE151" t="e">
            <v>#N/A</v>
          </cell>
          <cell r="AH151" t="e">
            <v>#N/A</v>
          </cell>
          <cell r="AK151" t="e">
            <v>#N/A</v>
          </cell>
          <cell r="AN151" t="e">
            <v>#N/A</v>
          </cell>
          <cell r="AQ151" t="e">
            <v>#N/A</v>
          </cell>
          <cell r="AT151" t="e">
            <v>#N/A</v>
          </cell>
          <cell r="AW151" t="e">
            <v>#N/A</v>
          </cell>
          <cell r="AZ151" t="e">
            <v>#N/A</v>
          </cell>
          <cell r="BC151" t="e">
            <v>#N/A</v>
          </cell>
          <cell r="BF151" t="e">
            <v>#N/A</v>
          </cell>
          <cell r="BI151" t="e">
            <v>#N/A</v>
          </cell>
          <cell r="BL151" t="e">
            <v>#N/A</v>
          </cell>
          <cell r="BO151" t="e">
            <v>#N/A</v>
          </cell>
          <cell r="BR151" t="e">
            <v>#N/A</v>
          </cell>
          <cell r="BU151" t="e">
            <v>#N/A</v>
          </cell>
          <cell r="BX151" t="e">
            <v>#N/A</v>
          </cell>
          <cell r="CA151" t="e">
            <v>#N/A</v>
          </cell>
          <cell r="CD151" t="e">
            <v>#N/A</v>
          </cell>
          <cell r="CG151" t="e">
            <v>#N/A</v>
          </cell>
          <cell r="CJ151" t="e">
            <v>#N/A</v>
          </cell>
          <cell r="CM151" t="e">
            <v>#N/A</v>
          </cell>
          <cell r="CP151" t="e">
            <v>#N/A</v>
          </cell>
          <cell r="CS151" t="e">
            <v>#N/A</v>
          </cell>
          <cell r="CV151" t="e">
            <v>#N/A</v>
          </cell>
          <cell r="CY151" t="e">
            <v>#N/A</v>
          </cell>
          <cell r="DB151" t="e">
            <v>#N/A</v>
          </cell>
          <cell r="DE151" t="e">
            <v>#N/A</v>
          </cell>
          <cell r="DH151" t="e">
            <v>#N/A</v>
          </cell>
          <cell r="DQ151" t="e">
            <v>#N/A</v>
          </cell>
          <cell r="DT151" t="e">
            <v>#N/A</v>
          </cell>
        </row>
        <row r="152">
          <cell r="E152" t="e">
            <v>#N/A</v>
          </cell>
          <cell r="I152" t="e">
            <v>#N/A</v>
          </cell>
          <cell r="J152" t="e">
            <v>#N/A</v>
          </cell>
          <cell r="M152" t="e">
            <v>#N/A</v>
          </cell>
          <cell r="P152" t="e">
            <v>#N/A</v>
          </cell>
          <cell r="S152" t="e">
            <v>#N/A</v>
          </cell>
          <cell r="V152" t="e">
            <v>#N/A</v>
          </cell>
          <cell r="Y152" t="e">
            <v>#N/A</v>
          </cell>
          <cell r="AB152" t="e">
            <v>#N/A</v>
          </cell>
          <cell r="AE152" t="e">
            <v>#N/A</v>
          </cell>
          <cell r="AH152" t="e">
            <v>#N/A</v>
          </cell>
          <cell r="AK152" t="e">
            <v>#N/A</v>
          </cell>
          <cell r="AN152" t="e">
            <v>#N/A</v>
          </cell>
          <cell r="AQ152" t="e">
            <v>#N/A</v>
          </cell>
          <cell r="AT152" t="e">
            <v>#N/A</v>
          </cell>
          <cell r="AW152" t="e">
            <v>#N/A</v>
          </cell>
          <cell r="AZ152" t="e">
            <v>#N/A</v>
          </cell>
          <cell r="BC152" t="e">
            <v>#N/A</v>
          </cell>
          <cell r="BF152" t="e">
            <v>#N/A</v>
          </cell>
          <cell r="BI152" t="e">
            <v>#N/A</v>
          </cell>
          <cell r="BL152" t="e">
            <v>#N/A</v>
          </cell>
          <cell r="BO152" t="e">
            <v>#N/A</v>
          </cell>
          <cell r="BR152" t="e">
            <v>#N/A</v>
          </cell>
          <cell r="BU152" t="e">
            <v>#N/A</v>
          </cell>
          <cell r="BX152" t="e">
            <v>#N/A</v>
          </cell>
          <cell r="CA152" t="e">
            <v>#N/A</v>
          </cell>
          <cell r="CD152" t="e">
            <v>#N/A</v>
          </cell>
          <cell r="CG152" t="e">
            <v>#N/A</v>
          </cell>
          <cell r="CJ152" t="e">
            <v>#N/A</v>
          </cell>
          <cell r="CM152" t="e">
            <v>#N/A</v>
          </cell>
          <cell r="CP152" t="e">
            <v>#N/A</v>
          </cell>
          <cell r="CS152" t="e">
            <v>#N/A</v>
          </cell>
          <cell r="CV152" t="e">
            <v>#N/A</v>
          </cell>
          <cell r="CY152" t="e">
            <v>#N/A</v>
          </cell>
          <cell r="DB152" t="e">
            <v>#N/A</v>
          </cell>
          <cell r="DE152" t="e">
            <v>#N/A</v>
          </cell>
          <cell r="DH152" t="e">
            <v>#N/A</v>
          </cell>
          <cell r="DQ152" t="e">
            <v>#N/A</v>
          </cell>
          <cell r="DT152" t="e">
            <v>#N/A</v>
          </cell>
        </row>
        <row r="153">
          <cell r="E153" t="e">
            <v>#N/A</v>
          </cell>
          <cell r="I153" t="e">
            <v>#N/A</v>
          </cell>
          <cell r="J153" t="e">
            <v>#N/A</v>
          </cell>
          <cell r="M153" t="e">
            <v>#N/A</v>
          </cell>
          <cell r="P153" t="e">
            <v>#N/A</v>
          </cell>
          <cell r="S153" t="e">
            <v>#N/A</v>
          </cell>
          <cell r="V153" t="e">
            <v>#N/A</v>
          </cell>
          <cell r="Y153" t="e">
            <v>#N/A</v>
          </cell>
          <cell r="AB153" t="e">
            <v>#N/A</v>
          </cell>
          <cell r="AE153" t="e">
            <v>#N/A</v>
          </cell>
          <cell r="AH153" t="e">
            <v>#N/A</v>
          </cell>
          <cell r="AK153" t="e">
            <v>#N/A</v>
          </cell>
          <cell r="AN153" t="e">
            <v>#N/A</v>
          </cell>
          <cell r="AQ153" t="e">
            <v>#N/A</v>
          </cell>
          <cell r="AT153" t="e">
            <v>#N/A</v>
          </cell>
          <cell r="AW153" t="e">
            <v>#N/A</v>
          </cell>
          <cell r="AZ153" t="e">
            <v>#N/A</v>
          </cell>
          <cell r="BC153" t="e">
            <v>#N/A</v>
          </cell>
          <cell r="BF153" t="e">
            <v>#N/A</v>
          </cell>
          <cell r="BI153" t="e">
            <v>#N/A</v>
          </cell>
          <cell r="BL153" t="e">
            <v>#N/A</v>
          </cell>
          <cell r="BO153" t="e">
            <v>#N/A</v>
          </cell>
          <cell r="BR153" t="e">
            <v>#N/A</v>
          </cell>
          <cell r="BU153" t="e">
            <v>#N/A</v>
          </cell>
          <cell r="BX153" t="e">
            <v>#N/A</v>
          </cell>
          <cell r="CA153" t="e">
            <v>#N/A</v>
          </cell>
          <cell r="CD153" t="e">
            <v>#N/A</v>
          </cell>
          <cell r="CG153" t="e">
            <v>#N/A</v>
          </cell>
          <cell r="CJ153" t="e">
            <v>#N/A</v>
          </cell>
          <cell r="CM153" t="e">
            <v>#N/A</v>
          </cell>
          <cell r="CP153" t="e">
            <v>#N/A</v>
          </cell>
          <cell r="CS153" t="e">
            <v>#N/A</v>
          </cell>
          <cell r="CV153" t="e">
            <v>#N/A</v>
          </cell>
          <cell r="CY153" t="e">
            <v>#N/A</v>
          </cell>
          <cell r="DB153" t="e">
            <v>#N/A</v>
          </cell>
          <cell r="DE153" t="e">
            <v>#N/A</v>
          </cell>
          <cell r="DH153" t="e">
            <v>#N/A</v>
          </cell>
          <cell r="DQ153" t="e">
            <v>#N/A</v>
          </cell>
          <cell r="DT153" t="e">
            <v>#N/A</v>
          </cell>
        </row>
        <row r="154">
          <cell r="E154" t="e">
            <v>#N/A</v>
          </cell>
          <cell r="I154" t="e">
            <v>#N/A</v>
          </cell>
          <cell r="J154" t="e">
            <v>#N/A</v>
          </cell>
          <cell r="M154" t="e">
            <v>#N/A</v>
          </cell>
          <cell r="P154" t="e">
            <v>#N/A</v>
          </cell>
          <cell r="S154" t="e">
            <v>#N/A</v>
          </cell>
          <cell r="V154" t="e">
            <v>#N/A</v>
          </cell>
          <cell r="Y154" t="e">
            <v>#N/A</v>
          </cell>
          <cell r="AB154" t="e">
            <v>#N/A</v>
          </cell>
          <cell r="AE154" t="e">
            <v>#N/A</v>
          </cell>
          <cell r="AH154" t="e">
            <v>#N/A</v>
          </cell>
          <cell r="AK154" t="e">
            <v>#N/A</v>
          </cell>
          <cell r="AN154" t="e">
            <v>#N/A</v>
          </cell>
          <cell r="AQ154" t="e">
            <v>#N/A</v>
          </cell>
          <cell r="AT154" t="e">
            <v>#N/A</v>
          </cell>
          <cell r="AW154" t="e">
            <v>#N/A</v>
          </cell>
          <cell r="AZ154" t="e">
            <v>#N/A</v>
          </cell>
          <cell r="BC154" t="e">
            <v>#N/A</v>
          </cell>
          <cell r="BF154" t="e">
            <v>#N/A</v>
          </cell>
          <cell r="BI154" t="e">
            <v>#N/A</v>
          </cell>
          <cell r="BL154" t="e">
            <v>#N/A</v>
          </cell>
          <cell r="BO154" t="e">
            <v>#N/A</v>
          </cell>
          <cell r="BR154" t="e">
            <v>#N/A</v>
          </cell>
          <cell r="BU154" t="e">
            <v>#N/A</v>
          </cell>
          <cell r="BX154" t="e">
            <v>#N/A</v>
          </cell>
          <cell r="CA154" t="e">
            <v>#N/A</v>
          </cell>
          <cell r="CD154" t="e">
            <v>#N/A</v>
          </cell>
          <cell r="CG154" t="e">
            <v>#N/A</v>
          </cell>
          <cell r="CJ154" t="e">
            <v>#N/A</v>
          </cell>
          <cell r="CM154" t="e">
            <v>#N/A</v>
          </cell>
          <cell r="CP154" t="e">
            <v>#N/A</v>
          </cell>
          <cell r="CS154" t="e">
            <v>#N/A</v>
          </cell>
          <cell r="CV154" t="e">
            <v>#N/A</v>
          </cell>
          <cell r="CY154" t="e">
            <v>#N/A</v>
          </cell>
          <cell r="DB154" t="e">
            <v>#N/A</v>
          </cell>
          <cell r="DE154" t="e">
            <v>#N/A</v>
          </cell>
          <cell r="DH154" t="e">
            <v>#N/A</v>
          </cell>
          <cell r="DQ154" t="e">
            <v>#N/A</v>
          </cell>
          <cell r="DT154" t="e">
            <v>#N/A</v>
          </cell>
        </row>
        <row r="155">
          <cell r="E155" t="e">
            <v>#N/A</v>
          </cell>
          <cell r="I155" t="e">
            <v>#N/A</v>
          </cell>
          <cell r="J155" t="e">
            <v>#N/A</v>
          </cell>
          <cell r="M155" t="e">
            <v>#N/A</v>
          </cell>
          <cell r="P155" t="e">
            <v>#N/A</v>
          </cell>
          <cell r="S155" t="e">
            <v>#N/A</v>
          </cell>
          <cell r="V155" t="e">
            <v>#N/A</v>
          </cell>
          <cell r="Y155" t="e">
            <v>#N/A</v>
          </cell>
          <cell r="AB155" t="e">
            <v>#N/A</v>
          </cell>
          <cell r="AE155" t="e">
            <v>#N/A</v>
          </cell>
          <cell r="AH155" t="e">
            <v>#N/A</v>
          </cell>
          <cell r="AK155" t="e">
            <v>#N/A</v>
          </cell>
          <cell r="AN155" t="e">
            <v>#N/A</v>
          </cell>
          <cell r="AQ155" t="e">
            <v>#N/A</v>
          </cell>
          <cell r="AT155" t="e">
            <v>#N/A</v>
          </cell>
          <cell r="AW155" t="e">
            <v>#N/A</v>
          </cell>
          <cell r="AZ155" t="e">
            <v>#N/A</v>
          </cell>
          <cell r="BC155" t="e">
            <v>#N/A</v>
          </cell>
          <cell r="BF155" t="e">
            <v>#N/A</v>
          </cell>
          <cell r="BI155" t="e">
            <v>#N/A</v>
          </cell>
          <cell r="BL155" t="e">
            <v>#N/A</v>
          </cell>
          <cell r="BO155" t="e">
            <v>#N/A</v>
          </cell>
          <cell r="BR155" t="e">
            <v>#N/A</v>
          </cell>
          <cell r="BU155" t="e">
            <v>#N/A</v>
          </cell>
          <cell r="BX155" t="e">
            <v>#N/A</v>
          </cell>
          <cell r="CA155" t="e">
            <v>#N/A</v>
          </cell>
          <cell r="CD155" t="e">
            <v>#N/A</v>
          </cell>
          <cell r="CG155" t="e">
            <v>#N/A</v>
          </cell>
          <cell r="CJ155" t="e">
            <v>#N/A</v>
          </cell>
          <cell r="CM155" t="e">
            <v>#N/A</v>
          </cell>
          <cell r="CP155" t="e">
            <v>#N/A</v>
          </cell>
          <cell r="CS155" t="e">
            <v>#N/A</v>
          </cell>
          <cell r="CV155" t="e">
            <v>#N/A</v>
          </cell>
          <cell r="CY155" t="e">
            <v>#N/A</v>
          </cell>
          <cell r="DB155" t="e">
            <v>#N/A</v>
          </cell>
          <cell r="DE155" t="e">
            <v>#N/A</v>
          </cell>
          <cell r="DH155" t="e">
            <v>#N/A</v>
          </cell>
          <cell r="DQ155" t="e">
            <v>#N/A</v>
          </cell>
          <cell r="DT155" t="e">
            <v>#N/A</v>
          </cell>
        </row>
        <row r="156">
          <cell r="E156" t="e">
            <v>#N/A</v>
          </cell>
          <cell r="I156" t="e">
            <v>#N/A</v>
          </cell>
          <cell r="J156" t="e">
            <v>#N/A</v>
          </cell>
          <cell r="M156" t="e">
            <v>#N/A</v>
          </cell>
          <cell r="P156" t="e">
            <v>#N/A</v>
          </cell>
          <cell r="S156" t="e">
            <v>#N/A</v>
          </cell>
          <cell r="V156" t="e">
            <v>#N/A</v>
          </cell>
          <cell r="Y156" t="e">
            <v>#N/A</v>
          </cell>
          <cell r="AB156" t="e">
            <v>#N/A</v>
          </cell>
          <cell r="AE156" t="e">
            <v>#N/A</v>
          </cell>
          <cell r="AH156" t="e">
            <v>#N/A</v>
          </cell>
          <cell r="AK156" t="e">
            <v>#N/A</v>
          </cell>
          <cell r="AN156" t="e">
            <v>#N/A</v>
          </cell>
          <cell r="AQ156" t="e">
            <v>#N/A</v>
          </cell>
          <cell r="AT156" t="e">
            <v>#N/A</v>
          </cell>
          <cell r="AW156" t="e">
            <v>#N/A</v>
          </cell>
          <cell r="AZ156" t="e">
            <v>#N/A</v>
          </cell>
          <cell r="BC156" t="e">
            <v>#N/A</v>
          </cell>
          <cell r="BF156" t="e">
            <v>#N/A</v>
          </cell>
          <cell r="BI156" t="e">
            <v>#N/A</v>
          </cell>
          <cell r="BL156" t="e">
            <v>#N/A</v>
          </cell>
          <cell r="BO156" t="e">
            <v>#N/A</v>
          </cell>
          <cell r="BR156" t="e">
            <v>#N/A</v>
          </cell>
          <cell r="BU156" t="e">
            <v>#N/A</v>
          </cell>
          <cell r="BX156" t="e">
            <v>#N/A</v>
          </cell>
          <cell r="CA156" t="e">
            <v>#N/A</v>
          </cell>
          <cell r="CD156" t="e">
            <v>#N/A</v>
          </cell>
          <cell r="CG156" t="e">
            <v>#N/A</v>
          </cell>
          <cell r="CJ156" t="e">
            <v>#N/A</v>
          </cell>
          <cell r="CM156" t="e">
            <v>#N/A</v>
          </cell>
          <cell r="CP156" t="e">
            <v>#N/A</v>
          </cell>
          <cell r="CS156" t="e">
            <v>#N/A</v>
          </cell>
          <cell r="CV156" t="e">
            <v>#N/A</v>
          </cell>
          <cell r="CY156" t="e">
            <v>#N/A</v>
          </cell>
          <cell r="DB156" t="e">
            <v>#N/A</v>
          </cell>
          <cell r="DE156" t="e">
            <v>#N/A</v>
          </cell>
          <cell r="DH156" t="e">
            <v>#N/A</v>
          </cell>
          <cell r="DQ156" t="e">
            <v>#N/A</v>
          </cell>
          <cell r="DT156" t="e">
            <v>#N/A</v>
          </cell>
        </row>
        <row r="157">
          <cell r="E157" t="e">
            <v>#N/A</v>
          </cell>
          <cell r="I157" t="e">
            <v>#N/A</v>
          </cell>
          <cell r="J157" t="e">
            <v>#N/A</v>
          </cell>
          <cell r="M157" t="e">
            <v>#N/A</v>
          </cell>
          <cell r="P157" t="e">
            <v>#N/A</v>
          </cell>
          <cell r="S157" t="e">
            <v>#N/A</v>
          </cell>
          <cell r="V157" t="e">
            <v>#N/A</v>
          </cell>
          <cell r="Y157" t="e">
            <v>#N/A</v>
          </cell>
          <cell r="AB157" t="e">
            <v>#N/A</v>
          </cell>
          <cell r="AE157" t="e">
            <v>#N/A</v>
          </cell>
          <cell r="AH157" t="e">
            <v>#N/A</v>
          </cell>
          <cell r="AK157" t="e">
            <v>#N/A</v>
          </cell>
          <cell r="AN157" t="e">
            <v>#N/A</v>
          </cell>
          <cell r="AQ157" t="e">
            <v>#N/A</v>
          </cell>
          <cell r="AT157" t="e">
            <v>#N/A</v>
          </cell>
          <cell r="AW157" t="e">
            <v>#N/A</v>
          </cell>
          <cell r="AZ157" t="e">
            <v>#N/A</v>
          </cell>
          <cell r="BC157" t="e">
            <v>#N/A</v>
          </cell>
          <cell r="BF157" t="e">
            <v>#N/A</v>
          </cell>
          <cell r="BI157" t="e">
            <v>#N/A</v>
          </cell>
          <cell r="BL157" t="e">
            <v>#N/A</v>
          </cell>
          <cell r="BO157" t="e">
            <v>#N/A</v>
          </cell>
          <cell r="BR157" t="e">
            <v>#N/A</v>
          </cell>
          <cell r="BU157" t="e">
            <v>#N/A</v>
          </cell>
          <cell r="BX157" t="e">
            <v>#N/A</v>
          </cell>
          <cell r="CA157" t="e">
            <v>#N/A</v>
          </cell>
          <cell r="CD157" t="e">
            <v>#N/A</v>
          </cell>
          <cell r="CG157" t="e">
            <v>#N/A</v>
          </cell>
          <cell r="CJ157" t="e">
            <v>#N/A</v>
          </cell>
          <cell r="CM157" t="e">
            <v>#N/A</v>
          </cell>
          <cell r="CP157" t="e">
            <v>#N/A</v>
          </cell>
          <cell r="CS157" t="e">
            <v>#N/A</v>
          </cell>
          <cell r="CV157" t="e">
            <v>#N/A</v>
          </cell>
          <cell r="CY157" t="e">
            <v>#N/A</v>
          </cell>
          <cell r="DB157" t="e">
            <v>#N/A</v>
          </cell>
          <cell r="DE157" t="e">
            <v>#N/A</v>
          </cell>
          <cell r="DH157" t="e">
            <v>#N/A</v>
          </cell>
          <cell r="DQ157" t="e">
            <v>#N/A</v>
          </cell>
          <cell r="DT157" t="e">
            <v>#N/A</v>
          </cell>
        </row>
        <row r="158">
          <cell r="E158" t="e">
            <v>#N/A</v>
          </cell>
          <cell r="I158" t="e">
            <v>#N/A</v>
          </cell>
          <cell r="J158" t="e">
            <v>#N/A</v>
          </cell>
          <cell r="M158" t="e">
            <v>#N/A</v>
          </cell>
          <cell r="P158" t="e">
            <v>#N/A</v>
          </cell>
          <cell r="S158" t="e">
            <v>#N/A</v>
          </cell>
          <cell r="V158" t="e">
            <v>#N/A</v>
          </cell>
          <cell r="Y158" t="e">
            <v>#N/A</v>
          </cell>
          <cell r="AB158" t="e">
            <v>#N/A</v>
          </cell>
          <cell r="AE158" t="e">
            <v>#N/A</v>
          </cell>
          <cell r="AH158" t="e">
            <v>#N/A</v>
          </cell>
          <cell r="AK158" t="e">
            <v>#N/A</v>
          </cell>
          <cell r="AN158" t="e">
            <v>#N/A</v>
          </cell>
          <cell r="AQ158" t="e">
            <v>#N/A</v>
          </cell>
          <cell r="AT158" t="e">
            <v>#N/A</v>
          </cell>
          <cell r="AW158" t="e">
            <v>#N/A</v>
          </cell>
          <cell r="AZ158" t="e">
            <v>#N/A</v>
          </cell>
          <cell r="BC158" t="e">
            <v>#N/A</v>
          </cell>
          <cell r="BF158" t="e">
            <v>#N/A</v>
          </cell>
          <cell r="BI158" t="e">
            <v>#N/A</v>
          </cell>
          <cell r="BL158" t="e">
            <v>#N/A</v>
          </cell>
          <cell r="BO158" t="e">
            <v>#N/A</v>
          </cell>
          <cell r="BR158" t="e">
            <v>#N/A</v>
          </cell>
          <cell r="BU158" t="e">
            <v>#N/A</v>
          </cell>
          <cell r="BX158" t="e">
            <v>#N/A</v>
          </cell>
          <cell r="CA158" t="e">
            <v>#N/A</v>
          </cell>
          <cell r="CD158" t="e">
            <v>#N/A</v>
          </cell>
          <cell r="CG158" t="e">
            <v>#N/A</v>
          </cell>
          <cell r="CJ158" t="e">
            <v>#N/A</v>
          </cell>
          <cell r="CM158" t="e">
            <v>#N/A</v>
          </cell>
          <cell r="CP158" t="e">
            <v>#N/A</v>
          </cell>
          <cell r="CS158" t="e">
            <v>#N/A</v>
          </cell>
          <cell r="CV158" t="e">
            <v>#N/A</v>
          </cell>
          <cell r="CY158" t="e">
            <v>#N/A</v>
          </cell>
          <cell r="DB158" t="e">
            <v>#N/A</v>
          </cell>
          <cell r="DE158" t="e">
            <v>#N/A</v>
          </cell>
          <cell r="DH158" t="e">
            <v>#N/A</v>
          </cell>
          <cell r="DQ158" t="e">
            <v>#N/A</v>
          </cell>
          <cell r="DT158" t="e">
            <v>#N/A</v>
          </cell>
        </row>
        <row r="159">
          <cell r="E159" t="e">
            <v>#N/A</v>
          </cell>
          <cell r="I159" t="e">
            <v>#N/A</v>
          </cell>
          <cell r="J159" t="e">
            <v>#N/A</v>
          </cell>
          <cell r="M159" t="e">
            <v>#N/A</v>
          </cell>
          <cell r="P159" t="e">
            <v>#N/A</v>
          </cell>
          <cell r="S159" t="e">
            <v>#N/A</v>
          </cell>
          <cell r="V159" t="e">
            <v>#N/A</v>
          </cell>
          <cell r="Y159" t="e">
            <v>#N/A</v>
          </cell>
          <cell r="AB159" t="e">
            <v>#N/A</v>
          </cell>
          <cell r="AE159" t="e">
            <v>#N/A</v>
          </cell>
          <cell r="AH159" t="e">
            <v>#N/A</v>
          </cell>
          <cell r="AK159" t="e">
            <v>#N/A</v>
          </cell>
          <cell r="AN159" t="e">
            <v>#N/A</v>
          </cell>
          <cell r="AQ159" t="e">
            <v>#N/A</v>
          </cell>
          <cell r="AT159" t="e">
            <v>#N/A</v>
          </cell>
          <cell r="AW159" t="e">
            <v>#N/A</v>
          </cell>
          <cell r="AZ159" t="e">
            <v>#N/A</v>
          </cell>
          <cell r="BC159" t="e">
            <v>#N/A</v>
          </cell>
          <cell r="BF159" t="e">
            <v>#N/A</v>
          </cell>
          <cell r="BI159" t="e">
            <v>#N/A</v>
          </cell>
          <cell r="BL159" t="e">
            <v>#N/A</v>
          </cell>
          <cell r="BO159" t="e">
            <v>#N/A</v>
          </cell>
          <cell r="BR159" t="e">
            <v>#N/A</v>
          </cell>
          <cell r="BU159" t="e">
            <v>#N/A</v>
          </cell>
          <cell r="BX159" t="e">
            <v>#N/A</v>
          </cell>
          <cell r="CA159" t="e">
            <v>#N/A</v>
          </cell>
          <cell r="CD159" t="e">
            <v>#N/A</v>
          </cell>
          <cell r="CG159" t="e">
            <v>#N/A</v>
          </cell>
          <cell r="CJ159" t="e">
            <v>#N/A</v>
          </cell>
          <cell r="CM159" t="e">
            <v>#N/A</v>
          </cell>
          <cell r="CP159" t="e">
            <v>#N/A</v>
          </cell>
          <cell r="CS159" t="e">
            <v>#N/A</v>
          </cell>
          <cell r="CV159" t="e">
            <v>#N/A</v>
          </cell>
          <cell r="CY159" t="e">
            <v>#N/A</v>
          </cell>
          <cell r="DB159" t="e">
            <v>#N/A</v>
          </cell>
          <cell r="DE159" t="e">
            <v>#N/A</v>
          </cell>
          <cell r="DH159" t="e">
            <v>#N/A</v>
          </cell>
          <cell r="DQ159" t="e">
            <v>#N/A</v>
          </cell>
          <cell r="DT159" t="e">
            <v>#N/A</v>
          </cell>
        </row>
        <row r="160">
          <cell r="E160" t="e">
            <v>#N/A</v>
          </cell>
          <cell r="I160" t="e">
            <v>#N/A</v>
          </cell>
          <cell r="J160" t="e">
            <v>#N/A</v>
          </cell>
          <cell r="M160" t="e">
            <v>#N/A</v>
          </cell>
          <cell r="P160" t="e">
            <v>#N/A</v>
          </cell>
          <cell r="S160" t="e">
            <v>#N/A</v>
          </cell>
          <cell r="V160" t="e">
            <v>#N/A</v>
          </cell>
          <cell r="Y160" t="e">
            <v>#N/A</v>
          </cell>
          <cell r="AB160" t="e">
            <v>#N/A</v>
          </cell>
          <cell r="AE160" t="e">
            <v>#N/A</v>
          </cell>
          <cell r="AH160" t="e">
            <v>#N/A</v>
          </cell>
          <cell r="AK160" t="e">
            <v>#N/A</v>
          </cell>
          <cell r="AN160" t="e">
            <v>#N/A</v>
          </cell>
          <cell r="AQ160" t="e">
            <v>#N/A</v>
          </cell>
          <cell r="AT160" t="e">
            <v>#N/A</v>
          </cell>
          <cell r="AW160" t="e">
            <v>#N/A</v>
          </cell>
          <cell r="AZ160" t="e">
            <v>#N/A</v>
          </cell>
          <cell r="BC160" t="e">
            <v>#N/A</v>
          </cell>
          <cell r="BF160" t="e">
            <v>#N/A</v>
          </cell>
          <cell r="BI160" t="e">
            <v>#N/A</v>
          </cell>
          <cell r="BL160" t="e">
            <v>#N/A</v>
          </cell>
          <cell r="BO160" t="e">
            <v>#N/A</v>
          </cell>
          <cell r="BR160" t="e">
            <v>#N/A</v>
          </cell>
          <cell r="BU160" t="e">
            <v>#N/A</v>
          </cell>
          <cell r="BX160" t="e">
            <v>#N/A</v>
          </cell>
          <cell r="CA160" t="e">
            <v>#N/A</v>
          </cell>
          <cell r="CD160" t="e">
            <v>#N/A</v>
          </cell>
          <cell r="CG160" t="e">
            <v>#N/A</v>
          </cell>
          <cell r="CJ160" t="e">
            <v>#N/A</v>
          </cell>
          <cell r="CM160" t="e">
            <v>#N/A</v>
          </cell>
          <cell r="CP160" t="e">
            <v>#N/A</v>
          </cell>
          <cell r="CS160" t="e">
            <v>#N/A</v>
          </cell>
          <cell r="CV160" t="e">
            <v>#N/A</v>
          </cell>
          <cell r="CY160" t="e">
            <v>#N/A</v>
          </cell>
          <cell r="DB160" t="e">
            <v>#N/A</v>
          </cell>
          <cell r="DE160" t="e">
            <v>#N/A</v>
          </cell>
          <cell r="DH160" t="e">
            <v>#N/A</v>
          </cell>
          <cell r="DQ160" t="e">
            <v>#N/A</v>
          </cell>
          <cell r="DT160" t="e">
            <v>#N/A</v>
          </cell>
        </row>
        <row r="161">
          <cell r="E161" t="e">
            <v>#N/A</v>
          </cell>
          <cell r="I161" t="e">
            <v>#N/A</v>
          </cell>
          <cell r="J161" t="e">
            <v>#N/A</v>
          </cell>
          <cell r="M161" t="e">
            <v>#N/A</v>
          </cell>
          <cell r="P161" t="e">
            <v>#N/A</v>
          </cell>
          <cell r="S161" t="e">
            <v>#N/A</v>
          </cell>
          <cell r="V161" t="e">
            <v>#N/A</v>
          </cell>
          <cell r="Y161" t="e">
            <v>#N/A</v>
          </cell>
          <cell r="AB161" t="e">
            <v>#N/A</v>
          </cell>
          <cell r="AE161" t="e">
            <v>#N/A</v>
          </cell>
          <cell r="AH161" t="e">
            <v>#N/A</v>
          </cell>
          <cell r="AK161" t="e">
            <v>#N/A</v>
          </cell>
          <cell r="AN161" t="e">
            <v>#N/A</v>
          </cell>
          <cell r="AQ161" t="e">
            <v>#N/A</v>
          </cell>
          <cell r="AT161" t="e">
            <v>#N/A</v>
          </cell>
          <cell r="AW161" t="e">
            <v>#N/A</v>
          </cell>
          <cell r="AZ161" t="e">
            <v>#N/A</v>
          </cell>
          <cell r="BC161" t="e">
            <v>#N/A</v>
          </cell>
          <cell r="BF161" t="e">
            <v>#N/A</v>
          </cell>
          <cell r="BI161" t="e">
            <v>#N/A</v>
          </cell>
          <cell r="BL161" t="e">
            <v>#N/A</v>
          </cell>
          <cell r="BO161" t="e">
            <v>#N/A</v>
          </cell>
          <cell r="BR161" t="e">
            <v>#N/A</v>
          </cell>
          <cell r="BU161" t="e">
            <v>#N/A</v>
          </cell>
          <cell r="BX161" t="e">
            <v>#N/A</v>
          </cell>
          <cell r="CA161" t="e">
            <v>#N/A</v>
          </cell>
          <cell r="CD161" t="e">
            <v>#N/A</v>
          </cell>
          <cell r="CG161" t="e">
            <v>#N/A</v>
          </cell>
          <cell r="CJ161" t="e">
            <v>#N/A</v>
          </cell>
          <cell r="CM161" t="e">
            <v>#N/A</v>
          </cell>
          <cell r="CP161" t="e">
            <v>#N/A</v>
          </cell>
          <cell r="CS161" t="e">
            <v>#N/A</v>
          </cell>
          <cell r="CV161" t="e">
            <v>#N/A</v>
          </cell>
          <cell r="CY161" t="e">
            <v>#N/A</v>
          </cell>
          <cell r="DB161" t="e">
            <v>#N/A</v>
          </cell>
          <cell r="DE161" t="e">
            <v>#N/A</v>
          </cell>
          <cell r="DH161" t="e">
            <v>#N/A</v>
          </cell>
          <cell r="DQ161" t="e">
            <v>#N/A</v>
          </cell>
          <cell r="DT161" t="e">
            <v>#N/A</v>
          </cell>
        </row>
        <row r="162">
          <cell r="E162" t="e">
            <v>#N/A</v>
          </cell>
          <cell r="I162" t="e">
            <v>#N/A</v>
          </cell>
          <cell r="J162" t="e">
            <v>#N/A</v>
          </cell>
          <cell r="M162" t="e">
            <v>#N/A</v>
          </cell>
          <cell r="P162" t="e">
            <v>#N/A</v>
          </cell>
          <cell r="S162" t="e">
            <v>#N/A</v>
          </cell>
          <cell r="V162" t="e">
            <v>#N/A</v>
          </cell>
          <cell r="Y162" t="e">
            <v>#N/A</v>
          </cell>
          <cell r="AB162" t="e">
            <v>#N/A</v>
          </cell>
          <cell r="AE162" t="e">
            <v>#N/A</v>
          </cell>
          <cell r="AH162" t="e">
            <v>#N/A</v>
          </cell>
          <cell r="AK162" t="e">
            <v>#N/A</v>
          </cell>
          <cell r="AN162" t="e">
            <v>#N/A</v>
          </cell>
          <cell r="AQ162" t="e">
            <v>#N/A</v>
          </cell>
          <cell r="AT162" t="e">
            <v>#N/A</v>
          </cell>
          <cell r="AW162" t="e">
            <v>#N/A</v>
          </cell>
          <cell r="AZ162" t="e">
            <v>#N/A</v>
          </cell>
          <cell r="BC162" t="e">
            <v>#N/A</v>
          </cell>
          <cell r="BF162" t="e">
            <v>#N/A</v>
          </cell>
          <cell r="BI162" t="e">
            <v>#N/A</v>
          </cell>
          <cell r="BL162" t="e">
            <v>#N/A</v>
          </cell>
          <cell r="BO162" t="e">
            <v>#N/A</v>
          </cell>
          <cell r="BR162" t="e">
            <v>#N/A</v>
          </cell>
          <cell r="BU162" t="e">
            <v>#N/A</v>
          </cell>
          <cell r="BX162" t="e">
            <v>#N/A</v>
          </cell>
          <cell r="CA162" t="e">
            <v>#N/A</v>
          </cell>
          <cell r="CD162" t="e">
            <v>#N/A</v>
          </cell>
          <cell r="CG162" t="e">
            <v>#N/A</v>
          </cell>
          <cell r="CJ162" t="e">
            <v>#N/A</v>
          </cell>
          <cell r="CM162" t="e">
            <v>#N/A</v>
          </cell>
          <cell r="CP162" t="e">
            <v>#N/A</v>
          </cell>
          <cell r="CS162" t="e">
            <v>#N/A</v>
          </cell>
          <cell r="CV162" t="e">
            <v>#N/A</v>
          </cell>
          <cell r="CY162" t="e">
            <v>#N/A</v>
          </cell>
          <cell r="DB162" t="e">
            <v>#N/A</v>
          </cell>
          <cell r="DE162" t="e">
            <v>#N/A</v>
          </cell>
          <cell r="DH162" t="e">
            <v>#N/A</v>
          </cell>
          <cell r="DQ162" t="e">
            <v>#N/A</v>
          </cell>
          <cell r="DT162" t="e">
            <v>#N/A</v>
          </cell>
        </row>
        <row r="163">
          <cell r="E163" t="e">
            <v>#N/A</v>
          </cell>
          <cell r="I163" t="e">
            <v>#N/A</v>
          </cell>
          <cell r="J163" t="e">
            <v>#N/A</v>
          </cell>
          <cell r="M163" t="e">
            <v>#N/A</v>
          </cell>
          <cell r="P163" t="e">
            <v>#N/A</v>
          </cell>
          <cell r="S163" t="e">
            <v>#N/A</v>
          </cell>
          <cell r="V163" t="e">
            <v>#N/A</v>
          </cell>
          <cell r="Y163" t="e">
            <v>#N/A</v>
          </cell>
          <cell r="AB163" t="e">
            <v>#N/A</v>
          </cell>
          <cell r="AE163" t="e">
            <v>#N/A</v>
          </cell>
          <cell r="AH163" t="e">
            <v>#N/A</v>
          </cell>
          <cell r="AK163" t="e">
            <v>#N/A</v>
          </cell>
          <cell r="AN163" t="e">
            <v>#N/A</v>
          </cell>
          <cell r="AQ163" t="e">
            <v>#N/A</v>
          </cell>
          <cell r="AT163" t="e">
            <v>#N/A</v>
          </cell>
          <cell r="AW163" t="e">
            <v>#N/A</v>
          </cell>
          <cell r="AZ163" t="e">
            <v>#N/A</v>
          </cell>
          <cell r="BC163" t="e">
            <v>#N/A</v>
          </cell>
          <cell r="BF163" t="e">
            <v>#N/A</v>
          </cell>
          <cell r="BI163" t="e">
            <v>#N/A</v>
          </cell>
          <cell r="BL163" t="e">
            <v>#N/A</v>
          </cell>
          <cell r="BO163" t="e">
            <v>#N/A</v>
          </cell>
          <cell r="BR163" t="e">
            <v>#N/A</v>
          </cell>
          <cell r="BU163" t="e">
            <v>#N/A</v>
          </cell>
          <cell r="BX163" t="e">
            <v>#N/A</v>
          </cell>
          <cell r="CA163" t="e">
            <v>#N/A</v>
          </cell>
          <cell r="CD163" t="e">
            <v>#N/A</v>
          </cell>
          <cell r="CG163" t="e">
            <v>#N/A</v>
          </cell>
          <cell r="CJ163" t="e">
            <v>#N/A</v>
          </cell>
          <cell r="CM163" t="e">
            <v>#N/A</v>
          </cell>
          <cell r="CP163" t="e">
            <v>#N/A</v>
          </cell>
          <cell r="CS163" t="e">
            <v>#N/A</v>
          </cell>
          <cell r="CV163" t="e">
            <v>#N/A</v>
          </cell>
          <cell r="CY163" t="e">
            <v>#N/A</v>
          </cell>
          <cell r="DB163" t="e">
            <v>#N/A</v>
          </cell>
          <cell r="DE163" t="e">
            <v>#N/A</v>
          </cell>
          <cell r="DH163" t="e">
            <v>#N/A</v>
          </cell>
          <cell r="DQ163" t="e">
            <v>#N/A</v>
          </cell>
          <cell r="DT163" t="e">
            <v>#N/A</v>
          </cell>
        </row>
        <row r="164">
          <cell r="E164" t="e">
            <v>#N/A</v>
          </cell>
          <cell r="I164" t="e">
            <v>#N/A</v>
          </cell>
          <cell r="J164" t="e">
            <v>#N/A</v>
          </cell>
          <cell r="M164" t="e">
            <v>#N/A</v>
          </cell>
          <cell r="P164" t="e">
            <v>#N/A</v>
          </cell>
          <cell r="S164" t="e">
            <v>#N/A</v>
          </cell>
          <cell r="V164" t="e">
            <v>#N/A</v>
          </cell>
          <cell r="Y164" t="e">
            <v>#N/A</v>
          </cell>
          <cell r="AB164" t="e">
            <v>#N/A</v>
          </cell>
          <cell r="AE164" t="e">
            <v>#N/A</v>
          </cell>
          <cell r="AH164" t="e">
            <v>#N/A</v>
          </cell>
          <cell r="AK164" t="e">
            <v>#N/A</v>
          </cell>
          <cell r="AN164" t="e">
            <v>#N/A</v>
          </cell>
          <cell r="AQ164" t="e">
            <v>#N/A</v>
          </cell>
          <cell r="AT164" t="e">
            <v>#N/A</v>
          </cell>
          <cell r="AW164" t="e">
            <v>#N/A</v>
          </cell>
          <cell r="AZ164" t="e">
            <v>#N/A</v>
          </cell>
          <cell r="BC164" t="e">
            <v>#N/A</v>
          </cell>
          <cell r="BF164" t="e">
            <v>#N/A</v>
          </cell>
          <cell r="BI164" t="e">
            <v>#N/A</v>
          </cell>
          <cell r="BL164" t="e">
            <v>#N/A</v>
          </cell>
          <cell r="BO164" t="e">
            <v>#N/A</v>
          </cell>
          <cell r="BR164" t="e">
            <v>#N/A</v>
          </cell>
          <cell r="BU164" t="e">
            <v>#N/A</v>
          </cell>
          <cell r="BX164" t="e">
            <v>#N/A</v>
          </cell>
          <cell r="CA164" t="e">
            <v>#N/A</v>
          </cell>
          <cell r="CD164" t="e">
            <v>#N/A</v>
          </cell>
          <cell r="CG164" t="e">
            <v>#N/A</v>
          </cell>
          <cell r="CJ164" t="e">
            <v>#N/A</v>
          </cell>
          <cell r="CM164" t="e">
            <v>#N/A</v>
          </cell>
          <cell r="CP164" t="e">
            <v>#N/A</v>
          </cell>
          <cell r="CS164" t="e">
            <v>#N/A</v>
          </cell>
          <cell r="CV164" t="e">
            <v>#N/A</v>
          </cell>
          <cell r="CY164" t="e">
            <v>#N/A</v>
          </cell>
          <cell r="DB164" t="e">
            <v>#N/A</v>
          </cell>
          <cell r="DE164" t="e">
            <v>#N/A</v>
          </cell>
          <cell r="DH164" t="e">
            <v>#N/A</v>
          </cell>
          <cell r="DQ164" t="e">
            <v>#N/A</v>
          </cell>
          <cell r="DT164" t="e">
            <v>#N/A</v>
          </cell>
        </row>
        <row r="165">
          <cell r="E165" t="e">
            <v>#N/A</v>
          </cell>
          <cell r="I165" t="e">
            <v>#N/A</v>
          </cell>
          <cell r="J165" t="e">
            <v>#N/A</v>
          </cell>
          <cell r="M165" t="e">
            <v>#N/A</v>
          </cell>
          <cell r="P165" t="e">
            <v>#N/A</v>
          </cell>
          <cell r="S165" t="e">
            <v>#N/A</v>
          </cell>
          <cell r="V165" t="e">
            <v>#N/A</v>
          </cell>
          <cell r="Y165" t="e">
            <v>#N/A</v>
          </cell>
          <cell r="AB165" t="e">
            <v>#N/A</v>
          </cell>
          <cell r="AE165" t="e">
            <v>#N/A</v>
          </cell>
          <cell r="AH165" t="e">
            <v>#N/A</v>
          </cell>
          <cell r="AK165" t="e">
            <v>#N/A</v>
          </cell>
          <cell r="AN165" t="e">
            <v>#N/A</v>
          </cell>
          <cell r="AQ165" t="e">
            <v>#N/A</v>
          </cell>
          <cell r="AT165" t="e">
            <v>#N/A</v>
          </cell>
          <cell r="AW165" t="e">
            <v>#N/A</v>
          </cell>
          <cell r="AZ165" t="e">
            <v>#N/A</v>
          </cell>
          <cell r="BC165" t="e">
            <v>#N/A</v>
          </cell>
          <cell r="BF165" t="e">
            <v>#N/A</v>
          </cell>
          <cell r="BI165" t="e">
            <v>#N/A</v>
          </cell>
          <cell r="BL165" t="e">
            <v>#N/A</v>
          </cell>
          <cell r="BO165" t="e">
            <v>#N/A</v>
          </cell>
          <cell r="BR165" t="e">
            <v>#N/A</v>
          </cell>
          <cell r="BU165" t="e">
            <v>#N/A</v>
          </cell>
          <cell r="BX165" t="e">
            <v>#N/A</v>
          </cell>
          <cell r="CA165" t="e">
            <v>#N/A</v>
          </cell>
          <cell r="CD165" t="e">
            <v>#N/A</v>
          </cell>
          <cell r="CG165" t="e">
            <v>#N/A</v>
          </cell>
          <cell r="CJ165" t="e">
            <v>#N/A</v>
          </cell>
          <cell r="CM165" t="e">
            <v>#N/A</v>
          </cell>
          <cell r="CP165" t="e">
            <v>#N/A</v>
          </cell>
          <cell r="CS165" t="e">
            <v>#N/A</v>
          </cell>
          <cell r="CV165" t="e">
            <v>#N/A</v>
          </cell>
          <cell r="CY165" t="e">
            <v>#N/A</v>
          </cell>
          <cell r="DB165" t="e">
            <v>#N/A</v>
          </cell>
          <cell r="DE165" t="e">
            <v>#N/A</v>
          </cell>
          <cell r="DH165" t="e">
            <v>#N/A</v>
          </cell>
          <cell r="DQ165" t="e">
            <v>#N/A</v>
          </cell>
          <cell r="DT165" t="e">
            <v>#N/A</v>
          </cell>
        </row>
        <row r="166">
          <cell r="E166" t="e">
            <v>#N/A</v>
          </cell>
          <cell r="I166" t="e">
            <v>#N/A</v>
          </cell>
          <cell r="J166" t="e">
            <v>#N/A</v>
          </cell>
          <cell r="M166" t="e">
            <v>#N/A</v>
          </cell>
          <cell r="P166" t="e">
            <v>#N/A</v>
          </cell>
          <cell r="S166" t="e">
            <v>#N/A</v>
          </cell>
          <cell r="V166" t="e">
            <v>#N/A</v>
          </cell>
          <cell r="Y166" t="e">
            <v>#N/A</v>
          </cell>
          <cell r="AB166" t="e">
            <v>#N/A</v>
          </cell>
          <cell r="AE166" t="e">
            <v>#N/A</v>
          </cell>
          <cell r="AH166" t="e">
            <v>#N/A</v>
          </cell>
          <cell r="AK166" t="e">
            <v>#N/A</v>
          </cell>
          <cell r="AN166" t="e">
            <v>#N/A</v>
          </cell>
          <cell r="AQ166" t="e">
            <v>#N/A</v>
          </cell>
          <cell r="AT166" t="e">
            <v>#N/A</v>
          </cell>
          <cell r="AW166" t="e">
            <v>#N/A</v>
          </cell>
          <cell r="AZ166" t="e">
            <v>#N/A</v>
          </cell>
          <cell r="BC166" t="e">
            <v>#N/A</v>
          </cell>
          <cell r="BF166" t="e">
            <v>#N/A</v>
          </cell>
          <cell r="BI166" t="e">
            <v>#N/A</v>
          </cell>
          <cell r="BL166" t="e">
            <v>#N/A</v>
          </cell>
          <cell r="BO166" t="e">
            <v>#N/A</v>
          </cell>
          <cell r="BR166" t="e">
            <v>#N/A</v>
          </cell>
          <cell r="BU166" t="e">
            <v>#N/A</v>
          </cell>
          <cell r="BX166" t="e">
            <v>#N/A</v>
          </cell>
          <cell r="CA166" t="e">
            <v>#N/A</v>
          </cell>
          <cell r="CD166" t="e">
            <v>#N/A</v>
          </cell>
          <cell r="CG166" t="e">
            <v>#N/A</v>
          </cell>
          <cell r="CJ166" t="e">
            <v>#N/A</v>
          </cell>
          <cell r="CM166" t="e">
            <v>#N/A</v>
          </cell>
          <cell r="CP166" t="e">
            <v>#N/A</v>
          </cell>
          <cell r="CS166" t="e">
            <v>#N/A</v>
          </cell>
          <cell r="CV166" t="e">
            <v>#N/A</v>
          </cell>
          <cell r="CY166" t="e">
            <v>#N/A</v>
          </cell>
          <cell r="DB166" t="e">
            <v>#N/A</v>
          </cell>
          <cell r="DE166" t="e">
            <v>#N/A</v>
          </cell>
          <cell r="DH166" t="e">
            <v>#N/A</v>
          </cell>
          <cell r="DQ166" t="e">
            <v>#N/A</v>
          </cell>
          <cell r="DT166" t="e">
            <v>#N/A</v>
          </cell>
        </row>
        <row r="167">
          <cell r="E167" t="e">
            <v>#N/A</v>
          </cell>
          <cell r="I167" t="e">
            <v>#N/A</v>
          </cell>
          <cell r="J167" t="e">
            <v>#N/A</v>
          </cell>
          <cell r="M167" t="e">
            <v>#N/A</v>
          </cell>
          <cell r="P167" t="e">
            <v>#N/A</v>
          </cell>
          <cell r="S167" t="e">
            <v>#N/A</v>
          </cell>
          <cell r="V167" t="e">
            <v>#N/A</v>
          </cell>
          <cell r="Y167" t="e">
            <v>#N/A</v>
          </cell>
          <cell r="AB167" t="e">
            <v>#N/A</v>
          </cell>
          <cell r="AE167" t="e">
            <v>#N/A</v>
          </cell>
          <cell r="AH167" t="e">
            <v>#N/A</v>
          </cell>
          <cell r="AK167" t="e">
            <v>#N/A</v>
          </cell>
          <cell r="AN167" t="e">
            <v>#N/A</v>
          </cell>
          <cell r="AQ167" t="e">
            <v>#N/A</v>
          </cell>
          <cell r="AT167" t="e">
            <v>#N/A</v>
          </cell>
          <cell r="AW167" t="e">
            <v>#N/A</v>
          </cell>
          <cell r="AZ167" t="e">
            <v>#N/A</v>
          </cell>
          <cell r="BC167" t="e">
            <v>#N/A</v>
          </cell>
          <cell r="BF167" t="e">
            <v>#N/A</v>
          </cell>
          <cell r="BI167" t="e">
            <v>#N/A</v>
          </cell>
          <cell r="BL167" t="e">
            <v>#N/A</v>
          </cell>
          <cell r="BO167" t="e">
            <v>#N/A</v>
          </cell>
          <cell r="BR167" t="e">
            <v>#N/A</v>
          </cell>
          <cell r="BU167" t="e">
            <v>#N/A</v>
          </cell>
          <cell r="BX167" t="e">
            <v>#N/A</v>
          </cell>
          <cell r="CA167" t="e">
            <v>#N/A</v>
          </cell>
          <cell r="CD167" t="e">
            <v>#N/A</v>
          </cell>
          <cell r="CG167" t="e">
            <v>#N/A</v>
          </cell>
          <cell r="CJ167" t="e">
            <v>#N/A</v>
          </cell>
          <cell r="CM167" t="e">
            <v>#N/A</v>
          </cell>
          <cell r="CP167" t="e">
            <v>#N/A</v>
          </cell>
          <cell r="CS167" t="e">
            <v>#N/A</v>
          </cell>
          <cell r="CV167" t="e">
            <v>#N/A</v>
          </cell>
          <cell r="CY167" t="e">
            <v>#N/A</v>
          </cell>
          <cell r="DB167" t="e">
            <v>#N/A</v>
          </cell>
          <cell r="DE167" t="e">
            <v>#N/A</v>
          </cell>
          <cell r="DH167" t="e">
            <v>#N/A</v>
          </cell>
          <cell r="DQ167" t="e">
            <v>#N/A</v>
          </cell>
          <cell r="DT167" t="e">
            <v>#N/A</v>
          </cell>
        </row>
        <row r="168">
          <cell r="E168" t="e">
            <v>#N/A</v>
          </cell>
          <cell r="I168" t="e">
            <v>#N/A</v>
          </cell>
          <cell r="J168" t="e">
            <v>#N/A</v>
          </cell>
          <cell r="M168" t="e">
            <v>#N/A</v>
          </cell>
          <cell r="P168" t="e">
            <v>#N/A</v>
          </cell>
          <cell r="S168" t="e">
            <v>#N/A</v>
          </cell>
          <cell r="V168" t="e">
            <v>#N/A</v>
          </cell>
          <cell r="Y168" t="e">
            <v>#N/A</v>
          </cell>
          <cell r="AB168" t="e">
            <v>#N/A</v>
          </cell>
          <cell r="AE168" t="e">
            <v>#N/A</v>
          </cell>
          <cell r="AH168" t="e">
            <v>#N/A</v>
          </cell>
          <cell r="AK168" t="e">
            <v>#N/A</v>
          </cell>
          <cell r="AN168" t="e">
            <v>#N/A</v>
          </cell>
          <cell r="AQ168" t="e">
            <v>#N/A</v>
          </cell>
          <cell r="AT168" t="e">
            <v>#N/A</v>
          </cell>
          <cell r="AW168" t="e">
            <v>#N/A</v>
          </cell>
          <cell r="AZ168" t="e">
            <v>#N/A</v>
          </cell>
          <cell r="BC168" t="e">
            <v>#N/A</v>
          </cell>
          <cell r="BF168" t="e">
            <v>#N/A</v>
          </cell>
          <cell r="BI168" t="e">
            <v>#N/A</v>
          </cell>
          <cell r="BL168" t="e">
            <v>#N/A</v>
          </cell>
          <cell r="BO168" t="e">
            <v>#N/A</v>
          </cell>
          <cell r="BR168" t="e">
            <v>#N/A</v>
          </cell>
          <cell r="BU168" t="e">
            <v>#N/A</v>
          </cell>
          <cell r="BX168" t="e">
            <v>#N/A</v>
          </cell>
          <cell r="CA168" t="e">
            <v>#N/A</v>
          </cell>
          <cell r="CD168" t="e">
            <v>#N/A</v>
          </cell>
          <cell r="CG168" t="e">
            <v>#N/A</v>
          </cell>
          <cell r="CJ168" t="e">
            <v>#N/A</v>
          </cell>
          <cell r="CM168" t="e">
            <v>#N/A</v>
          </cell>
          <cell r="CP168" t="e">
            <v>#N/A</v>
          </cell>
          <cell r="CS168" t="e">
            <v>#N/A</v>
          </cell>
          <cell r="CV168" t="e">
            <v>#N/A</v>
          </cell>
          <cell r="CY168" t="e">
            <v>#N/A</v>
          </cell>
          <cell r="DB168" t="e">
            <v>#N/A</v>
          </cell>
          <cell r="DE168" t="e">
            <v>#N/A</v>
          </cell>
          <cell r="DH168" t="e">
            <v>#N/A</v>
          </cell>
          <cell r="DQ168" t="e">
            <v>#N/A</v>
          </cell>
          <cell r="DT168" t="e">
            <v>#N/A</v>
          </cell>
        </row>
        <row r="169">
          <cell r="E169" t="e">
            <v>#N/A</v>
          </cell>
          <cell r="I169" t="e">
            <v>#N/A</v>
          </cell>
          <cell r="J169" t="e">
            <v>#N/A</v>
          </cell>
          <cell r="M169" t="e">
            <v>#N/A</v>
          </cell>
          <cell r="P169" t="e">
            <v>#N/A</v>
          </cell>
          <cell r="S169" t="e">
            <v>#N/A</v>
          </cell>
          <cell r="V169" t="e">
            <v>#N/A</v>
          </cell>
          <cell r="Y169" t="e">
            <v>#N/A</v>
          </cell>
          <cell r="AB169" t="e">
            <v>#N/A</v>
          </cell>
          <cell r="AE169" t="e">
            <v>#N/A</v>
          </cell>
          <cell r="AH169" t="e">
            <v>#N/A</v>
          </cell>
          <cell r="AK169" t="e">
            <v>#N/A</v>
          </cell>
          <cell r="AN169" t="e">
            <v>#N/A</v>
          </cell>
          <cell r="AQ169" t="e">
            <v>#N/A</v>
          </cell>
          <cell r="AT169" t="e">
            <v>#N/A</v>
          </cell>
          <cell r="AW169" t="e">
            <v>#N/A</v>
          </cell>
          <cell r="AZ169" t="e">
            <v>#N/A</v>
          </cell>
          <cell r="BC169" t="e">
            <v>#N/A</v>
          </cell>
          <cell r="BF169" t="e">
            <v>#N/A</v>
          </cell>
          <cell r="BI169" t="e">
            <v>#N/A</v>
          </cell>
          <cell r="BL169" t="e">
            <v>#N/A</v>
          </cell>
          <cell r="BO169" t="e">
            <v>#N/A</v>
          </cell>
          <cell r="BR169" t="e">
            <v>#N/A</v>
          </cell>
          <cell r="BU169" t="e">
            <v>#N/A</v>
          </cell>
          <cell r="BX169" t="e">
            <v>#N/A</v>
          </cell>
          <cell r="CA169" t="e">
            <v>#N/A</v>
          </cell>
          <cell r="CD169" t="e">
            <v>#N/A</v>
          </cell>
          <cell r="CG169" t="e">
            <v>#N/A</v>
          </cell>
          <cell r="CJ169" t="e">
            <v>#N/A</v>
          </cell>
          <cell r="CM169" t="e">
            <v>#N/A</v>
          </cell>
          <cell r="CP169" t="e">
            <v>#N/A</v>
          </cell>
          <cell r="CS169" t="e">
            <v>#N/A</v>
          </cell>
          <cell r="CV169" t="e">
            <v>#N/A</v>
          </cell>
          <cell r="CY169" t="e">
            <v>#N/A</v>
          </cell>
          <cell r="DB169" t="e">
            <v>#N/A</v>
          </cell>
          <cell r="DE169" t="e">
            <v>#N/A</v>
          </cell>
          <cell r="DH169" t="e">
            <v>#N/A</v>
          </cell>
          <cell r="DQ169" t="e">
            <v>#N/A</v>
          </cell>
          <cell r="DT169" t="e">
            <v>#N/A</v>
          </cell>
        </row>
        <row r="170">
          <cell r="E170" t="e">
            <v>#N/A</v>
          </cell>
          <cell r="I170" t="e">
            <v>#N/A</v>
          </cell>
          <cell r="J170" t="e">
            <v>#N/A</v>
          </cell>
          <cell r="M170" t="e">
            <v>#N/A</v>
          </cell>
          <cell r="P170" t="e">
            <v>#N/A</v>
          </cell>
          <cell r="S170" t="e">
            <v>#N/A</v>
          </cell>
          <cell r="V170" t="e">
            <v>#N/A</v>
          </cell>
          <cell r="Y170" t="e">
            <v>#N/A</v>
          </cell>
          <cell r="AB170" t="e">
            <v>#N/A</v>
          </cell>
          <cell r="AE170" t="e">
            <v>#N/A</v>
          </cell>
          <cell r="AH170" t="e">
            <v>#N/A</v>
          </cell>
          <cell r="AK170" t="e">
            <v>#N/A</v>
          </cell>
          <cell r="AN170" t="e">
            <v>#N/A</v>
          </cell>
          <cell r="AQ170" t="e">
            <v>#N/A</v>
          </cell>
          <cell r="AT170" t="e">
            <v>#N/A</v>
          </cell>
          <cell r="AW170" t="e">
            <v>#N/A</v>
          </cell>
          <cell r="AZ170" t="e">
            <v>#N/A</v>
          </cell>
          <cell r="BC170" t="e">
            <v>#N/A</v>
          </cell>
          <cell r="BF170" t="e">
            <v>#N/A</v>
          </cell>
          <cell r="BI170" t="e">
            <v>#N/A</v>
          </cell>
          <cell r="BL170" t="e">
            <v>#N/A</v>
          </cell>
          <cell r="BO170" t="e">
            <v>#N/A</v>
          </cell>
          <cell r="BR170" t="e">
            <v>#N/A</v>
          </cell>
          <cell r="BU170" t="e">
            <v>#N/A</v>
          </cell>
          <cell r="BX170" t="e">
            <v>#N/A</v>
          </cell>
          <cell r="CA170" t="e">
            <v>#N/A</v>
          </cell>
          <cell r="CD170" t="e">
            <v>#N/A</v>
          </cell>
          <cell r="CG170" t="e">
            <v>#N/A</v>
          </cell>
          <cell r="CJ170" t="e">
            <v>#N/A</v>
          </cell>
          <cell r="CM170" t="e">
            <v>#N/A</v>
          </cell>
          <cell r="CP170" t="e">
            <v>#N/A</v>
          </cell>
          <cell r="CS170" t="e">
            <v>#N/A</v>
          </cell>
          <cell r="CV170" t="e">
            <v>#N/A</v>
          </cell>
          <cell r="CY170" t="e">
            <v>#N/A</v>
          </cell>
          <cell r="DB170" t="e">
            <v>#N/A</v>
          </cell>
          <cell r="DE170" t="e">
            <v>#N/A</v>
          </cell>
          <cell r="DH170" t="e">
            <v>#N/A</v>
          </cell>
          <cell r="DQ170" t="e">
            <v>#N/A</v>
          </cell>
          <cell r="DT170" t="e">
            <v>#N/A</v>
          </cell>
        </row>
        <row r="171">
          <cell r="E171" t="e">
            <v>#N/A</v>
          </cell>
          <cell r="I171" t="e">
            <v>#N/A</v>
          </cell>
          <cell r="J171" t="e">
            <v>#N/A</v>
          </cell>
          <cell r="M171" t="e">
            <v>#N/A</v>
          </cell>
          <cell r="P171" t="e">
            <v>#N/A</v>
          </cell>
          <cell r="S171" t="e">
            <v>#N/A</v>
          </cell>
          <cell r="V171" t="e">
            <v>#N/A</v>
          </cell>
          <cell r="Y171" t="e">
            <v>#N/A</v>
          </cell>
          <cell r="AB171" t="e">
            <v>#N/A</v>
          </cell>
          <cell r="AE171" t="e">
            <v>#N/A</v>
          </cell>
          <cell r="AH171" t="e">
            <v>#N/A</v>
          </cell>
          <cell r="AK171" t="e">
            <v>#N/A</v>
          </cell>
          <cell r="AN171" t="e">
            <v>#N/A</v>
          </cell>
          <cell r="AQ171" t="e">
            <v>#N/A</v>
          </cell>
          <cell r="AT171" t="e">
            <v>#N/A</v>
          </cell>
          <cell r="AW171" t="e">
            <v>#N/A</v>
          </cell>
          <cell r="AZ171" t="e">
            <v>#N/A</v>
          </cell>
          <cell r="BC171" t="e">
            <v>#N/A</v>
          </cell>
          <cell r="BF171" t="e">
            <v>#N/A</v>
          </cell>
          <cell r="BI171" t="e">
            <v>#N/A</v>
          </cell>
          <cell r="BL171" t="e">
            <v>#N/A</v>
          </cell>
          <cell r="BO171" t="e">
            <v>#N/A</v>
          </cell>
          <cell r="BR171" t="e">
            <v>#N/A</v>
          </cell>
          <cell r="BU171" t="e">
            <v>#N/A</v>
          </cell>
          <cell r="BX171" t="e">
            <v>#N/A</v>
          </cell>
          <cell r="CA171" t="e">
            <v>#N/A</v>
          </cell>
          <cell r="CD171" t="e">
            <v>#N/A</v>
          </cell>
          <cell r="CG171" t="e">
            <v>#N/A</v>
          </cell>
          <cell r="CJ171" t="e">
            <v>#N/A</v>
          </cell>
          <cell r="CM171" t="e">
            <v>#N/A</v>
          </cell>
          <cell r="CP171" t="e">
            <v>#N/A</v>
          </cell>
          <cell r="CS171" t="e">
            <v>#N/A</v>
          </cell>
          <cell r="CV171" t="e">
            <v>#N/A</v>
          </cell>
          <cell r="CY171" t="e">
            <v>#N/A</v>
          </cell>
          <cell r="DB171" t="e">
            <v>#N/A</v>
          </cell>
          <cell r="DE171" t="e">
            <v>#N/A</v>
          </cell>
          <cell r="DH171" t="e">
            <v>#N/A</v>
          </cell>
          <cell r="DQ171" t="e">
            <v>#N/A</v>
          </cell>
          <cell r="DT171" t="e">
            <v>#N/A</v>
          </cell>
        </row>
        <row r="172">
          <cell r="E172" t="e">
            <v>#N/A</v>
          </cell>
          <cell r="I172" t="e">
            <v>#N/A</v>
          </cell>
          <cell r="J172" t="e">
            <v>#N/A</v>
          </cell>
          <cell r="M172" t="e">
            <v>#N/A</v>
          </cell>
          <cell r="P172" t="e">
            <v>#N/A</v>
          </cell>
          <cell r="S172" t="e">
            <v>#N/A</v>
          </cell>
          <cell r="V172" t="e">
            <v>#N/A</v>
          </cell>
          <cell r="Y172" t="e">
            <v>#N/A</v>
          </cell>
          <cell r="AB172" t="e">
            <v>#N/A</v>
          </cell>
          <cell r="AE172" t="e">
            <v>#N/A</v>
          </cell>
          <cell r="AH172" t="e">
            <v>#N/A</v>
          </cell>
          <cell r="AK172" t="e">
            <v>#N/A</v>
          </cell>
          <cell r="AN172" t="e">
            <v>#N/A</v>
          </cell>
          <cell r="AQ172" t="e">
            <v>#N/A</v>
          </cell>
          <cell r="AT172" t="e">
            <v>#N/A</v>
          </cell>
          <cell r="AW172" t="e">
            <v>#N/A</v>
          </cell>
          <cell r="AZ172" t="e">
            <v>#N/A</v>
          </cell>
          <cell r="BC172" t="e">
            <v>#N/A</v>
          </cell>
          <cell r="BF172" t="e">
            <v>#N/A</v>
          </cell>
          <cell r="BI172" t="e">
            <v>#N/A</v>
          </cell>
          <cell r="BL172" t="e">
            <v>#N/A</v>
          </cell>
          <cell r="BO172" t="e">
            <v>#N/A</v>
          </cell>
          <cell r="BR172" t="e">
            <v>#N/A</v>
          </cell>
          <cell r="BU172" t="e">
            <v>#N/A</v>
          </cell>
          <cell r="BX172" t="e">
            <v>#N/A</v>
          </cell>
          <cell r="CA172" t="e">
            <v>#N/A</v>
          </cell>
          <cell r="CD172" t="e">
            <v>#N/A</v>
          </cell>
          <cell r="CG172" t="e">
            <v>#N/A</v>
          </cell>
          <cell r="CJ172" t="e">
            <v>#N/A</v>
          </cell>
          <cell r="CM172" t="e">
            <v>#N/A</v>
          </cell>
          <cell r="CP172" t="e">
            <v>#N/A</v>
          </cell>
          <cell r="CS172" t="e">
            <v>#N/A</v>
          </cell>
          <cell r="CV172" t="e">
            <v>#N/A</v>
          </cell>
          <cell r="CY172" t="e">
            <v>#N/A</v>
          </cell>
          <cell r="DB172" t="e">
            <v>#N/A</v>
          </cell>
          <cell r="DE172" t="e">
            <v>#N/A</v>
          </cell>
          <cell r="DH172" t="e">
            <v>#N/A</v>
          </cell>
          <cell r="DQ172" t="e">
            <v>#N/A</v>
          </cell>
          <cell r="DT172" t="e">
            <v>#N/A</v>
          </cell>
        </row>
        <row r="173">
          <cell r="E173" t="e">
            <v>#N/A</v>
          </cell>
          <cell r="I173" t="e">
            <v>#N/A</v>
          </cell>
          <cell r="J173" t="e">
            <v>#N/A</v>
          </cell>
          <cell r="M173" t="e">
            <v>#N/A</v>
          </cell>
          <cell r="P173" t="e">
            <v>#N/A</v>
          </cell>
          <cell r="S173" t="e">
            <v>#N/A</v>
          </cell>
          <cell r="V173" t="e">
            <v>#N/A</v>
          </cell>
          <cell r="Y173" t="e">
            <v>#N/A</v>
          </cell>
          <cell r="AB173" t="e">
            <v>#N/A</v>
          </cell>
          <cell r="AE173" t="e">
            <v>#N/A</v>
          </cell>
          <cell r="AH173" t="e">
            <v>#N/A</v>
          </cell>
          <cell r="AK173" t="e">
            <v>#N/A</v>
          </cell>
          <cell r="AN173" t="e">
            <v>#N/A</v>
          </cell>
          <cell r="AQ173" t="e">
            <v>#N/A</v>
          </cell>
          <cell r="AT173" t="e">
            <v>#N/A</v>
          </cell>
          <cell r="AW173" t="e">
            <v>#N/A</v>
          </cell>
          <cell r="AZ173" t="e">
            <v>#N/A</v>
          </cell>
          <cell r="BC173" t="e">
            <v>#N/A</v>
          </cell>
          <cell r="BF173" t="e">
            <v>#N/A</v>
          </cell>
          <cell r="BI173" t="e">
            <v>#N/A</v>
          </cell>
          <cell r="BL173" t="e">
            <v>#N/A</v>
          </cell>
          <cell r="BO173" t="e">
            <v>#N/A</v>
          </cell>
          <cell r="BR173" t="e">
            <v>#N/A</v>
          </cell>
          <cell r="BU173" t="e">
            <v>#N/A</v>
          </cell>
          <cell r="BX173" t="e">
            <v>#N/A</v>
          </cell>
          <cell r="CA173" t="e">
            <v>#N/A</v>
          </cell>
          <cell r="CD173" t="e">
            <v>#N/A</v>
          </cell>
          <cell r="CG173" t="e">
            <v>#N/A</v>
          </cell>
          <cell r="CJ173" t="e">
            <v>#N/A</v>
          </cell>
          <cell r="CM173" t="e">
            <v>#N/A</v>
          </cell>
          <cell r="CP173" t="e">
            <v>#N/A</v>
          </cell>
          <cell r="CS173" t="e">
            <v>#N/A</v>
          </cell>
          <cell r="CV173" t="e">
            <v>#N/A</v>
          </cell>
          <cell r="CY173" t="e">
            <v>#N/A</v>
          </cell>
          <cell r="DB173" t="e">
            <v>#N/A</v>
          </cell>
          <cell r="DE173" t="e">
            <v>#N/A</v>
          </cell>
          <cell r="DH173" t="e">
            <v>#N/A</v>
          </cell>
          <cell r="DQ173" t="e">
            <v>#N/A</v>
          </cell>
          <cell r="DT173" t="e">
            <v>#N/A</v>
          </cell>
        </row>
        <row r="174">
          <cell r="E174" t="e">
            <v>#N/A</v>
          </cell>
          <cell r="I174" t="e">
            <v>#N/A</v>
          </cell>
          <cell r="J174" t="e">
            <v>#N/A</v>
          </cell>
          <cell r="M174" t="e">
            <v>#N/A</v>
          </cell>
          <cell r="P174" t="e">
            <v>#N/A</v>
          </cell>
          <cell r="S174" t="e">
            <v>#N/A</v>
          </cell>
          <cell r="V174" t="e">
            <v>#N/A</v>
          </cell>
          <cell r="Y174" t="e">
            <v>#N/A</v>
          </cell>
          <cell r="AB174" t="e">
            <v>#N/A</v>
          </cell>
          <cell r="AE174" t="e">
            <v>#N/A</v>
          </cell>
          <cell r="AH174" t="e">
            <v>#N/A</v>
          </cell>
          <cell r="AK174" t="e">
            <v>#N/A</v>
          </cell>
          <cell r="AN174" t="e">
            <v>#N/A</v>
          </cell>
          <cell r="AQ174" t="e">
            <v>#N/A</v>
          </cell>
          <cell r="AT174" t="e">
            <v>#N/A</v>
          </cell>
          <cell r="AW174" t="e">
            <v>#N/A</v>
          </cell>
          <cell r="AZ174" t="e">
            <v>#N/A</v>
          </cell>
          <cell r="BC174" t="e">
            <v>#N/A</v>
          </cell>
          <cell r="BF174" t="e">
            <v>#N/A</v>
          </cell>
          <cell r="BI174" t="e">
            <v>#N/A</v>
          </cell>
          <cell r="BL174" t="e">
            <v>#N/A</v>
          </cell>
          <cell r="BO174" t="e">
            <v>#N/A</v>
          </cell>
          <cell r="BR174" t="e">
            <v>#N/A</v>
          </cell>
          <cell r="BU174" t="e">
            <v>#N/A</v>
          </cell>
          <cell r="BX174" t="e">
            <v>#N/A</v>
          </cell>
          <cell r="CA174" t="e">
            <v>#N/A</v>
          </cell>
          <cell r="CD174" t="e">
            <v>#N/A</v>
          </cell>
          <cell r="CG174" t="e">
            <v>#N/A</v>
          </cell>
          <cell r="CJ174" t="e">
            <v>#N/A</v>
          </cell>
          <cell r="CM174" t="e">
            <v>#N/A</v>
          </cell>
          <cell r="CP174" t="e">
            <v>#N/A</v>
          </cell>
          <cell r="CS174" t="e">
            <v>#N/A</v>
          </cell>
          <cell r="CV174" t="e">
            <v>#N/A</v>
          </cell>
          <cell r="CY174" t="e">
            <v>#N/A</v>
          </cell>
          <cell r="DB174" t="e">
            <v>#N/A</v>
          </cell>
          <cell r="DE174" t="e">
            <v>#N/A</v>
          </cell>
          <cell r="DH174" t="e">
            <v>#N/A</v>
          </cell>
          <cell r="DQ174" t="e">
            <v>#N/A</v>
          </cell>
          <cell r="DT174" t="e">
            <v>#N/A</v>
          </cell>
        </row>
        <row r="175">
          <cell r="E175" t="e">
            <v>#N/A</v>
          </cell>
          <cell r="I175" t="e">
            <v>#N/A</v>
          </cell>
          <cell r="J175" t="e">
            <v>#N/A</v>
          </cell>
          <cell r="M175" t="e">
            <v>#N/A</v>
          </cell>
          <cell r="P175" t="e">
            <v>#N/A</v>
          </cell>
          <cell r="S175" t="e">
            <v>#N/A</v>
          </cell>
          <cell r="V175" t="e">
            <v>#N/A</v>
          </cell>
          <cell r="Y175" t="e">
            <v>#N/A</v>
          </cell>
          <cell r="AB175" t="e">
            <v>#N/A</v>
          </cell>
          <cell r="AE175" t="e">
            <v>#N/A</v>
          </cell>
          <cell r="AH175" t="e">
            <v>#N/A</v>
          </cell>
          <cell r="AK175" t="e">
            <v>#N/A</v>
          </cell>
          <cell r="AN175" t="e">
            <v>#N/A</v>
          </cell>
          <cell r="AQ175" t="e">
            <v>#N/A</v>
          </cell>
          <cell r="AT175" t="e">
            <v>#N/A</v>
          </cell>
          <cell r="AW175" t="e">
            <v>#N/A</v>
          </cell>
          <cell r="AZ175" t="e">
            <v>#N/A</v>
          </cell>
          <cell r="BC175" t="e">
            <v>#N/A</v>
          </cell>
          <cell r="BF175" t="e">
            <v>#N/A</v>
          </cell>
          <cell r="BI175" t="e">
            <v>#N/A</v>
          </cell>
          <cell r="BL175" t="e">
            <v>#N/A</v>
          </cell>
          <cell r="BO175" t="e">
            <v>#N/A</v>
          </cell>
          <cell r="BR175" t="e">
            <v>#N/A</v>
          </cell>
          <cell r="BU175" t="e">
            <v>#N/A</v>
          </cell>
          <cell r="BX175" t="e">
            <v>#N/A</v>
          </cell>
          <cell r="CA175" t="e">
            <v>#N/A</v>
          </cell>
          <cell r="CD175" t="e">
            <v>#N/A</v>
          </cell>
          <cell r="CG175" t="e">
            <v>#N/A</v>
          </cell>
          <cell r="CJ175" t="e">
            <v>#N/A</v>
          </cell>
          <cell r="CM175" t="e">
            <v>#N/A</v>
          </cell>
          <cell r="CP175" t="e">
            <v>#N/A</v>
          </cell>
          <cell r="CS175" t="e">
            <v>#N/A</v>
          </cell>
          <cell r="CV175" t="e">
            <v>#N/A</v>
          </cell>
          <cell r="CY175" t="e">
            <v>#N/A</v>
          </cell>
          <cell r="DB175" t="e">
            <v>#N/A</v>
          </cell>
          <cell r="DE175" t="e">
            <v>#N/A</v>
          </cell>
          <cell r="DH175" t="e">
            <v>#N/A</v>
          </cell>
          <cell r="DQ175" t="e">
            <v>#N/A</v>
          </cell>
          <cell r="DT175" t="e">
            <v>#N/A</v>
          </cell>
        </row>
        <row r="176">
          <cell r="E176" t="e">
            <v>#N/A</v>
          </cell>
          <cell r="I176" t="e">
            <v>#N/A</v>
          </cell>
          <cell r="J176" t="e">
            <v>#N/A</v>
          </cell>
          <cell r="M176" t="e">
            <v>#N/A</v>
          </cell>
          <cell r="P176" t="e">
            <v>#N/A</v>
          </cell>
          <cell r="S176" t="e">
            <v>#N/A</v>
          </cell>
          <cell r="V176" t="e">
            <v>#N/A</v>
          </cell>
          <cell r="Y176" t="e">
            <v>#N/A</v>
          </cell>
          <cell r="AB176" t="e">
            <v>#N/A</v>
          </cell>
          <cell r="AE176" t="e">
            <v>#N/A</v>
          </cell>
          <cell r="AH176" t="e">
            <v>#N/A</v>
          </cell>
          <cell r="AK176" t="e">
            <v>#N/A</v>
          </cell>
          <cell r="AN176" t="e">
            <v>#N/A</v>
          </cell>
          <cell r="AQ176" t="e">
            <v>#N/A</v>
          </cell>
          <cell r="AT176" t="e">
            <v>#N/A</v>
          </cell>
          <cell r="AW176" t="e">
            <v>#N/A</v>
          </cell>
          <cell r="AZ176" t="e">
            <v>#N/A</v>
          </cell>
          <cell r="BC176" t="e">
            <v>#N/A</v>
          </cell>
          <cell r="BF176" t="e">
            <v>#N/A</v>
          </cell>
          <cell r="BI176" t="e">
            <v>#N/A</v>
          </cell>
          <cell r="BL176" t="e">
            <v>#N/A</v>
          </cell>
          <cell r="BO176" t="e">
            <v>#N/A</v>
          </cell>
          <cell r="BR176" t="e">
            <v>#N/A</v>
          </cell>
          <cell r="BU176" t="e">
            <v>#N/A</v>
          </cell>
          <cell r="BX176" t="e">
            <v>#N/A</v>
          </cell>
          <cell r="CA176" t="e">
            <v>#N/A</v>
          </cell>
          <cell r="CD176" t="e">
            <v>#N/A</v>
          </cell>
          <cell r="CG176" t="e">
            <v>#N/A</v>
          </cell>
          <cell r="CJ176" t="e">
            <v>#N/A</v>
          </cell>
          <cell r="CM176" t="e">
            <v>#N/A</v>
          </cell>
          <cell r="CP176" t="e">
            <v>#N/A</v>
          </cell>
          <cell r="CS176" t="e">
            <v>#N/A</v>
          </cell>
          <cell r="CV176" t="e">
            <v>#N/A</v>
          </cell>
          <cell r="CY176" t="e">
            <v>#N/A</v>
          </cell>
          <cell r="DB176" t="e">
            <v>#N/A</v>
          </cell>
          <cell r="DE176" t="e">
            <v>#N/A</v>
          </cell>
          <cell r="DH176" t="e">
            <v>#N/A</v>
          </cell>
          <cell r="DQ176" t="e">
            <v>#N/A</v>
          </cell>
          <cell r="DT176" t="e">
            <v>#N/A</v>
          </cell>
        </row>
        <row r="177">
          <cell r="E177" t="e">
            <v>#N/A</v>
          </cell>
          <cell r="I177" t="e">
            <v>#N/A</v>
          </cell>
          <cell r="J177" t="e">
            <v>#N/A</v>
          </cell>
          <cell r="M177" t="e">
            <v>#N/A</v>
          </cell>
          <cell r="P177" t="e">
            <v>#N/A</v>
          </cell>
          <cell r="S177" t="e">
            <v>#N/A</v>
          </cell>
          <cell r="V177" t="e">
            <v>#N/A</v>
          </cell>
          <cell r="Y177" t="e">
            <v>#N/A</v>
          </cell>
          <cell r="AB177" t="e">
            <v>#N/A</v>
          </cell>
          <cell r="AE177" t="e">
            <v>#N/A</v>
          </cell>
          <cell r="AH177" t="e">
            <v>#N/A</v>
          </cell>
          <cell r="AK177" t="e">
            <v>#N/A</v>
          </cell>
          <cell r="AN177" t="e">
            <v>#N/A</v>
          </cell>
          <cell r="AQ177" t="e">
            <v>#N/A</v>
          </cell>
          <cell r="AT177" t="e">
            <v>#N/A</v>
          </cell>
          <cell r="AW177" t="e">
            <v>#N/A</v>
          </cell>
          <cell r="AZ177" t="e">
            <v>#N/A</v>
          </cell>
          <cell r="BC177" t="e">
            <v>#N/A</v>
          </cell>
          <cell r="BF177" t="e">
            <v>#N/A</v>
          </cell>
          <cell r="BI177" t="e">
            <v>#N/A</v>
          </cell>
          <cell r="BL177" t="e">
            <v>#N/A</v>
          </cell>
          <cell r="BO177" t="e">
            <v>#N/A</v>
          </cell>
          <cell r="BR177" t="e">
            <v>#N/A</v>
          </cell>
          <cell r="BU177" t="e">
            <v>#N/A</v>
          </cell>
          <cell r="BX177" t="e">
            <v>#N/A</v>
          </cell>
          <cell r="CA177" t="e">
            <v>#N/A</v>
          </cell>
          <cell r="CD177" t="e">
            <v>#N/A</v>
          </cell>
          <cell r="CG177" t="e">
            <v>#N/A</v>
          </cell>
          <cell r="CJ177" t="e">
            <v>#N/A</v>
          </cell>
          <cell r="CM177" t="e">
            <v>#N/A</v>
          </cell>
          <cell r="CP177" t="e">
            <v>#N/A</v>
          </cell>
          <cell r="CS177" t="e">
            <v>#N/A</v>
          </cell>
          <cell r="CV177" t="e">
            <v>#N/A</v>
          </cell>
          <cell r="CY177" t="e">
            <v>#N/A</v>
          </cell>
          <cell r="DB177" t="e">
            <v>#N/A</v>
          </cell>
          <cell r="DE177" t="e">
            <v>#N/A</v>
          </cell>
          <cell r="DH177" t="e">
            <v>#N/A</v>
          </cell>
          <cell r="DQ177" t="e">
            <v>#N/A</v>
          </cell>
          <cell r="DT177" t="e">
            <v>#N/A</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3"/>
    </sheetNames>
    <sheetDataSet>
      <sheetData sheetId="0" refreshError="1">
        <row r="1">
          <cell r="A1" t="str">
            <v>LCNTRY</v>
          </cell>
          <cell r="B1" t="str">
            <v>100</v>
          </cell>
          <cell r="C1" t="str">
            <v>110</v>
          </cell>
          <cell r="D1" t="str">
            <v>120</v>
          </cell>
          <cell r="E1" t="str">
            <v>210</v>
          </cell>
          <cell r="F1" t="str">
            <v>220</v>
          </cell>
          <cell r="G1" t="str">
            <v>300</v>
          </cell>
          <cell r="H1" t="str">
            <v>410</v>
          </cell>
          <cell r="I1" t="str">
            <v>420</v>
          </cell>
          <cell r="J1" t="str">
            <v>510</v>
          </cell>
          <cell r="K1" t="str">
            <v>520</v>
          </cell>
          <cell r="L1" t="str">
            <v>530</v>
          </cell>
          <cell r="M1" t="str">
            <v>540</v>
          </cell>
          <cell r="N1" t="str">
            <v>550</v>
          </cell>
          <cell r="O1" t="str">
            <v>800</v>
          </cell>
        </row>
        <row r="2">
          <cell r="A2" t="str">
            <v>Australia</v>
          </cell>
          <cell r="B2" t="str">
            <v/>
          </cell>
          <cell r="C2" t="str">
            <v/>
          </cell>
          <cell r="D2" t="str">
            <v/>
          </cell>
          <cell r="E2" t="str">
            <v/>
          </cell>
          <cell r="F2" t="str">
            <v/>
          </cell>
          <cell r="G2">
            <v>2.6</v>
          </cell>
          <cell r="H2" t="str">
            <v/>
          </cell>
          <cell r="I2" t="str">
            <v/>
          </cell>
          <cell r="J2" t="str">
            <v/>
          </cell>
          <cell r="K2" t="str">
            <v/>
          </cell>
          <cell r="L2">
            <v>60</v>
          </cell>
          <cell r="M2" t="str">
            <v/>
          </cell>
          <cell r="N2" t="str">
            <v/>
          </cell>
          <cell r="O2" t="str">
            <v/>
          </cell>
        </row>
        <row r="3">
          <cell r="A3" t="str">
            <v>Austria</v>
          </cell>
          <cell r="B3">
            <v>283</v>
          </cell>
          <cell r="C3" t="str">
            <v/>
          </cell>
          <cell r="D3" t="str">
            <v/>
          </cell>
          <cell r="E3" t="str">
            <v/>
          </cell>
          <cell r="F3" t="str">
            <v/>
          </cell>
          <cell r="G3" t="str">
            <v/>
          </cell>
          <cell r="H3" t="str">
            <v/>
          </cell>
          <cell r="I3" t="str">
            <v/>
          </cell>
          <cell r="J3" t="str">
            <v/>
          </cell>
          <cell r="K3" t="str">
            <v/>
          </cell>
          <cell r="L3">
            <v>648.5</v>
          </cell>
          <cell r="M3" t="str">
            <v/>
          </cell>
          <cell r="N3">
            <v>201.1</v>
          </cell>
          <cell r="O3" t="str">
            <v/>
          </cell>
        </row>
        <row r="4">
          <cell r="A4" t="str">
            <v>Canada</v>
          </cell>
          <cell r="B4" t="str">
            <v/>
          </cell>
          <cell r="C4" t="str">
            <v/>
          </cell>
          <cell r="D4" t="str">
            <v/>
          </cell>
          <cell r="E4" t="str">
            <v/>
          </cell>
          <cell r="F4" t="str">
            <v/>
          </cell>
          <cell r="G4" t="str">
            <v/>
          </cell>
          <cell r="H4" t="str">
            <v/>
          </cell>
          <cell r="I4" t="str">
            <v/>
          </cell>
          <cell r="J4" t="str">
            <v/>
          </cell>
          <cell r="K4" t="str">
            <v/>
          </cell>
          <cell r="L4" t="str">
            <v/>
          </cell>
          <cell r="M4" t="str">
            <v/>
          </cell>
          <cell r="N4" t="str">
            <v/>
          </cell>
          <cell r="O4" t="str">
            <v/>
          </cell>
        </row>
        <row r="5">
          <cell r="A5" t="str">
            <v>Czech Republic</v>
          </cell>
          <cell r="B5" t="str">
            <v/>
          </cell>
          <cell r="C5" t="str">
            <v/>
          </cell>
          <cell r="D5">
            <v>5</v>
          </cell>
          <cell r="E5" t="str">
            <v/>
          </cell>
          <cell r="F5" t="str">
            <v/>
          </cell>
          <cell r="G5">
            <v>3280</v>
          </cell>
          <cell r="H5" t="str">
            <v/>
          </cell>
          <cell r="I5">
            <v>1204</v>
          </cell>
          <cell r="J5">
            <v>903</v>
          </cell>
          <cell r="K5">
            <v>467</v>
          </cell>
          <cell r="L5">
            <v>51</v>
          </cell>
          <cell r="M5">
            <v>135</v>
          </cell>
          <cell r="N5">
            <v>1000</v>
          </cell>
          <cell r="O5" t="str">
            <v/>
          </cell>
        </row>
        <row r="6">
          <cell r="A6" t="str">
            <v>Denmark</v>
          </cell>
          <cell r="B6" t="str">
            <v/>
          </cell>
          <cell r="C6" t="str">
            <v/>
          </cell>
          <cell r="D6">
            <v>2299</v>
          </cell>
          <cell r="E6">
            <v>120.2</v>
          </cell>
          <cell r="F6" t="str">
            <v/>
          </cell>
          <cell r="G6" t="str">
            <v/>
          </cell>
          <cell r="H6" t="str">
            <v/>
          </cell>
          <cell r="I6" t="str">
            <v/>
          </cell>
          <cell r="J6" t="str">
            <v/>
          </cell>
          <cell r="K6" t="str">
            <v/>
          </cell>
          <cell r="L6" t="str">
            <v/>
          </cell>
          <cell r="M6" t="str">
            <v/>
          </cell>
          <cell r="N6" t="str">
            <v/>
          </cell>
          <cell r="O6" t="str">
            <v/>
          </cell>
        </row>
        <row r="7">
          <cell r="A7" t="str">
            <v>Finland</v>
          </cell>
          <cell r="B7" t="str">
            <v/>
          </cell>
          <cell r="C7" t="str">
            <v/>
          </cell>
          <cell r="D7">
            <v>1046</v>
          </cell>
          <cell r="E7" t="str">
            <v/>
          </cell>
          <cell r="F7">
            <v>172</v>
          </cell>
          <cell r="G7" t="str">
            <v/>
          </cell>
          <cell r="H7" t="str">
            <v/>
          </cell>
          <cell r="I7" t="str">
            <v/>
          </cell>
          <cell r="J7">
            <v>221</v>
          </cell>
          <cell r="K7" t="str">
            <v/>
          </cell>
          <cell r="L7" t="str">
            <v/>
          </cell>
          <cell r="M7" t="str">
            <v/>
          </cell>
          <cell r="N7" t="str">
            <v/>
          </cell>
          <cell r="O7" t="str">
            <v/>
          </cell>
        </row>
        <row r="8">
          <cell r="A8" t="str">
            <v>France</v>
          </cell>
          <cell r="B8" t="str">
            <v/>
          </cell>
          <cell r="C8" t="str">
            <v/>
          </cell>
          <cell r="D8">
            <v>3179</v>
          </cell>
          <cell r="E8" t="str">
            <v/>
          </cell>
          <cell r="F8" t="str">
            <v/>
          </cell>
          <cell r="G8">
            <v>1155</v>
          </cell>
          <cell r="H8" t="str">
            <v/>
          </cell>
          <cell r="I8">
            <v>1216</v>
          </cell>
          <cell r="J8">
            <v>5824</v>
          </cell>
          <cell r="K8" t="str">
            <v/>
          </cell>
          <cell r="L8">
            <v>3421</v>
          </cell>
          <cell r="M8">
            <v>996</v>
          </cell>
          <cell r="N8">
            <v>69</v>
          </cell>
          <cell r="O8" t="str">
            <v/>
          </cell>
        </row>
        <row r="9">
          <cell r="A9" t="str">
            <v>Greece</v>
          </cell>
          <cell r="B9" t="str">
            <v/>
          </cell>
          <cell r="C9" t="str">
            <v/>
          </cell>
          <cell r="D9">
            <v>161.517809</v>
          </cell>
          <cell r="E9" t="str">
            <v/>
          </cell>
          <cell r="F9" t="str">
            <v/>
          </cell>
          <cell r="G9" t="str">
            <v/>
          </cell>
          <cell r="H9" t="str">
            <v/>
          </cell>
          <cell r="I9" t="str">
            <v/>
          </cell>
          <cell r="J9" t="str">
            <v/>
          </cell>
          <cell r="K9" t="str">
            <v/>
          </cell>
          <cell r="L9" t="str">
            <v/>
          </cell>
          <cell r="M9" t="str">
            <v/>
          </cell>
          <cell r="N9" t="str">
            <v/>
          </cell>
          <cell r="O9" t="str">
            <v/>
          </cell>
        </row>
        <row r="10">
          <cell r="A10" t="str">
            <v>Ireland</v>
          </cell>
          <cell r="B10" t="str">
            <v/>
          </cell>
          <cell r="C10" t="str">
            <v/>
          </cell>
          <cell r="D10" t="str">
            <v/>
          </cell>
          <cell r="E10" t="str">
            <v/>
          </cell>
          <cell r="F10" t="str">
            <v/>
          </cell>
          <cell r="G10">
            <v>22</v>
          </cell>
          <cell r="H10" t="str">
            <v/>
          </cell>
          <cell r="I10" t="str">
            <v/>
          </cell>
          <cell r="J10" t="str">
            <v/>
          </cell>
          <cell r="K10" t="str">
            <v/>
          </cell>
          <cell r="L10">
            <v>7.4</v>
          </cell>
          <cell r="M10" t="str">
            <v/>
          </cell>
          <cell r="N10">
            <v>1.4</v>
          </cell>
          <cell r="O10" t="str">
            <v/>
          </cell>
        </row>
        <row r="11">
          <cell r="A11" t="str">
            <v>New Zealand</v>
          </cell>
          <cell r="B11" t="str">
            <v/>
          </cell>
          <cell r="C11" t="str">
            <v/>
          </cell>
          <cell r="D11">
            <v>2.2639999999999998</v>
          </cell>
          <cell r="E11">
            <v>68.296000000000006</v>
          </cell>
          <cell r="F11" t="str">
            <v/>
          </cell>
          <cell r="G11">
            <v>130.87899999999999</v>
          </cell>
          <cell r="H11" t="str">
            <v/>
          </cell>
          <cell r="I11" t="str">
            <v/>
          </cell>
          <cell r="J11">
            <v>2.1139999999999999</v>
          </cell>
          <cell r="K11" t="str">
            <v/>
          </cell>
          <cell r="L11" t="str">
            <v/>
          </cell>
          <cell r="M11" t="str">
            <v/>
          </cell>
          <cell r="N11" t="str">
            <v/>
          </cell>
          <cell r="O11" t="str">
            <v/>
          </cell>
        </row>
        <row r="12">
          <cell r="A12" t="str">
            <v>Spain</v>
          </cell>
          <cell r="B12" t="str">
            <v/>
          </cell>
          <cell r="C12">
            <v>0</v>
          </cell>
          <cell r="D12">
            <v>28973.3</v>
          </cell>
          <cell r="E12" t="str">
            <v/>
          </cell>
          <cell r="F12" t="str">
            <v/>
          </cell>
          <cell r="G12" t="str">
            <v/>
          </cell>
          <cell r="H12" t="str">
            <v/>
          </cell>
          <cell r="I12" t="str">
            <v/>
          </cell>
          <cell r="J12" t="str">
            <v/>
          </cell>
          <cell r="K12" t="str">
            <v/>
          </cell>
          <cell r="L12" t="str">
            <v/>
          </cell>
          <cell r="M12" t="str">
            <v/>
          </cell>
          <cell r="N12" t="str">
            <v/>
          </cell>
          <cell r="O12" t="str">
            <v/>
          </cell>
        </row>
        <row r="13">
          <cell r="A13" t="str">
            <v>Sweden</v>
          </cell>
          <cell r="B13" t="str">
            <v/>
          </cell>
          <cell r="C13" t="str">
            <v/>
          </cell>
          <cell r="D13">
            <v>5212</v>
          </cell>
          <cell r="E13">
            <v>7512</v>
          </cell>
          <cell r="F13" t="str">
            <v/>
          </cell>
          <cell r="G13">
            <v>2290</v>
          </cell>
          <cell r="H13" t="str">
            <v/>
          </cell>
          <cell r="I13" t="str">
            <v/>
          </cell>
          <cell r="J13" t="str">
            <v/>
          </cell>
          <cell r="K13">
            <v>906</v>
          </cell>
          <cell r="L13">
            <v>670</v>
          </cell>
          <cell r="M13">
            <v>230</v>
          </cell>
          <cell r="N13">
            <v>500</v>
          </cell>
          <cell r="O13">
            <v>700</v>
          </cell>
        </row>
        <row r="14">
          <cell r="A14" t="str">
            <v>Switzerland</v>
          </cell>
          <cell r="B14" t="str">
            <v/>
          </cell>
          <cell r="C14" t="str">
            <v/>
          </cell>
          <cell r="D14">
            <v>191.2</v>
          </cell>
          <cell r="E14">
            <v>6.2</v>
          </cell>
          <cell r="F14" t="str">
            <v/>
          </cell>
          <cell r="G14" t="str">
            <v/>
          </cell>
          <cell r="H14" t="str">
            <v/>
          </cell>
          <cell r="I14" t="str">
            <v/>
          </cell>
          <cell r="J14" t="str">
            <v/>
          </cell>
          <cell r="K14" t="str">
            <v/>
          </cell>
          <cell r="L14" t="str">
            <v/>
          </cell>
          <cell r="M14" t="str">
            <v/>
          </cell>
          <cell r="N14" t="str">
            <v/>
          </cell>
          <cell r="O14" t="str">
            <v/>
          </cell>
        </row>
        <row r="15">
          <cell r="A15" t="str">
            <v>United Kingdom</v>
          </cell>
          <cell r="B15" t="str">
            <v/>
          </cell>
          <cell r="C15">
            <v>193.4</v>
          </cell>
          <cell r="D15">
            <v>232.2</v>
          </cell>
          <cell r="E15" t="str">
            <v/>
          </cell>
          <cell r="F15">
            <v>11.6</v>
          </cell>
          <cell r="G15" t="str">
            <v/>
          </cell>
          <cell r="H15" t="str">
            <v/>
          </cell>
          <cell r="I15" t="str">
            <v/>
          </cell>
          <cell r="J15" t="str">
            <v/>
          </cell>
          <cell r="K15" t="str">
            <v/>
          </cell>
          <cell r="L15" t="str">
            <v/>
          </cell>
          <cell r="M15" t="str">
            <v/>
          </cell>
          <cell r="N15" t="str">
            <v/>
          </cell>
          <cell r="O15" t="str">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_ISC567"/>
    </sheetNames>
    <sheetDataSet>
      <sheetData sheetId="0" refreshError="1">
        <row r="1">
          <cell r="A1" t="str">
            <v>LCNTRY</v>
          </cell>
          <cell r="B1" t="str">
            <v>100</v>
          </cell>
          <cell r="C1" t="str">
            <v>110</v>
          </cell>
          <cell r="D1" t="str">
            <v>120</v>
          </cell>
          <cell r="E1" t="str">
            <v>121</v>
          </cell>
          <cell r="F1" t="str">
            <v>200</v>
          </cell>
          <cell r="G1" t="str">
            <v>210</v>
          </cell>
          <cell r="H1" t="str">
            <v>220</v>
          </cell>
          <cell r="I1" t="str">
            <v>300</v>
          </cell>
          <cell r="J1" t="str">
            <v>410</v>
          </cell>
          <cell r="K1" t="str">
            <v>420</v>
          </cell>
          <cell r="L1" t="str">
            <v>500</v>
          </cell>
          <cell r="M1" t="str">
            <v>510</v>
          </cell>
          <cell r="N1" t="str">
            <v>520</v>
          </cell>
          <cell r="O1" t="str">
            <v>530</v>
          </cell>
          <cell r="P1" t="str">
            <v>540</v>
          </cell>
          <cell r="Q1" t="str">
            <v>550</v>
          </cell>
          <cell r="R1" t="str">
            <v>800</v>
          </cell>
        </row>
        <row r="2">
          <cell r="A2" t="str">
            <v>Australia</v>
          </cell>
          <cell r="B2" t="str">
            <v/>
          </cell>
          <cell r="C2" t="str">
            <v/>
          </cell>
          <cell r="D2" t="str">
            <v/>
          </cell>
          <cell r="E2" t="str">
            <v/>
          </cell>
          <cell r="F2" t="str">
            <v/>
          </cell>
          <cell r="G2">
            <v>694</v>
          </cell>
          <cell r="H2">
            <v>14</v>
          </cell>
          <cell r="I2" t="str">
            <v/>
          </cell>
          <cell r="J2">
            <v>332</v>
          </cell>
          <cell r="K2" t="str">
            <v/>
          </cell>
          <cell r="L2" t="str">
            <v/>
          </cell>
          <cell r="M2" t="str">
            <v/>
          </cell>
          <cell r="N2" t="str">
            <v/>
          </cell>
          <cell r="O2" t="str">
            <v/>
          </cell>
          <cell r="P2" t="str">
            <v/>
          </cell>
          <cell r="Q2" t="str">
            <v/>
          </cell>
          <cell r="R2" t="str">
            <v/>
          </cell>
        </row>
        <row r="3">
          <cell r="A3" t="str">
            <v>Austria</v>
          </cell>
          <cell r="B3">
            <v>1394.8</v>
          </cell>
          <cell r="C3" t="str">
            <v/>
          </cell>
          <cell r="D3" t="str">
            <v/>
          </cell>
          <cell r="E3" t="str">
            <v/>
          </cell>
          <cell r="F3" t="str">
            <v/>
          </cell>
          <cell r="G3" t="str">
            <v/>
          </cell>
          <cell r="H3" t="str">
            <v/>
          </cell>
          <cell r="I3">
            <v>2670.6</v>
          </cell>
          <cell r="J3" t="str">
            <v/>
          </cell>
          <cell r="K3" t="str">
            <v/>
          </cell>
          <cell r="L3" t="str">
            <v/>
          </cell>
          <cell r="M3">
            <v>224.9</v>
          </cell>
          <cell r="N3">
            <v>21.9</v>
          </cell>
          <cell r="O3">
            <v>38.1</v>
          </cell>
          <cell r="P3" t="str">
            <v/>
          </cell>
          <cell r="Q3">
            <v>11.8</v>
          </cell>
          <cell r="R3" t="str">
            <v/>
          </cell>
        </row>
        <row r="4">
          <cell r="A4" t="str">
            <v>Canada</v>
          </cell>
          <cell r="B4">
            <v>2691.35</v>
          </cell>
          <cell r="C4" t="str">
            <v/>
          </cell>
          <cell r="D4" t="str">
            <v/>
          </cell>
          <cell r="E4" t="str">
            <v/>
          </cell>
          <cell r="F4" t="str">
            <v/>
          </cell>
          <cell r="G4">
            <v>84.76</v>
          </cell>
          <cell r="H4" t="str">
            <v/>
          </cell>
          <cell r="I4" t="str">
            <v/>
          </cell>
          <cell r="J4" t="str">
            <v/>
          </cell>
          <cell r="K4" t="str">
            <v/>
          </cell>
          <cell r="L4" t="str">
            <v/>
          </cell>
          <cell r="M4" t="str">
            <v/>
          </cell>
          <cell r="N4" t="str">
            <v/>
          </cell>
          <cell r="O4" t="str">
            <v/>
          </cell>
          <cell r="P4" t="str">
            <v/>
          </cell>
          <cell r="Q4" t="str">
            <v/>
          </cell>
          <cell r="R4" t="str">
            <v/>
          </cell>
        </row>
        <row r="5">
          <cell r="A5" t="str">
            <v>Czech Republic</v>
          </cell>
          <cell r="B5" t="str">
            <v/>
          </cell>
          <cell r="C5" t="str">
            <v/>
          </cell>
          <cell r="D5">
            <v>155</v>
          </cell>
          <cell r="E5" t="str">
            <v/>
          </cell>
          <cell r="F5" t="str">
            <v/>
          </cell>
          <cell r="G5" t="str">
            <v/>
          </cell>
          <cell r="H5" t="str">
            <v/>
          </cell>
          <cell r="I5">
            <v>886</v>
          </cell>
          <cell r="J5" t="str">
            <v/>
          </cell>
          <cell r="K5">
            <v>302</v>
          </cell>
          <cell r="L5" t="str">
            <v/>
          </cell>
          <cell r="M5">
            <v>956</v>
          </cell>
          <cell r="N5" t="str">
            <v/>
          </cell>
          <cell r="O5">
            <v>60</v>
          </cell>
          <cell r="P5">
            <v>35</v>
          </cell>
          <cell r="Q5" t="str">
            <v/>
          </cell>
          <cell r="R5" t="str">
            <v/>
          </cell>
        </row>
        <row r="6">
          <cell r="A6" t="str">
            <v>Denmark</v>
          </cell>
          <cell r="B6" t="str">
            <v/>
          </cell>
          <cell r="C6" t="str">
            <v/>
          </cell>
          <cell r="D6">
            <v>3228</v>
          </cell>
          <cell r="E6" t="str">
            <v/>
          </cell>
          <cell r="F6" t="str">
            <v/>
          </cell>
          <cell r="G6">
            <v>966.9</v>
          </cell>
          <cell r="H6" t="str">
            <v/>
          </cell>
          <cell r="I6" t="str">
            <v/>
          </cell>
          <cell r="J6" t="str">
            <v/>
          </cell>
          <cell r="K6" t="str">
            <v/>
          </cell>
          <cell r="L6" t="str">
            <v/>
          </cell>
          <cell r="M6" t="str">
            <v/>
          </cell>
          <cell r="N6" t="str">
            <v/>
          </cell>
          <cell r="O6" t="str">
            <v/>
          </cell>
          <cell r="P6" t="str">
            <v/>
          </cell>
          <cell r="Q6" t="str">
            <v/>
          </cell>
          <cell r="R6" t="str">
            <v/>
          </cell>
        </row>
        <row r="7">
          <cell r="A7" t="str">
            <v>Finland</v>
          </cell>
          <cell r="B7" t="str">
            <v/>
          </cell>
          <cell r="C7" t="str">
            <v/>
          </cell>
          <cell r="D7">
            <v>1686</v>
          </cell>
          <cell r="E7" t="str">
            <v/>
          </cell>
          <cell r="F7" t="str">
            <v/>
          </cell>
          <cell r="G7" t="str">
            <v/>
          </cell>
          <cell r="H7">
            <v>278</v>
          </cell>
          <cell r="I7" t="str">
            <v/>
          </cell>
          <cell r="J7" t="str">
            <v/>
          </cell>
          <cell r="K7" t="str">
            <v/>
          </cell>
          <cell r="L7" t="str">
            <v/>
          </cell>
          <cell r="M7">
            <v>357</v>
          </cell>
          <cell r="N7" t="str">
            <v/>
          </cell>
          <cell r="O7" t="str">
            <v/>
          </cell>
          <cell r="P7" t="str">
            <v/>
          </cell>
          <cell r="Q7" t="str">
            <v/>
          </cell>
          <cell r="R7" t="str">
            <v/>
          </cell>
        </row>
        <row r="8">
          <cell r="A8" t="str">
            <v>France</v>
          </cell>
          <cell r="B8" t="str">
            <v/>
          </cell>
          <cell r="C8">
            <v>55</v>
          </cell>
          <cell r="D8">
            <v>6041.2</v>
          </cell>
          <cell r="E8" t="str">
            <v/>
          </cell>
          <cell r="F8" t="str">
            <v/>
          </cell>
          <cell r="G8">
            <v>19.100000000000001</v>
          </cell>
          <cell r="H8" t="str">
            <v/>
          </cell>
          <cell r="I8" t="str">
            <v/>
          </cell>
          <cell r="J8" t="str">
            <v/>
          </cell>
          <cell r="K8">
            <v>9077</v>
          </cell>
          <cell r="L8" t="str">
            <v/>
          </cell>
          <cell r="M8">
            <v>8300</v>
          </cell>
          <cell r="N8" t="str">
            <v/>
          </cell>
          <cell r="O8">
            <v>22</v>
          </cell>
          <cell r="P8">
            <v>2679.5</v>
          </cell>
          <cell r="Q8" t="str">
            <v/>
          </cell>
          <cell r="R8" t="str">
            <v/>
          </cell>
        </row>
        <row r="9">
          <cell r="A9" t="str">
            <v>Greece</v>
          </cell>
          <cell r="B9" t="str">
            <v/>
          </cell>
          <cell r="C9" t="str">
            <v/>
          </cell>
          <cell r="D9">
            <v>2545.8330660000001</v>
          </cell>
          <cell r="E9" t="str">
            <v/>
          </cell>
          <cell r="F9" t="str">
            <v/>
          </cell>
          <cell r="G9">
            <v>126.75</v>
          </cell>
          <cell r="H9" t="str">
            <v/>
          </cell>
          <cell r="I9" t="str">
            <v/>
          </cell>
          <cell r="J9" t="str">
            <v/>
          </cell>
          <cell r="K9" t="str">
            <v/>
          </cell>
          <cell r="L9" t="str">
            <v/>
          </cell>
          <cell r="M9" t="str">
            <v/>
          </cell>
          <cell r="N9" t="str">
            <v/>
          </cell>
          <cell r="O9" t="str">
            <v/>
          </cell>
          <cell r="P9" t="str">
            <v/>
          </cell>
          <cell r="Q9" t="str">
            <v/>
          </cell>
          <cell r="R9" t="str">
            <v/>
          </cell>
        </row>
        <row r="10">
          <cell r="A10" t="str">
            <v>Ireland</v>
          </cell>
          <cell r="B10">
            <v>102.3</v>
          </cell>
          <cell r="C10">
            <v>53.8</v>
          </cell>
          <cell r="D10">
            <v>6.2</v>
          </cell>
          <cell r="E10" t="str">
            <v/>
          </cell>
          <cell r="F10" t="str">
            <v/>
          </cell>
          <cell r="G10" t="str">
            <v/>
          </cell>
          <cell r="H10" t="str">
            <v/>
          </cell>
          <cell r="I10" t="str">
            <v/>
          </cell>
          <cell r="J10" t="str">
            <v/>
          </cell>
          <cell r="K10" t="str">
            <v/>
          </cell>
          <cell r="L10" t="str">
            <v/>
          </cell>
          <cell r="M10" t="str">
            <v/>
          </cell>
          <cell r="N10" t="str">
            <v/>
          </cell>
          <cell r="O10" t="str">
            <v/>
          </cell>
          <cell r="P10" t="str">
            <v/>
          </cell>
          <cell r="Q10" t="str">
            <v/>
          </cell>
          <cell r="R10" t="str">
            <v/>
          </cell>
        </row>
        <row r="11">
          <cell r="A11" t="str">
            <v>New Zealand</v>
          </cell>
          <cell r="B11" t="str">
            <v/>
          </cell>
          <cell r="C11" t="str">
            <v/>
          </cell>
          <cell r="D11">
            <v>4.7329999999999997</v>
          </cell>
          <cell r="E11" t="str">
            <v/>
          </cell>
          <cell r="F11" t="str">
            <v/>
          </cell>
          <cell r="G11">
            <v>333.447</v>
          </cell>
          <cell r="H11" t="str">
            <v/>
          </cell>
          <cell r="I11">
            <v>207.77799999999999</v>
          </cell>
          <cell r="J11" t="str">
            <v/>
          </cell>
          <cell r="K11" t="str">
            <v/>
          </cell>
          <cell r="L11" t="str">
            <v/>
          </cell>
          <cell r="M11" t="str">
            <v/>
          </cell>
          <cell r="N11" t="str">
            <v/>
          </cell>
          <cell r="O11" t="str">
            <v/>
          </cell>
          <cell r="P11" t="str">
            <v/>
          </cell>
          <cell r="Q11" t="str">
            <v/>
          </cell>
          <cell r="R11" t="str">
            <v/>
          </cell>
        </row>
        <row r="12">
          <cell r="A12" t="str">
            <v>Spain</v>
          </cell>
          <cell r="B12" t="str">
            <v/>
          </cell>
          <cell r="C12" t="str">
            <v/>
          </cell>
          <cell r="D12">
            <v>55018.5</v>
          </cell>
          <cell r="E12">
            <v>14161.5</v>
          </cell>
          <cell r="F12" t="str">
            <v/>
          </cell>
          <cell r="G12" t="str">
            <v/>
          </cell>
          <cell r="H12" t="str">
            <v/>
          </cell>
          <cell r="I12" t="str">
            <v/>
          </cell>
          <cell r="J12" t="str">
            <v/>
          </cell>
          <cell r="K12" t="str">
            <v/>
          </cell>
          <cell r="L12" t="str">
            <v/>
          </cell>
          <cell r="M12" t="str">
            <v/>
          </cell>
          <cell r="N12" t="str">
            <v/>
          </cell>
          <cell r="O12" t="str">
            <v/>
          </cell>
          <cell r="P12" t="str">
            <v/>
          </cell>
          <cell r="Q12" t="str">
            <v/>
          </cell>
          <cell r="R12" t="str">
            <v/>
          </cell>
        </row>
        <row r="13">
          <cell r="A13" t="str">
            <v>Sweden</v>
          </cell>
          <cell r="B13" t="str">
            <v/>
          </cell>
          <cell r="C13" t="str">
            <v/>
          </cell>
          <cell r="D13">
            <v>3290</v>
          </cell>
          <cell r="E13" t="str">
            <v/>
          </cell>
          <cell r="F13" t="str">
            <v/>
          </cell>
          <cell r="G13">
            <v>6490</v>
          </cell>
          <cell r="H13" t="str">
            <v/>
          </cell>
          <cell r="I13" t="str">
            <v/>
          </cell>
          <cell r="J13" t="str">
            <v/>
          </cell>
          <cell r="K13" t="str">
            <v/>
          </cell>
          <cell r="L13" t="str">
            <v/>
          </cell>
          <cell r="M13" t="str">
            <v/>
          </cell>
          <cell r="N13" t="str">
            <v/>
          </cell>
          <cell r="O13" t="str">
            <v/>
          </cell>
          <cell r="P13" t="str">
            <v/>
          </cell>
          <cell r="Q13" t="str">
            <v/>
          </cell>
          <cell r="R13">
            <v>2575.3000000000002</v>
          </cell>
        </row>
        <row r="14">
          <cell r="A14" t="str">
            <v>Switzerland</v>
          </cell>
          <cell r="B14" t="str">
            <v/>
          </cell>
          <cell r="C14" t="str">
            <v/>
          </cell>
          <cell r="D14">
            <v>148.9</v>
          </cell>
          <cell r="E14" t="str">
            <v/>
          </cell>
          <cell r="F14" t="str">
            <v/>
          </cell>
          <cell r="G14">
            <v>12.6</v>
          </cell>
          <cell r="H14" t="str">
            <v/>
          </cell>
          <cell r="I14" t="str">
            <v/>
          </cell>
          <cell r="J14" t="str">
            <v/>
          </cell>
          <cell r="K14" t="str">
            <v/>
          </cell>
          <cell r="L14" t="str">
            <v/>
          </cell>
          <cell r="M14" t="str">
            <v/>
          </cell>
          <cell r="N14" t="str">
            <v/>
          </cell>
          <cell r="O14" t="str">
            <v/>
          </cell>
          <cell r="P14" t="str">
            <v/>
          </cell>
          <cell r="Q14" t="str">
            <v/>
          </cell>
          <cell r="R14" t="str">
            <v/>
          </cell>
        </row>
        <row r="15">
          <cell r="A15" t="str">
            <v>United Kingdom</v>
          </cell>
          <cell r="B15" t="str">
            <v/>
          </cell>
          <cell r="C15">
            <v>1315.4</v>
          </cell>
          <cell r="D15">
            <v>1412.3</v>
          </cell>
          <cell r="E15" t="str">
            <v/>
          </cell>
          <cell r="F15" t="str">
            <v/>
          </cell>
          <cell r="G15">
            <v>552</v>
          </cell>
          <cell r="H15" t="str">
            <v/>
          </cell>
          <cell r="I15" t="str">
            <v/>
          </cell>
          <cell r="J15" t="str">
            <v/>
          </cell>
          <cell r="K15" t="str">
            <v/>
          </cell>
          <cell r="L15" t="str">
            <v/>
          </cell>
          <cell r="M15" t="str">
            <v/>
          </cell>
          <cell r="N15" t="str">
            <v/>
          </cell>
          <cell r="O15" t="str">
            <v/>
          </cell>
          <cell r="P15" t="str">
            <v/>
          </cell>
          <cell r="Q15" t="str">
            <v/>
          </cell>
          <cell r="R15" t="str">
            <v/>
          </cell>
        </row>
        <row r="16">
          <cell r="A16" t="str">
            <v>United States</v>
          </cell>
          <cell r="B16">
            <v>2451.8000000000002</v>
          </cell>
          <cell r="C16" t="str">
            <v/>
          </cell>
          <cell r="D16" t="str">
            <v/>
          </cell>
          <cell r="E16" t="str">
            <v/>
          </cell>
          <cell r="F16" t="str">
            <v/>
          </cell>
          <cell r="G16" t="str">
            <v/>
          </cell>
          <cell r="H16" t="str">
            <v/>
          </cell>
          <cell r="I16" t="str">
            <v/>
          </cell>
          <cell r="J16" t="str">
            <v/>
          </cell>
          <cell r="K16" t="str">
            <v/>
          </cell>
          <cell r="L16" t="str">
            <v/>
          </cell>
          <cell r="M16" t="str">
            <v/>
          </cell>
          <cell r="N16" t="str">
            <v/>
          </cell>
          <cell r="O16" t="str">
            <v/>
          </cell>
          <cell r="P16" t="str">
            <v/>
          </cell>
          <cell r="Q16" t="str">
            <v/>
          </cell>
          <cell r="R16" t="str">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calcul_B6.1"/>
      <sheetName val="calcul_B6.2"/>
      <sheetName val="calcul_B6.1_enrl"/>
      <sheetName val="calcul_B1"/>
      <sheetName val="Calcul_B1_1"/>
    </sheetNames>
    <sheetDataSet>
      <sheetData sheetId="0" refreshError="1">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1">
          <cell r="A1" t="str">
            <v>Table B1.1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_B1.1"/>
      <sheetName val="Calcul_B1.1a"/>
      <sheetName val="calcul_B1.1b"/>
      <sheetName val="calcul_B1.1c"/>
      <sheetName val="calcul_B1.1d"/>
      <sheetName val="Calcul_B1.3"/>
      <sheetName val="Figure5.1"/>
      <sheetName val="Data5.1"/>
      <sheetName val="Figure5.2"/>
      <sheetName val="Sheet1"/>
      <sheetName val="Data5.3a"/>
      <sheetName val="Data5.3b"/>
      <sheetName val="Figure5.4"/>
      <sheetName val="Figure5.5new"/>
      <sheetName val="Figure5.5old"/>
      <sheetName val="Figure5.6"/>
      <sheetName val="Table5.7a"/>
      <sheetName val="Figure5.7b"/>
      <sheetName val="Content"/>
      <sheetName val="T3.1a"/>
      <sheetName val="T3.1b"/>
      <sheetName val="T3.1c"/>
      <sheetName val="T3.2a"/>
      <sheetName val="T3.2b"/>
      <sheetName val="T3.2c"/>
      <sheetName val="T3.2d"/>
      <sheetName val="T3.2e"/>
      <sheetName val="T3.2f"/>
      <sheetName val="T3.2g"/>
      <sheetName val="T3.3a"/>
      <sheetName val="T3.3b"/>
      <sheetName val="T3.3c"/>
      <sheetName val="T3.4a "/>
      <sheetName val="T3.4b"/>
      <sheetName val="T3.5a"/>
      <sheetName val="T3.5b "/>
      <sheetName val="T3.6"/>
      <sheetName val="T3.7a"/>
      <sheetName val="T3.7b"/>
      <sheetName val="T3.7c"/>
      <sheetName val="T3.7d"/>
      <sheetName val="T3.7e"/>
      <sheetName val="T3.7f"/>
      <sheetName val="T3.8a"/>
      <sheetName val="T3.8b"/>
      <sheetName val="T3.8c"/>
      <sheetName val="T3.8d"/>
      <sheetName val="T3.8e"/>
      <sheetName val="T3.9a"/>
      <sheetName val="T3.9b"/>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18 (2)"/>
      <sheetName val="Sheet19 (2)"/>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5 (2)"/>
      <sheetName val="Sheet8 (2)"/>
      <sheetName val="p5_ageISC5a"/>
      <sheetName val="E9C3NAGE"/>
      <sheetName val="P5nr_2"/>
      <sheetName val="E9C3NE"/>
      <sheetName val="Contents"/>
      <sheetName val="Fig 5.1"/>
      <sheetName val="DataFig5.1"/>
      <sheetName val="Fig 5.2"/>
      <sheetName val="DataFig5.2"/>
      <sheetName val="Fig 5.3"/>
      <sheetName val="Data5.3"/>
      <sheetName val="Fig 5.4"/>
      <sheetName val="DataFig5.4"/>
      <sheetName val="Fig 5.5ab"/>
      <sheetName val="Data5.5a"/>
      <sheetName val="Data5.5b"/>
      <sheetName val="Fig 5.6"/>
      <sheetName val="Data Fig5.6"/>
      <sheetName val="Fig 5.7"/>
      <sheetName val="DataFig 5.7"/>
      <sheetName val="Fig 5.8"/>
      <sheetName val="DataFig 5.8"/>
      <sheetName val="Fig 5.9"/>
      <sheetName val="DataFig5.9"/>
      <sheetName val="Fig 5.10"/>
      <sheetName val="DataFig5.10"/>
      <sheetName val="Fig 5.11ab "/>
      <sheetName val="Data5.11a"/>
      <sheetName val="Data5.11b"/>
      <sheetName val="Fig 5.12"/>
      <sheetName val="DataFig 5.12"/>
      <sheetName val="Plan1"/>
      <sheetName val="Plan3"/>
      <sheetName val="Plan2"/>
    </sheetNames>
    <sheetDataSet>
      <sheetData sheetId="0">
        <row r="1">
          <cell r="A1" t="str">
            <v>Table B1.1</v>
          </cell>
        </row>
        <row r="2">
          <cell r="A2" t="str">
            <v>Expenditure on educational institutions as a percentage of GDP</v>
          </cell>
          <cell r="J2" t="str">
            <v>(</v>
          </cell>
          <cell r="K2">
            <v>1998</v>
          </cell>
          <cell r="L2" t="str">
            <v>)</v>
          </cell>
        </row>
        <row r="5">
          <cell r="A5" t="str">
            <v>B1.1a: All level of education</v>
          </cell>
          <cell r="D5" t="str">
            <v>(</v>
          </cell>
          <cell r="E5">
            <v>900000</v>
          </cell>
          <cell r="F5" t="str">
            <v>)</v>
          </cell>
        </row>
        <row r="6">
          <cell r="A6" t="str">
            <v>Column 1:</v>
          </cell>
          <cell r="B6" t="str">
            <v>Public funds for educational institutions (including international sources, public subsidies to the private sector attributable for institutions)</v>
          </cell>
        </row>
        <row r="7">
          <cell r="B7" t="str">
            <v>((</v>
          </cell>
          <cell r="C7" t="str">
            <v>G5</v>
          </cell>
          <cell r="D7" t="str">
            <v>+</v>
          </cell>
          <cell r="E7" t="str">
            <v>G13</v>
          </cell>
          <cell r="F7" t="str">
            <v>+</v>
          </cell>
          <cell r="G7" t="str">
            <v>G12a</v>
          </cell>
          <cell r="H7" t="str">
            <v>+</v>
          </cell>
          <cell r="I7" t="str">
            <v>F1</v>
          </cell>
          <cell r="J7" t="str">
            <v>+</v>
          </cell>
          <cell r="K7" t="str">
            <v>F2</v>
          </cell>
          <cell r="L7" t="str">
            <v>+</v>
          </cell>
        </row>
        <row r="8">
          <cell r="B8" t="str">
            <v>((</v>
          </cell>
          <cell r="C8">
            <v>1199963.5273689399</v>
          </cell>
          <cell r="D8" t="str">
            <v>+</v>
          </cell>
          <cell r="E8" t="str">
            <v>a</v>
          </cell>
          <cell r="F8" t="str">
            <v>+</v>
          </cell>
          <cell r="G8">
            <v>43612.081200000001</v>
          </cell>
          <cell r="H8" t="str">
            <v>+</v>
          </cell>
          <cell r="I8" t="str">
            <v>a</v>
          </cell>
          <cell r="J8" t="str">
            <v>+</v>
          </cell>
          <cell r="K8" t="str">
            <v>a</v>
          </cell>
          <cell r="L8" t="str">
            <v>+</v>
          </cell>
        </row>
        <row r="10">
          <cell r="A10" t="str">
            <v>Column 2:</v>
          </cell>
          <cell r="B10" t="str">
            <v>Private funds for educational institutions excluding public subsidies to households and other private entities</v>
          </cell>
        </row>
        <row r="11">
          <cell r="B11" t="str">
            <v>((</v>
          </cell>
          <cell r="C11" t="str">
            <v>H5</v>
          </cell>
          <cell r="D11" t="str">
            <v>+</v>
          </cell>
          <cell r="E11" t="str">
            <v>E5</v>
          </cell>
          <cell r="F11" t="str">
            <v>-(</v>
          </cell>
          <cell r="G11" t="str">
            <v>G12a</v>
          </cell>
          <cell r="H11" t="str">
            <v>+</v>
          </cell>
          <cell r="I11" t="str">
            <v>G13</v>
          </cell>
          <cell r="J11" t="str">
            <v>))/</v>
          </cell>
          <cell r="K11" t="str">
            <v>GDP</v>
          </cell>
          <cell r="L11" t="str">
            <v>)*</v>
          </cell>
        </row>
        <row r="12">
          <cell r="B12" t="str">
            <v>((</v>
          </cell>
          <cell r="C12">
            <v>940876.74185999995</v>
          </cell>
          <cell r="D12" t="str">
            <v>+</v>
          </cell>
          <cell r="E12">
            <v>21777.158343999999</v>
          </cell>
          <cell r="F12" t="str">
            <v>-(</v>
          </cell>
          <cell r="G12">
            <v>43612.081200000001</v>
          </cell>
          <cell r="H12" t="str">
            <v>+</v>
          </cell>
          <cell r="I12" t="str">
            <v>a</v>
          </cell>
          <cell r="J12" t="str">
            <v>))/</v>
          </cell>
          <cell r="K12">
            <v>35130299</v>
          </cell>
          <cell r="L12" t="str">
            <v>)*</v>
          </cell>
        </row>
        <row r="14">
          <cell r="A14" t="str">
            <v>Column 3:</v>
          </cell>
          <cell r="B14" t="str">
            <v>Total</v>
          </cell>
        </row>
        <row r="15">
          <cell r="B15" t="str">
            <v>((</v>
          </cell>
          <cell r="C15" t="str">
            <v>G5</v>
          </cell>
          <cell r="D15" t="str">
            <v>+</v>
          </cell>
          <cell r="E15" t="str">
            <v>H5</v>
          </cell>
          <cell r="F15" t="str">
            <v>+</v>
          </cell>
          <cell r="G15" t="str">
            <v>E5</v>
          </cell>
          <cell r="H15" t="str">
            <v>+</v>
          </cell>
          <cell r="I15" t="str">
            <v>F1</v>
          </cell>
          <cell r="J15" t="str">
            <v>+</v>
          </cell>
          <cell r="K15" t="str">
            <v>F2</v>
          </cell>
          <cell r="L15" t="str">
            <v>+</v>
          </cell>
        </row>
        <row r="16">
          <cell r="B16" t="str">
            <v>((</v>
          </cell>
          <cell r="C16">
            <v>1199963.5273689399</v>
          </cell>
          <cell r="D16" t="str">
            <v>+</v>
          </cell>
          <cell r="E16">
            <v>940876.74185999995</v>
          </cell>
          <cell r="F16" t="str">
            <v>+</v>
          </cell>
          <cell r="G16">
            <v>21777.158343999999</v>
          </cell>
          <cell r="H16" t="str">
            <v>+</v>
          </cell>
          <cell r="I16" t="str">
            <v>a</v>
          </cell>
          <cell r="J16" t="str">
            <v>+</v>
          </cell>
          <cell r="K16" t="str">
            <v>a</v>
          </cell>
          <cell r="L16" t="str">
            <v>+</v>
          </cell>
        </row>
        <row r="18">
          <cell r="A18" t="str">
            <v>B1.1b: ISCED1-4</v>
          </cell>
          <cell r="D18" t="str">
            <v>(</v>
          </cell>
          <cell r="E18">
            <v>901040</v>
          </cell>
          <cell r="F18" t="str">
            <v>)</v>
          </cell>
        </row>
        <row r="19">
          <cell r="A19" t="str">
            <v>Column 1:</v>
          </cell>
          <cell r="B19" t="str">
            <v>Public funds for educational institutions (including international sources, public subsidies to the private sector attributable for institutions)</v>
          </cell>
        </row>
        <row r="20">
          <cell r="B20" t="str">
            <v>((</v>
          </cell>
          <cell r="C20" t="str">
            <v>G5</v>
          </cell>
          <cell r="D20" t="str">
            <v>+</v>
          </cell>
          <cell r="E20" t="str">
            <v>G13</v>
          </cell>
          <cell r="F20" t="str">
            <v>+</v>
          </cell>
          <cell r="G20" t="str">
            <v>G12a</v>
          </cell>
          <cell r="H20" t="str">
            <v>+</v>
          </cell>
          <cell r="I20" t="str">
            <v>F1</v>
          </cell>
          <cell r="J20" t="str">
            <v>+</v>
          </cell>
          <cell r="K20" t="str">
            <v>F2</v>
          </cell>
          <cell r="L20" t="str">
            <v>+</v>
          </cell>
        </row>
        <row r="21">
          <cell r="B21" t="str">
            <v>((</v>
          </cell>
          <cell r="C21">
            <v>934396.10557654104</v>
          </cell>
          <cell r="D21" t="str">
            <v>+</v>
          </cell>
          <cell r="E21" t="str">
            <v>a</v>
          </cell>
          <cell r="F21" t="str">
            <v>+</v>
          </cell>
          <cell r="G21" t="str">
            <v>a</v>
          </cell>
          <cell r="H21" t="str">
            <v>+</v>
          </cell>
          <cell r="I21" t="str">
            <v>a</v>
          </cell>
          <cell r="J21" t="str">
            <v>+</v>
          </cell>
          <cell r="K21" t="str">
            <v>a</v>
          </cell>
          <cell r="L21" t="str">
            <v>+</v>
          </cell>
        </row>
        <row r="23">
          <cell r="A23" t="str">
            <v>Column 2:</v>
          </cell>
          <cell r="B23" t="str">
            <v>Private funds for educational institutions excluding public subsidies to households and other private entities</v>
          </cell>
        </row>
        <row r="24">
          <cell r="B24" t="str">
            <v>((</v>
          </cell>
          <cell r="C24" t="str">
            <v>H5</v>
          </cell>
          <cell r="D24" t="str">
            <v>+</v>
          </cell>
          <cell r="E24" t="str">
            <v>E5</v>
          </cell>
          <cell r="F24" t="str">
            <v>-(</v>
          </cell>
          <cell r="G24" t="str">
            <v>G12a</v>
          </cell>
          <cell r="H24" t="str">
            <v>+</v>
          </cell>
          <cell r="I24" t="str">
            <v>G13</v>
          </cell>
          <cell r="J24" t="str">
            <v>))/</v>
          </cell>
          <cell r="K24" t="str">
            <v>GDP</v>
          </cell>
          <cell r="L24" t="str">
            <v>)*</v>
          </cell>
        </row>
        <row r="25">
          <cell r="B25" t="str">
            <v>((</v>
          </cell>
          <cell r="C25">
            <v>418905.19703077298</v>
          </cell>
          <cell r="D25" t="str">
            <v>+</v>
          </cell>
          <cell r="E25">
            <v>7061.2689353659998</v>
          </cell>
          <cell r="F25" t="str">
            <v>-(</v>
          </cell>
          <cell r="G25" t="str">
            <v>a</v>
          </cell>
          <cell r="H25" t="str">
            <v>+</v>
          </cell>
          <cell r="I25" t="str">
            <v>a</v>
          </cell>
          <cell r="J25" t="str">
            <v>))/</v>
          </cell>
          <cell r="K25">
            <v>35130299</v>
          </cell>
          <cell r="L25" t="str">
            <v>)*</v>
          </cell>
        </row>
        <row r="27">
          <cell r="A27" t="str">
            <v>Column 3:</v>
          </cell>
          <cell r="B27" t="str">
            <v>Total</v>
          </cell>
        </row>
        <row r="28">
          <cell r="B28" t="str">
            <v>((</v>
          </cell>
          <cell r="C28" t="str">
            <v>G5</v>
          </cell>
          <cell r="D28" t="str">
            <v>+</v>
          </cell>
          <cell r="E28" t="str">
            <v>H5</v>
          </cell>
          <cell r="F28" t="str">
            <v>+</v>
          </cell>
          <cell r="G28" t="str">
            <v>E5</v>
          </cell>
          <cell r="H28" t="str">
            <v>+</v>
          </cell>
          <cell r="I28" t="str">
            <v>F1</v>
          </cell>
          <cell r="J28" t="str">
            <v>+</v>
          </cell>
          <cell r="K28" t="str">
            <v>F2</v>
          </cell>
          <cell r="L28" t="str">
            <v>+</v>
          </cell>
        </row>
        <row r="29">
          <cell r="B29" t="str">
            <v>((</v>
          </cell>
          <cell r="C29">
            <v>934396.10557654104</v>
          </cell>
          <cell r="D29" t="str">
            <v>+</v>
          </cell>
          <cell r="E29">
            <v>418905.19703077298</v>
          </cell>
          <cell r="F29" t="str">
            <v>+</v>
          </cell>
          <cell r="G29">
            <v>7061.2689353659998</v>
          </cell>
          <cell r="H29" t="str">
            <v>+</v>
          </cell>
          <cell r="I29" t="str">
            <v>a</v>
          </cell>
          <cell r="J29" t="str">
            <v>+</v>
          </cell>
          <cell r="K29" t="str">
            <v>a</v>
          </cell>
          <cell r="L29" t="str">
            <v>+</v>
          </cell>
        </row>
        <row r="31">
          <cell r="A31" t="str">
            <v>B1.1b: ISCED5-6</v>
          </cell>
          <cell r="D31" t="str">
            <v>(</v>
          </cell>
          <cell r="E31">
            <v>905060</v>
          </cell>
          <cell r="F31" t="str">
            <v>)</v>
          </cell>
        </row>
        <row r="32">
          <cell r="A32" t="str">
            <v>Column 1:</v>
          </cell>
          <cell r="B32" t="str">
            <v>Public funds for educational institutions (including international sources, public subsidies to the private sector attributable for institutions)</v>
          </cell>
        </row>
        <row r="33">
          <cell r="B33" t="str">
            <v>((</v>
          </cell>
          <cell r="C33" t="str">
            <v>G5</v>
          </cell>
          <cell r="D33" t="str">
            <v>+</v>
          </cell>
          <cell r="E33" t="str">
            <v>G13</v>
          </cell>
          <cell r="F33" t="str">
            <v>+</v>
          </cell>
          <cell r="G33" t="str">
            <v>G12a</v>
          </cell>
          <cell r="H33" t="str">
            <v>+</v>
          </cell>
          <cell r="I33" t="str">
            <v>F1</v>
          </cell>
          <cell r="J33" t="str">
            <v>+</v>
          </cell>
          <cell r="K33" t="str">
            <v>F2</v>
          </cell>
          <cell r="L33" t="str">
            <v>+</v>
          </cell>
        </row>
        <row r="34">
          <cell r="B34" t="str">
            <v>((</v>
          </cell>
          <cell r="C34">
            <v>157093.15117200001</v>
          </cell>
          <cell r="D34" t="str">
            <v>+</v>
          </cell>
          <cell r="E34" t="str">
            <v>a</v>
          </cell>
          <cell r="F34" t="str">
            <v>+</v>
          </cell>
          <cell r="G34">
            <v>43612.081200000001</v>
          </cell>
          <cell r="H34" t="str">
            <v>+</v>
          </cell>
          <cell r="I34" t="str">
            <v>a</v>
          </cell>
          <cell r="J34" t="str">
            <v>+</v>
          </cell>
          <cell r="K34" t="str">
            <v>a</v>
          </cell>
          <cell r="L34" t="str">
            <v>+</v>
          </cell>
        </row>
        <row r="36">
          <cell r="A36" t="str">
            <v>Column 2:</v>
          </cell>
          <cell r="B36" t="str">
            <v>Private funds for educational institutions excluding public subsidies to households and other private entities</v>
          </cell>
        </row>
        <row r="37">
          <cell r="B37" t="str">
            <v>((</v>
          </cell>
          <cell r="C37" t="str">
            <v>H5</v>
          </cell>
          <cell r="D37" t="str">
            <v>+</v>
          </cell>
          <cell r="E37" t="str">
            <v>E5</v>
          </cell>
          <cell r="F37" t="str">
            <v>-(</v>
          </cell>
          <cell r="G37" t="str">
            <v>G12a</v>
          </cell>
          <cell r="H37" t="str">
            <v>+</v>
          </cell>
          <cell r="I37" t="str">
            <v>G13</v>
          </cell>
          <cell r="J37" t="str">
            <v>))/</v>
          </cell>
          <cell r="K37" t="str">
            <v>GDP</v>
          </cell>
          <cell r="L37" t="str">
            <v>)*</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
          <cell r="B2" t="str">
            <v>COUNTRY</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refreshError="1"/>
      <sheetData sheetId="73" refreshError="1"/>
      <sheetData sheetId="74" refreshError="1"/>
      <sheetData sheetId="75" refreshError="1"/>
      <sheetData sheetId="76" refreshError="1"/>
      <sheetData sheetId="77" refreshError="1"/>
      <sheetData sheetId="78"/>
      <sheetData sheetId="79" refreshError="1"/>
      <sheetData sheetId="80" refreshError="1"/>
      <sheetData sheetId="8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refreshError="1"/>
      <sheetData sheetId="119" refreshError="1"/>
      <sheetData sheetId="120" refreshError="1"/>
      <sheetData sheetId="121" refreshError="1"/>
      <sheetData sheetId="122"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387" t="s">
        <v>353</v>
      </c>
    </row>
    <row r="2" spans="1:1" ht="15.6" x14ac:dyDescent="0.3">
      <c r="A2" s="2" t="s">
        <v>343</v>
      </c>
    </row>
    <row r="3" spans="1:1" ht="15.6" x14ac:dyDescent="0.3">
      <c r="A3" s="459" t="s">
        <v>354</v>
      </c>
    </row>
    <row r="5" spans="1:1" ht="15.6" x14ac:dyDescent="0.3">
      <c r="A5" s="2" t="s">
        <v>344</v>
      </c>
    </row>
    <row r="6" spans="1:1" ht="15.6" x14ac:dyDescent="0.3">
      <c r="A6" s="1" t="s">
        <v>345</v>
      </c>
    </row>
    <row r="7" spans="1:1" ht="15.6" x14ac:dyDescent="0.3">
      <c r="A7" s="1" t="s">
        <v>346</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2"/>
  <sheetViews>
    <sheetView workbookViewId="0">
      <pane xSplit="1" ySplit="7" topLeftCell="B8" activePane="bottomRight" state="frozen"/>
      <selection activeCell="C27" sqref="C27"/>
      <selection pane="topRight" activeCell="C27" sqref="C27"/>
      <selection pane="bottomLeft" activeCell="C27" sqref="C27"/>
      <selection pane="bottomRight"/>
    </sheetView>
  </sheetViews>
  <sheetFormatPr baseColWidth="10" defaultColWidth="11.44140625" defaultRowHeight="14.4" x14ac:dyDescent="0.3"/>
  <cols>
    <col min="1" max="1" width="11.44140625" style="88"/>
  </cols>
  <sheetData>
    <row r="1" spans="1:8" ht="42.45" customHeight="1" x14ac:dyDescent="0.3">
      <c r="A1" s="87" t="s">
        <v>241</v>
      </c>
    </row>
    <row r="2" spans="1:8" ht="15.6" x14ac:dyDescent="0.3">
      <c r="A2" s="1" t="s">
        <v>0</v>
      </c>
    </row>
    <row r="3" spans="1:8" ht="15.6" x14ac:dyDescent="0.3">
      <c r="A3" s="87" t="s">
        <v>242</v>
      </c>
      <c r="C3" s="280"/>
      <c r="D3" s="280"/>
      <c r="E3" s="280"/>
      <c r="F3" s="280"/>
      <c r="G3" s="280"/>
      <c r="H3" s="280"/>
    </row>
    <row r="4" spans="1:8" ht="15" thickBot="1" x14ac:dyDescent="0.35">
      <c r="B4" s="281"/>
    </row>
    <row r="5" spans="1:8" ht="60.75" customHeight="1" x14ac:dyDescent="0.3">
      <c r="A5" s="277"/>
      <c r="B5" s="404">
        <v>2015</v>
      </c>
      <c r="C5" s="405"/>
      <c r="D5" s="405"/>
      <c r="E5" s="405"/>
      <c r="F5" s="406"/>
      <c r="G5" s="96"/>
      <c r="H5" s="279"/>
    </row>
    <row r="6" spans="1:8" ht="45.75" customHeight="1" x14ac:dyDescent="0.3">
      <c r="A6" s="277"/>
      <c r="B6" s="278" t="s">
        <v>165</v>
      </c>
      <c r="C6" s="95" t="s">
        <v>162</v>
      </c>
      <c r="D6" s="95" t="s">
        <v>161</v>
      </c>
      <c r="E6" s="94" t="s">
        <v>160</v>
      </c>
      <c r="F6" s="93" t="s">
        <v>164</v>
      </c>
      <c r="G6" s="92"/>
      <c r="H6" s="269"/>
    </row>
    <row r="7" spans="1:8" ht="73.5" customHeight="1" x14ac:dyDescent="0.3">
      <c r="B7" s="86"/>
      <c r="C7" s="88"/>
      <c r="D7" s="88"/>
      <c r="E7" s="88"/>
      <c r="F7" s="267"/>
      <c r="G7" s="88"/>
      <c r="H7" s="269"/>
    </row>
    <row r="8" spans="1:8" x14ac:dyDescent="0.3">
      <c r="A8" s="84" t="s">
        <v>240</v>
      </c>
      <c r="B8" s="276">
        <v>0.8560685605636067</v>
      </c>
      <c r="C8" s="275">
        <v>3.1262950326326401E-2</v>
      </c>
      <c r="D8" s="275">
        <v>7.2924122089944116E-2</v>
      </c>
      <c r="E8" s="275">
        <v>3.974437492356115E-2</v>
      </c>
      <c r="F8" s="274">
        <f t="shared" ref="F8:F19" si="0">D8+E8</f>
        <v>0.11266849701350526</v>
      </c>
      <c r="G8" s="83" t="s">
        <v>115</v>
      </c>
      <c r="H8" s="269"/>
    </row>
    <row r="9" spans="1:8" x14ac:dyDescent="0.3">
      <c r="A9" s="84" t="s">
        <v>112</v>
      </c>
      <c r="B9" s="276">
        <v>0.88704839027700755</v>
      </c>
      <c r="C9" s="275">
        <v>2.2176739655881909E-2</v>
      </c>
      <c r="D9" s="275">
        <v>5.6587674950513367E-2</v>
      </c>
      <c r="E9" s="275">
        <v>3.418724744193561E-2</v>
      </c>
      <c r="F9" s="274">
        <f t="shared" si="0"/>
        <v>9.077492239244897E-2</v>
      </c>
      <c r="G9" s="83" t="s">
        <v>114</v>
      </c>
      <c r="H9" s="269"/>
    </row>
    <row r="10" spans="1:8" x14ac:dyDescent="0.3">
      <c r="A10" s="84" t="s">
        <v>111</v>
      </c>
      <c r="B10" s="276">
        <v>0.88295546995221763</v>
      </c>
      <c r="C10" s="275">
        <v>2.0392577169635318E-2</v>
      </c>
      <c r="D10" s="275">
        <v>6.1081367992323644E-2</v>
      </c>
      <c r="E10" s="275">
        <v>3.5570559493598698E-2</v>
      </c>
      <c r="F10" s="274">
        <f t="shared" si="0"/>
        <v>9.6651927485922343E-2</v>
      </c>
      <c r="G10" s="83" t="s">
        <v>113</v>
      </c>
      <c r="H10" s="269"/>
    </row>
    <row r="11" spans="1:8" x14ac:dyDescent="0.3">
      <c r="A11" s="84" t="s">
        <v>110</v>
      </c>
      <c r="B11" s="276">
        <v>0.87366006850880584</v>
      </c>
      <c r="C11" s="275">
        <v>2.0461163170581036E-2</v>
      </c>
      <c r="D11" s="275">
        <v>6.643130353872434E-2</v>
      </c>
      <c r="E11" s="275">
        <v>3.944747823105E-2</v>
      </c>
      <c r="F11" s="274">
        <f t="shared" si="0"/>
        <v>0.10587878176977433</v>
      </c>
      <c r="G11" s="83" t="s">
        <v>112</v>
      </c>
      <c r="H11" s="269"/>
    </row>
    <row r="12" spans="1:8" x14ac:dyDescent="0.3">
      <c r="A12" s="84" t="s">
        <v>109</v>
      </c>
      <c r="B12" s="276">
        <v>0.86149558267510729</v>
      </c>
      <c r="C12" s="275">
        <v>2.2837676364021828E-2</v>
      </c>
      <c r="D12" s="275">
        <v>7.0616088362260271E-2</v>
      </c>
      <c r="E12" s="275">
        <v>4.5050631468484537E-2</v>
      </c>
      <c r="F12" s="274">
        <f t="shared" si="0"/>
        <v>0.11566671983074481</v>
      </c>
      <c r="G12" s="83" t="s">
        <v>111</v>
      </c>
      <c r="H12" s="269"/>
    </row>
    <row r="13" spans="1:8" x14ac:dyDescent="0.3">
      <c r="A13" s="84" t="s">
        <v>108</v>
      </c>
      <c r="B13" s="276">
        <v>0.84858117152948576</v>
      </c>
      <c r="C13" s="275">
        <v>2.7170899820207858E-2</v>
      </c>
      <c r="D13" s="275">
        <v>7.3175972318855198E-2</v>
      </c>
      <c r="E13" s="275">
        <v>5.1071928612772752E-2</v>
      </c>
      <c r="F13" s="274">
        <f t="shared" si="0"/>
        <v>0.12424790093162795</v>
      </c>
      <c r="G13" s="83" t="s">
        <v>110</v>
      </c>
      <c r="H13" s="269"/>
    </row>
    <row r="14" spans="1:8" x14ac:dyDescent="0.3">
      <c r="A14" s="84" t="s">
        <v>107</v>
      </c>
      <c r="B14" s="276">
        <v>0.81732660747526065</v>
      </c>
      <c r="C14" s="275">
        <v>3.917526636455855E-2</v>
      </c>
      <c r="D14" s="275">
        <v>7.3605522222852493E-2</v>
      </c>
      <c r="E14" s="275">
        <v>6.9892631024441682E-2</v>
      </c>
      <c r="F14" s="274">
        <f t="shared" si="0"/>
        <v>0.14349815324729417</v>
      </c>
      <c r="G14" s="83" t="s">
        <v>109</v>
      </c>
      <c r="H14" s="269"/>
    </row>
    <row r="15" spans="1:8" x14ac:dyDescent="0.3">
      <c r="A15" s="84" t="s">
        <v>106</v>
      </c>
      <c r="B15" s="276">
        <v>0.77228561289919195</v>
      </c>
      <c r="C15" s="275">
        <v>6.3994155980508047E-2</v>
      </c>
      <c r="D15" s="275">
        <v>7.361862343922447E-2</v>
      </c>
      <c r="E15" s="275">
        <v>9.0101650048763304E-2</v>
      </c>
      <c r="F15" s="274">
        <f t="shared" si="0"/>
        <v>0.16372027348798779</v>
      </c>
      <c r="G15" s="83" t="s">
        <v>108</v>
      </c>
      <c r="H15" s="269"/>
    </row>
    <row r="16" spans="1:8" x14ac:dyDescent="0.3">
      <c r="A16" s="84" t="s">
        <v>105</v>
      </c>
      <c r="B16" s="276">
        <v>0.63762250130655063</v>
      </c>
      <c r="C16" s="275">
        <v>0.13896806952787857</v>
      </c>
      <c r="D16" s="275">
        <v>7.234961890080252E-2</v>
      </c>
      <c r="E16" s="275">
        <v>0.15105982933312656</v>
      </c>
      <c r="F16" s="274">
        <f t="shared" si="0"/>
        <v>0.22340944823392908</v>
      </c>
      <c r="G16" s="83" t="s">
        <v>107</v>
      </c>
      <c r="H16" s="269"/>
    </row>
    <row r="17" spans="1:8" x14ac:dyDescent="0.3">
      <c r="A17" s="84" t="s">
        <v>104</v>
      </c>
      <c r="B17" s="276">
        <v>0.39215007250341655</v>
      </c>
      <c r="C17" s="275">
        <v>0.17781128902627072</v>
      </c>
      <c r="D17" s="275">
        <v>6.0909332107708207E-2</v>
      </c>
      <c r="E17" s="275">
        <v>0.36912929497309677</v>
      </c>
      <c r="F17" s="274">
        <f t="shared" si="0"/>
        <v>0.43003862708080498</v>
      </c>
      <c r="G17" s="83" t="s">
        <v>106</v>
      </c>
      <c r="H17" s="269"/>
    </row>
    <row r="18" spans="1:8" x14ac:dyDescent="0.3">
      <c r="A18" s="84" t="s">
        <v>103</v>
      </c>
      <c r="B18" s="276">
        <v>0.29006260435445474</v>
      </c>
      <c r="C18" s="275">
        <v>0.14169899897103133</v>
      </c>
      <c r="D18" s="275">
        <v>4.8789610903932079E-2</v>
      </c>
      <c r="E18" s="275">
        <v>0.51944879753518702</v>
      </c>
      <c r="F18" s="274">
        <f t="shared" si="0"/>
        <v>0.5682384084391191</v>
      </c>
      <c r="G18" s="83" t="s">
        <v>105</v>
      </c>
      <c r="H18" s="269"/>
    </row>
    <row r="19" spans="1:8" ht="15" thickBot="1" x14ac:dyDescent="0.35">
      <c r="A19" s="84" t="s">
        <v>102</v>
      </c>
      <c r="B19" s="273">
        <v>0.1555545132359907</v>
      </c>
      <c r="C19" s="272">
        <v>6.6724856889997727E-2</v>
      </c>
      <c r="D19" s="272">
        <v>2.2581422530945246E-2</v>
      </c>
      <c r="E19" s="272">
        <v>0.75513920398504342</v>
      </c>
      <c r="F19" s="271">
        <f t="shared" si="0"/>
        <v>0.77772062651598861</v>
      </c>
      <c r="G19" s="83" t="s">
        <v>104</v>
      </c>
      <c r="H19" s="269"/>
    </row>
    <row r="20" spans="1:8" x14ac:dyDescent="0.3">
      <c r="A20" s="84"/>
      <c r="B20" s="88"/>
      <c r="C20" s="88"/>
      <c r="D20" s="88"/>
      <c r="E20" s="88"/>
      <c r="F20" s="88"/>
      <c r="G20" s="83" t="s">
        <v>103</v>
      </c>
      <c r="H20" s="270"/>
    </row>
    <row r="21" spans="1:8" x14ac:dyDescent="0.3">
      <c r="A21" s="84"/>
      <c r="B21" s="88"/>
      <c r="C21" s="88"/>
      <c r="D21" s="88"/>
      <c r="E21" s="88"/>
      <c r="F21" s="88"/>
      <c r="G21" s="83" t="s">
        <v>102</v>
      </c>
      <c r="H21" s="88"/>
    </row>
    <row r="22" spans="1:8" x14ac:dyDescent="0.3">
      <c r="A22" s="84"/>
    </row>
    <row r="23" spans="1:8" x14ac:dyDescent="0.3">
      <c r="A23" s="84"/>
    </row>
    <row r="24" spans="1:8" x14ac:dyDescent="0.3">
      <c r="A24" s="84"/>
    </row>
    <row r="25" spans="1:8" x14ac:dyDescent="0.3">
      <c r="A25" s="84"/>
    </row>
    <row r="26" spans="1:8" x14ac:dyDescent="0.3">
      <c r="B26" s="88"/>
      <c r="C26" s="88"/>
      <c r="D26" s="88"/>
      <c r="E26" s="88"/>
      <c r="F26" s="88"/>
    </row>
    <row r="27" spans="1:8" x14ac:dyDescent="0.3">
      <c r="B27" s="88"/>
      <c r="C27" s="88"/>
      <c r="D27" s="88"/>
      <c r="E27" s="88"/>
      <c r="F27" s="88"/>
    </row>
    <row r="28" spans="1:8" x14ac:dyDescent="0.3">
      <c r="B28" s="88"/>
      <c r="C28" s="88"/>
      <c r="D28" s="88"/>
      <c r="E28" s="88"/>
      <c r="F28" s="88"/>
    </row>
    <row r="29" spans="1:8" x14ac:dyDescent="0.3">
      <c r="B29" s="88"/>
      <c r="C29" s="88"/>
      <c r="D29" s="88"/>
      <c r="E29" s="88"/>
      <c r="F29" s="88"/>
    </row>
    <row r="30" spans="1:8" x14ac:dyDescent="0.3">
      <c r="B30" s="88"/>
      <c r="C30" s="88"/>
      <c r="D30" s="88"/>
      <c r="E30" s="88"/>
      <c r="F30" s="88"/>
    </row>
    <row r="31" spans="1:8" x14ac:dyDescent="0.3">
      <c r="B31" s="88"/>
      <c r="C31" s="88"/>
      <c r="D31" s="88"/>
      <c r="E31" s="88"/>
      <c r="F31" s="88"/>
    </row>
    <row r="32" spans="1:8" x14ac:dyDescent="0.3">
      <c r="B32" s="88"/>
      <c r="C32" s="88"/>
      <c r="D32" s="88"/>
      <c r="E32" s="88"/>
      <c r="F32" s="88"/>
    </row>
    <row r="33" spans="2:6" x14ac:dyDescent="0.3">
      <c r="B33" s="88"/>
      <c r="C33" s="88"/>
      <c r="D33" s="88"/>
      <c r="E33" s="88"/>
      <c r="F33" s="88"/>
    </row>
    <row r="34" spans="2:6" x14ac:dyDescent="0.3">
      <c r="B34" s="88"/>
      <c r="C34" s="88"/>
      <c r="D34" s="88"/>
      <c r="E34" s="88"/>
      <c r="F34" s="88"/>
    </row>
    <row r="35" spans="2:6" x14ac:dyDescent="0.3">
      <c r="B35" s="88"/>
      <c r="C35" s="88"/>
      <c r="D35" s="88"/>
      <c r="E35" s="88"/>
      <c r="F35" s="88"/>
    </row>
    <row r="36" spans="2:6" x14ac:dyDescent="0.3">
      <c r="B36" s="88"/>
      <c r="C36" s="88"/>
      <c r="D36" s="88"/>
      <c r="E36" s="88"/>
      <c r="F36" s="88"/>
    </row>
    <row r="37" spans="2:6" x14ac:dyDescent="0.3">
      <c r="B37" s="88"/>
      <c r="C37" s="88"/>
      <c r="D37" s="88"/>
      <c r="E37" s="88"/>
      <c r="F37" s="88"/>
    </row>
    <row r="38" spans="2:6" x14ac:dyDescent="0.3">
      <c r="B38" s="88"/>
      <c r="C38" s="88"/>
      <c r="D38" s="88"/>
      <c r="E38" s="88"/>
      <c r="F38" s="88"/>
    </row>
    <row r="82" spans="1:1" s="90" customFormat="1" x14ac:dyDescent="0.3">
      <c r="A82" s="268"/>
    </row>
  </sheetData>
  <mergeCells count="1">
    <mergeCell ref="B5:F5"/>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A8" sqref="A8"/>
    </sheetView>
  </sheetViews>
  <sheetFormatPr baseColWidth="10" defaultColWidth="10.77734375" defaultRowHeight="15.6" x14ac:dyDescent="0.3"/>
  <cols>
    <col min="1" max="1" width="30.6640625" style="383" customWidth="1"/>
    <col min="2" max="2" width="22.44140625" style="383" customWidth="1"/>
    <col min="3" max="3" width="21.44140625" style="383" customWidth="1"/>
    <col min="4" max="4" width="22" style="383" customWidth="1"/>
    <col min="5" max="5" width="20.109375" style="383" customWidth="1"/>
    <col min="6" max="16384" width="10.77734375" style="383"/>
  </cols>
  <sheetData>
    <row r="1" spans="1:5" x14ac:dyDescent="0.3">
      <c r="A1" s="2" t="s">
        <v>340</v>
      </c>
    </row>
    <row r="2" spans="1:5" x14ac:dyDescent="0.3">
      <c r="A2" s="1" t="s">
        <v>0</v>
      </c>
    </row>
    <row r="3" spans="1:5" ht="41.55" customHeight="1" x14ac:dyDescent="0.3">
      <c r="A3" s="384"/>
      <c r="B3" s="386" t="s">
        <v>336</v>
      </c>
      <c r="C3" s="386" t="s">
        <v>337</v>
      </c>
      <c r="D3" s="386" t="s">
        <v>338</v>
      </c>
      <c r="E3" s="386" t="s">
        <v>339</v>
      </c>
    </row>
    <row r="4" spans="1:5" x14ac:dyDescent="0.3">
      <c r="A4" s="384" t="s">
        <v>350</v>
      </c>
      <c r="B4" s="385">
        <v>5.2492469549179077E-2</v>
      </c>
      <c r="C4" s="385">
        <v>0.29239869117736816</v>
      </c>
      <c r="D4" s="385">
        <v>0.65510886907577515</v>
      </c>
      <c r="E4" s="385">
        <v>0.34624502062797546</v>
      </c>
    </row>
    <row r="5" spans="1:5" x14ac:dyDescent="0.3">
      <c r="A5" s="384" t="s">
        <v>351</v>
      </c>
      <c r="B5" s="385">
        <v>0.06</v>
      </c>
      <c r="C5" s="385">
        <v>0.38</v>
      </c>
      <c r="D5" s="385">
        <v>0.56000000000000005</v>
      </c>
      <c r="E5" s="385">
        <v>0.23</v>
      </c>
    </row>
    <row r="6" spans="1:5" x14ac:dyDescent="0.3">
      <c r="A6" s="384" t="s">
        <v>117</v>
      </c>
      <c r="B6" s="385">
        <v>0.22461986541748047</v>
      </c>
      <c r="C6" s="385">
        <v>0.44878032803535461</v>
      </c>
      <c r="D6" s="385">
        <v>0.32659980654716492</v>
      </c>
      <c r="E6" s="385">
        <v>0.10821826756000519</v>
      </c>
    </row>
    <row r="7" spans="1:5" x14ac:dyDescent="0.3">
      <c r="A7" s="384" t="s">
        <v>352</v>
      </c>
      <c r="B7" s="385">
        <v>0.24421410262584686</v>
      </c>
      <c r="C7" s="385">
        <v>0.49059882760047913</v>
      </c>
      <c r="D7" s="385">
        <v>0.26518708467483521</v>
      </c>
      <c r="E7" s="385">
        <v>5.7686951011419296E-2</v>
      </c>
    </row>
    <row r="9" spans="1:5" x14ac:dyDescent="0.3">
      <c r="A9" s="384" t="s">
        <v>341</v>
      </c>
    </row>
    <row r="10" spans="1:5" x14ac:dyDescent="0.3">
      <c r="A10" s="384" t="s">
        <v>342</v>
      </c>
    </row>
    <row r="11" spans="1:5" x14ac:dyDescent="0.3">
      <c r="A11" s="384"/>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6"/>
  <sheetViews>
    <sheetView workbookViewId="0">
      <pane xSplit="1" ySplit="5" topLeftCell="B6" activePane="bottomRight" state="frozen"/>
      <selection pane="topRight" activeCell="B1" sqref="B1"/>
      <selection pane="bottomLeft" activeCell="A9" sqref="A9"/>
      <selection pane="bottomRight"/>
    </sheetView>
  </sheetViews>
  <sheetFormatPr baseColWidth="10" defaultColWidth="10.6640625" defaultRowHeight="13.2" x14ac:dyDescent="0.25"/>
  <cols>
    <col min="1" max="4" width="12.6640625" style="83" customWidth="1"/>
    <col min="5" max="5" width="10.77734375" style="83" customWidth="1"/>
    <col min="6" max="6" width="11.109375" style="83" customWidth="1"/>
    <col min="7" max="7" width="9.44140625" style="83" customWidth="1"/>
    <col min="8" max="16384" width="10.6640625" style="83"/>
  </cols>
  <sheetData>
    <row r="1" spans="1:13" ht="15.6" x14ac:dyDescent="0.3">
      <c r="A1" s="87" t="s">
        <v>334</v>
      </c>
    </row>
    <row r="2" spans="1:13" ht="15.6" thickBot="1" x14ac:dyDescent="0.3">
      <c r="A2" s="1" t="s">
        <v>0</v>
      </c>
    </row>
    <row r="3" spans="1:13" ht="49.95" customHeight="1" thickBot="1" x14ac:dyDescent="0.3">
      <c r="A3" s="448" t="s">
        <v>335</v>
      </c>
      <c r="B3" s="458" t="s">
        <v>333</v>
      </c>
      <c r="C3" s="458"/>
      <c r="D3" s="458"/>
      <c r="E3" s="450" t="s">
        <v>332</v>
      </c>
      <c r="F3" s="451"/>
      <c r="G3" s="451"/>
      <c r="H3" s="451"/>
      <c r="I3" s="451"/>
      <c r="J3" s="451"/>
      <c r="K3" s="451"/>
      <c r="L3" s="451"/>
      <c r="M3" s="452"/>
    </row>
    <row r="4" spans="1:13" ht="40.200000000000003" customHeight="1" thickTop="1" thickBot="1" x14ac:dyDescent="0.3">
      <c r="A4" s="449"/>
      <c r="B4" s="456" t="s">
        <v>331</v>
      </c>
      <c r="C4" s="457"/>
      <c r="D4" s="457"/>
      <c r="E4" s="453" t="s">
        <v>330</v>
      </c>
      <c r="F4" s="454"/>
      <c r="G4" s="454"/>
      <c r="H4" s="454" t="s">
        <v>329</v>
      </c>
      <c r="I4" s="454"/>
      <c r="J4" s="454"/>
      <c r="K4" s="454" t="s">
        <v>328</v>
      </c>
      <c r="L4" s="454"/>
      <c r="M4" s="455"/>
    </row>
    <row r="5" spans="1:13" ht="60" customHeight="1" thickTop="1" x14ac:dyDescent="0.25">
      <c r="A5" s="382"/>
      <c r="B5" s="381" t="s">
        <v>124</v>
      </c>
      <c r="C5" s="377" t="s">
        <v>123</v>
      </c>
      <c r="D5" s="377" t="s">
        <v>122</v>
      </c>
      <c r="E5" s="380" t="s">
        <v>124</v>
      </c>
      <c r="F5" s="378" t="s">
        <v>123</v>
      </c>
      <c r="G5" s="378" t="s">
        <v>122</v>
      </c>
      <c r="H5" s="379" t="s">
        <v>124</v>
      </c>
      <c r="I5" s="378" t="s">
        <v>123</v>
      </c>
      <c r="J5" s="378" t="s">
        <v>122</v>
      </c>
      <c r="K5" s="379" t="s">
        <v>124</v>
      </c>
      <c r="L5" s="378" t="s">
        <v>123</v>
      </c>
      <c r="M5" s="378" t="s">
        <v>122</v>
      </c>
    </row>
    <row r="6" spans="1:13" ht="15" x14ac:dyDescent="0.25">
      <c r="A6" s="367">
        <v>1970</v>
      </c>
      <c r="B6" s="376">
        <v>6.8479195237159729E-2</v>
      </c>
      <c r="C6" s="375">
        <v>0.34987175464630127</v>
      </c>
      <c r="D6" s="375">
        <v>0.5816490650177002</v>
      </c>
      <c r="E6" s="374">
        <v>6.0384958271286315E-2</v>
      </c>
      <c r="F6" s="373">
        <v>0.28967461884463747</v>
      </c>
      <c r="G6" s="373">
        <v>0.64994043111801147</v>
      </c>
      <c r="H6" s="373">
        <v>9.8070661734905931E-2</v>
      </c>
      <c r="I6" s="373">
        <v>0.36678932356742422</v>
      </c>
      <c r="J6" s="373">
        <v>0.53514003753662109</v>
      </c>
      <c r="K6" s="373">
        <v>0.10634216063953603</v>
      </c>
      <c r="L6" s="373">
        <v>0.33623801601060455</v>
      </c>
      <c r="M6" s="372">
        <v>0.55741983652114868</v>
      </c>
    </row>
    <row r="7" spans="1:13" ht="15" x14ac:dyDescent="0.25">
      <c r="A7" s="367">
        <f t="shared" ref="A7:A31" si="0">A6+1</f>
        <v>1971</v>
      </c>
      <c r="B7" s="376">
        <v>7.1591839194297791E-2</v>
      </c>
      <c r="C7" s="375">
        <v>0.35545629262924194</v>
      </c>
      <c r="D7" s="375">
        <v>0.57295185327529907</v>
      </c>
      <c r="E7" s="374"/>
      <c r="F7" s="373"/>
      <c r="G7" s="373"/>
      <c r="H7" s="373"/>
      <c r="I7" s="373"/>
      <c r="J7" s="373"/>
      <c r="K7" s="373"/>
      <c r="L7" s="373"/>
      <c r="M7" s="372"/>
    </row>
    <row r="8" spans="1:13" ht="15" x14ac:dyDescent="0.25">
      <c r="A8" s="367">
        <f t="shared" si="0"/>
        <v>1972</v>
      </c>
      <c r="B8" s="376">
        <v>7.3273450136184692E-2</v>
      </c>
      <c r="C8" s="375">
        <v>0.355682373046875</v>
      </c>
      <c r="D8" s="375">
        <v>0.5710442066192627</v>
      </c>
      <c r="E8" s="374"/>
      <c r="F8" s="373"/>
      <c r="G8" s="373"/>
      <c r="H8" s="373"/>
      <c r="I8" s="373"/>
      <c r="J8" s="373"/>
      <c r="K8" s="373"/>
      <c r="L8" s="373"/>
      <c r="M8" s="372"/>
    </row>
    <row r="9" spans="1:13" ht="15" x14ac:dyDescent="0.25">
      <c r="A9" s="367">
        <f t="shared" si="0"/>
        <v>1973</v>
      </c>
      <c r="B9" s="376">
        <v>7.4032455682754517E-2</v>
      </c>
      <c r="C9" s="375">
        <v>0.35723128914833069</v>
      </c>
      <c r="D9" s="375">
        <v>0.56873625516891479</v>
      </c>
      <c r="E9" s="374"/>
      <c r="F9" s="373"/>
      <c r="G9" s="373"/>
      <c r="H9" s="373"/>
      <c r="I9" s="373"/>
      <c r="J9" s="373"/>
      <c r="K9" s="373"/>
      <c r="L9" s="373"/>
      <c r="M9" s="372"/>
    </row>
    <row r="10" spans="1:13" ht="15" x14ac:dyDescent="0.25">
      <c r="A10" s="367">
        <f t="shared" si="0"/>
        <v>1974</v>
      </c>
      <c r="B10" s="376">
        <v>7.4739322066307068E-2</v>
      </c>
      <c r="C10" s="375">
        <v>0.36787649989128113</v>
      </c>
      <c r="D10" s="375">
        <v>0.557384192943573</v>
      </c>
      <c r="E10" s="374"/>
      <c r="F10" s="373"/>
      <c r="G10" s="373"/>
      <c r="H10" s="373"/>
      <c r="I10" s="373"/>
      <c r="J10" s="373"/>
      <c r="K10" s="373"/>
      <c r="L10" s="373"/>
      <c r="M10" s="372"/>
    </row>
    <row r="11" spans="1:13" ht="15" x14ac:dyDescent="0.25">
      <c r="A11" s="367">
        <f t="shared" si="0"/>
        <v>1975</v>
      </c>
      <c r="B11" s="376">
        <v>7.5695693492889404E-2</v>
      </c>
      <c r="C11" s="375">
        <v>0.37501487135887146</v>
      </c>
      <c r="D11" s="375">
        <v>0.54928940534591675</v>
      </c>
      <c r="E11" s="374">
        <v>6.4950857543955423E-2</v>
      </c>
      <c r="F11" s="373">
        <v>0.30143080348056106</v>
      </c>
      <c r="G11" s="373">
        <v>0.63361829519271851</v>
      </c>
      <c r="H11" s="373">
        <v>0.11689680429603626</v>
      </c>
      <c r="I11" s="373">
        <v>0.37536327714782508</v>
      </c>
      <c r="J11" s="373">
        <v>0.50773996114730835</v>
      </c>
      <c r="K11" s="373">
        <v>0.12148407764959754</v>
      </c>
      <c r="L11" s="373">
        <v>0.37456978034196103</v>
      </c>
      <c r="M11" s="372">
        <v>0.50394618511199951</v>
      </c>
    </row>
    <row r="12" spans="1:13" ht="15" x14ac:dyDescent="0.25">
      <c r="A12" s="367">
        <f t="shared" si="0"/>
        <v>1976</v>
      </c>
      <c r="B12" s="376">
        <v>7.8778117895126343E-2</v>
      </c>
      <c r="C12" s="375">
        <v>0.37993830442428589</v>
      </c>
      <c r="D12" s="375">
        <v>0.54128360748291016</v>
      </c>
      <c r="E12" s="374"/>
      <c r="F12" s="373"/>
      <c r="G12" s="373"/>
      <c r="H12" s="373"/>
      <c r="I12" s="373"/>
      <c r="J12" s="373"/>
      <c r="K12" s="373"/>
      <c r="L12" s="373"/>
      <c r="M12" s="372"/>
    </row>
    <row r="13" spans="1:13" ht="15" x14ac:dyDescent="0.25">
      <c r="A13" s="367">
        <f t="shared" si="0"/>
        <v>1977</v>
      </c>
      <c r="B13" s="376">
        <v>8.2103103399276733E-2</v>
      </c>
      <c r="C13" s="375">
        <v>0.38548219203948975</v>
      </c>
      <c r="D13" s="375">
        <v>0.53241473436355591</v>
      </c>
      <c r="E13" s="374"/>
      <c r="F13" s="373"/>
      <c r="G13" s="373"/>
      <c r="H13" s="373"/>
      <c r="I13" s="373"/>
      <c r="J13" s="373"/>
      <c r="K13" s="373"/>
      <c r="L13" s="373"/>
      <c r="M13" s="372"/>
    </row>
    <row r="14" spans="1:13" ht="12.75" customHeight="1" x14ac:dyDescent="0.25">
      <c r="A14" s="367">
        <f t="shared" si="0"/>
        <v>1978</v>
      </c>
      <c r="B14" s="376">
        <v>8.3371587097644806E-2</v>
      </c>
      <c r="C14" s="375">
        <v>0.39197266101837158</v>
      </c>
      <c r="D14" s="375">
        <v>0.52465575933456421</v>
      </c>
      <c r="E14" s="374"/>
      <c r="F14" s="373"/>
      <c r="G14" s="373"/>
      <c r="H14" s="373"/>
      <c r="I14" s="373"/>
      <c r="J14" s="373"/>
      <c r="K14" s="373"/>
      <c r="L14" s="373"/>
      <c r="M14" s="372"/>
    </row>
    <row r="15" spans="1:13" ht="15" x14ac:dyDescent="0.25">
      <c r="A15" s="367">
        <f t="shared" si="0"/>
        <v>1979</v>
      </c>
      <c r="B15" s="376">
        <v>8.3870209753513336E-2</v>
      </c>
      <c r="C15" s="375">
        <v>0.39700406789779663</v>
      </c>
      <c r="D15" s="375">
        <v>0.51912575960159302</v>
      </c>
      <c r="E15" s="374">
        <v>6.3330863663295628E-2</v>
      </c>
      <c r="F15" s="373">
        <v>0.32915162378574669</v>
      </c>
      <c r="G15" s="373">
        <v>0.60751748085021973</v>
      </c>
      <c r="H15" s="373">
        <v>0.13291272661618403</v>
      </c>
      <c r="I15" s="373">
        <v>0.39764379316499587</v>
      </c>
      <c r="J15" s="373">
        <v>0.46944347023963928</v>
      </c>
      <c r="K15" s="373">
        <v>0.12809501952940405</v>
      </c>
      <c r="L15" s="373">
        <v>0.39542044847033853</v>
      </c>
      <c r="M15" s="372">
        <v>0.47648453712463379</v>
      </c>
    </row>
    <row r="16" spans="1:13" ht="15" x14ac:dyDescent="0.25">
      <c r="A16" s="367">
        <f t="shared" si="0"/>
        <v>1980</v>
      </c>
      <c r="B16" s="376">
        <v>8.3410792052745819E-2</v>
      </c>
      <c r="C16" s="375">
        <v>0.40013140439987183</v>
      </c>
      <c r="D16" s="375">
        <v>0.51645779609680176</v>
      </c>
      <c r="E16" s="374"/>
      <c r="F16" s="373"/>
      <c r="G16" s="373"/>
      <c r="H16" s="373"/>
      <c r="I16" s="373"/>
      <c r="J16" s="373"/>
      <c r="K16" s="373"/>
      <c r="L16" s="373"/>
      <c r="M16" s="372"/>
    </row>
    <row r="17" spans="1:13" ht="15" x14ac:dyDescent="0.25">
      <c r="A17" s="367">
        <f t="shared" si="0"/>
        <v>1981</v>
      </c>
      <c r="B17" s="376">
        <v>8.4803491830825806E-2</v>
      </c>
      <c r="C17" s="375">
        <v>0.40610593557357788</v>
      </c>
      <c r="D17" s="375">
        <v>0.50909054279327393</v>
      </c>
      <c r="E17" s="374"/>
      <c r="F17" s="373"/>
      <c r="G17" s="373"/>
      <c r="H17" s="373"/>
      <c r="I17" s="373"/>
      <c r="J17" s="373"/>
      <c r="K17" s="373"/>
      <c r="L17" s="373"/>
      <c r="M17" s="372"/>
    </row>
    <row r="18" spans="1:13" ht="15" x14ac:dyDescent="0.25">
      <c r="A18" s="367">
        <f t="shared" si="0"/>
        <v>1982</v>
      </c>
      <c r="B18" s="376">
        <v>8.7500564754009247E-2</v>
      </c>
      <c r="C18" s="375">
        <v>0.4100455641746521</v>
      </c>
      <c r="D18" s="375">
        <v>0.50245386362075806</v>
      </c>
      <c r="E18" s="374"/>
      <c r="F18" s="373"/>
      <c r="G18" s="373"/>
      <c r="H18" s="373"/>
      <c r="I18" s="373"/>
      <c r="J18" s="373"/>
      <c r="K18" s="373"/>
      <c r="L18" s="373"/>
      <c r="M18" s="372"/>
    </row>
    <row r="19" spans="1:13" ht="15" x14ac:dyDescent="0.25">
      <c r="A19" s="367">
        <f t="shared" si="0"/>
        <v>1983</v>
      </c>
      <c r="B19" s="376">
        <v>8.9038558304309845E-2</v>
      </c>
      <c r="C19" s="375">
        <v>0.41085955500602722</v>
      </c>
      <c r="D19" s="375">
        <v>0.50010192394256592</v>
      </c>
      <c r="E19" s="374"/>
      <c r="F19" s="373"/>
      <c r="G19" s="373"/>
      <c r="H19" s="373"/>
      <c r="I19" s="373"/>
      <c r="J19" s="373"/>
      <c r="K19" s="373"/>
      <c r="L19" s="373"/>
      <c r="M19" s="372"/>
    </row>
    <row r="20" spans="1:13" ht="15" x14ac:dyDescent="0.25">
      <c r="A20" s="367">
        <f t="shared" si="0"/>
        <v>1984</v>
      </c>
      <c r="B20" s="376">
        <v>8.9819058775901794E-2</v>
      </c>
      <c r="C20" s="375">
        <v>0.41042736172676086</v>
      </c>
      <c r="D20" s="375">
        <v>0.49975359439849854</v>
      </c>
      <c r="E20" s="374">
        <v>6.8541954255058796E-2</v>
      </c>
      <c r="F20" s="373">
        <v>0.3515418048360871</v>
      </c>
      <c r="G20" s="373">
        <v>0.57991617918014526</v>
      </c>
      <c r="H20" s="373">
        <v>0.14851560469446123</v>
      </c>
      <c r="I20" s="373">
        <v>0.40340580259559861</v>
      </c>
      <c r="J20" s="373">
        <v>0.44807854294776917</v>
      </c>
      <c r="K20" s="373">
        <v>0.13659466499381701</v>
      </c>
      <c r="L20" s="373">
        <v>0.41435613832750712</v>
      </c>
      <c r="M20" s="372">
        <v>0.4490492045879364</v>
      </c>
    </row>
    <row r="21" spans="1:13" ht="15" x14ac:dyDescent="0.25">
      <c r="A21" s="367">
        <f t="shared" si="0"/>
        <v>1985</v>
      </c>
      <c r="B21" s="376">
        <v>9.1878205537796021E-2</v>
      </c>
      <c r="C21" s="375">
        <v>0.40675032138824463</v>
      </c>
      <c r="D21" s="375">
        <v>0.50137150287628174</v>
      </c>
      <c r="E21" s="374"/>
      <c r="F21" s="373"/>
      <c r="G21" s="373"/>
      <c r="H21" s="373"/>
      <c r="I21" s="373"/>
      <c r="J21" s="373"/>
      <c r="K21" s="373"/>
      <c r="L21" s="373"/>
      <c r="M21" s="372"/>
    </row>
    <row r="22" spans="1:13" ht="15" x14ac:dyDescent="0.25">
      <c r="A22" s="367">
        <f t="shared" si="0"/>
        <v>1986</v>
      </c>
      <c r="B22" s="376">
        <v>9.2953778803348541E-2</v>
      </c>
      <c r="C22" s="375">
        <v>0.40138813853263855</v>
      </c>
      <c r="D22" s="375">
        <v>0.50565809011459351</v>
      </c>
      <c r="E22" s="374"/>
      <c r="F22" s="373"/>
      <c r="G22" s="373"/>
      <c r="H22" s="373"/>
      <c r="I22" s="373"/>
      <c r="J22" s="373"/>
      <c r="K22" s="373"/>
      <c r="L22" s="373"/>
      <c r="M22" s="372"/>
    </row>
    <row r="23" spans="1:13" ht="15" x14ac:dyDescent="0.25">
      <c r="A23" s="367">
        <f t="shared" si="0"/>
        <v>1987</v>
      </c>
      <c r="B23" s="376">
        <v>9.5004238188266754E-2</v>
      </c>
      <c r="C23" s="375">
        <v>0.40000712871551514</v>
      </c>
      <c r="D23" s="375">
        <v>0.50498861074447632</v>
      </c>
      <c r="E23" s="374"/>
      <c r="F23" s="373"/>
      <c r="G23" s="373"/>
      <c r="H23" s="373"/>
      <c r="I23" s="373"/>
      <c r="J23" s="373"/>
      <c r="K23" s="373"/>
      <c r="L23" s="373"/>
      <c r="M23" s="372"/>
    </row>
    <row r="24" spans="1:13" ht="15" x14ac:dyDescent="0.25">
      <c r="A24" s="367">
        <f t="shared" si="0"/>
        <v>1988</v>
      </c>
      <c r="B24" s="376">
        <v>9.6545927226543427E-2</v>
      </c>
      <c r="C24" s="375">
        <v>0.39855340123176575</v>
      </c>
      <c r="D24" s="375">
        <v>0.50490063428878784</v>
      </c>
      <c r="E24" s="374">
        <v>7.3898893356159789E-2</v>
      </c>
      <c r="F24" s="373">
        <v>0.36259888063201645</v>
      </c>
      <c r="G24" s="373">
        <v>0.56350225210189819</v>
      </c>
      <c r="H24" s="373">
        <v>0.1516295586681258</v>
      </c>
      <c r="I24" s="373">
        <v>0.38585914745413052</v>
      </c>
      <c r="J24" s="373">
        <v>0.46251127123832703</v>
      </c>
      <c r="K24" s="373">
        <v>0.15337449317823285</v>
      </c>
      <c r="L24" s="373">
        <v>0.40601214335252894</v>
      </c>
      <c r="M24" s="372">
        <v>0.44061332941055298</v>
      </c>
    </row>
    <row r="25" spans="1:13" ht="15" x14ac:dyDescent="0.25">
      <c r="A25" s="367">
        <f t="shared" si="0"/>
        <v>1989</v>
      </c>
      <c r="B25" s="376">
        <v>9.2063546180725098E-2</v>
      </c>
      <c r="C25" s="375">
        <v>0.40037807822227478</v>
      </c>
      <c r="D25" s="375">
        <v>0.50755840539932251</v>
      </c>
      <c r="E25" s="374"/>
      <c r="F25" s="373"/>
      <c r="G25" s="373"/>
      <c r="H25" s="373"/>
      <c r="I25" s="373"/>
      <c r="J25" s="373"/>
      <c r="K25" s="373"/>
      <c r="L25" s="373"/>
      <c r="M25" s="372"/>
    </row>
    <row r="26" spans="1:13" ht="15" x14ac:dyDescent="0.25">
      <c r="A26" s="367">
        <f t="shared" si="0"/>
        <v>1990</v>
      </c>
      <c r="B26" s="376">
        <v>8.9327804744243622E-2</v>
      </c>
      <c r="C26" s="375">
        <v>0.40795505046844482</v>
      </c>
      <c r="D26" s="375">
        <v>0.50271713733673096</v>
      </c>
      <c r="E26" s="374">
        <v>6.7360138055558225E-2</v>
      </c>
      <c r="F26" s="373">
        <v>0.34896367301936965</v>
      </c>
      <c r="G26" s="373">
        <v>0.58367621898651123</v>
      </c>
      <c r="H26" s="373">
        <v>0.14898189006110407</v>
      </c>
      <c r="I26" s="373">
        <v>0.39334639582976733</v>
      </c>
      <c r="J26" s="373">
        <v>0.45767173171043396</v>
      </c>
      <c r="K26" s="373">
        <v>0.16125330336753688</v>
      </c>
      <c r="L26" s="373">
        <v>0.4084323541028908</v>
      </c>
      <c r="M26" s="372">
        <v>0.43031436204910278</v>
      </c>
    </row>
    <row r="27" spans="1:13" ht="15" x14ac:dyDescent="0.25">
      <c r="A27" s="367">
        <f t="shared" si="0"/>
        <v>1991</v>
      </c>
      <c r="B27" s="376">
        <v>8.7234377861022949E-2</v>
      </c>
      <c r="C27" s="375">
        <v>0.40622317790985107</v>
      </c>
      <c r="D27" s="375">
        <v>0.50654244422912598</v>
      </c>
      <c r="E27" s="374">
        <v>6.3816922732434292E-2</v>
      </c>
      <c r="F27" s="373">
        <v>0.33193116442784454</v>
      </c>
      <c r="G27" s="373">
        <v>0.6042519211769104</v>
      </c>
      <c r="H27" s="373">
        <v>0.15062410464202236</v>
      </c>
      <c r="I27" s="373">
        <v>0.38449968817959679</v>
      </c>
      <c r="J27" s="373">
        <v>0.46487626433372498</v>
      </c>
      <c r="K27" s="373">
        <v>0.16842768710018746</v>
      </c>
      <c r="L27" s="373">
        <v>0.40437972394257643</v>
      </c>
      <c r="M27" s="372">
        <v>0.42719259858131409</v>
      </c>
    </row>
    <row r="28" spans="1:13" ht="15" x14ac:dyDescent="0.25">
      <c r="A28" s="367">
        <f t="shared" si="0"/>
        <v>1992</v>
      </c>
      <c r="B28" s="376">
        <v>7.7987611293792725E-2</v>
      </c>
      <c r="C28" s="375">
        <v>0.41195932030677795</v>
      </c>
      <c r="D28" s="375">
        <v>0.51005303859710693</v>
      </c>
      <c r="E28" s="374">
        <v>5.6626741106306479E-2</v>
      </c>
      <c r="F28" s="373">
        <v>0.32307504267268261</v>
      </c>
      <c r="G28" s="373">
        <v>0.62029826641082764</v>
      </c>
      <c r="H28" s="373">
        <v>0.13400214254304774</v>
      </c>
      <c r="I28" s="373">
        <v>0.40414836787904485</v>
      </c>
      <c r="J28" s="373">
        <v>0.46184945106506348</v>
      </c>
      <c r="K28" s="373">
        <v>0.13915647897539882</v>
      </c>
      <c r="L28" s="373">
        <v>0.41759134928066027</v>
      </c>
      <c r="M28" s="372">
        <v>0.44325214624404907</v>
      </c>
    </row>
    <row r="29" spans="1:13" ht="15" x14ac:dyDescent="0.25">
      <c r="A29" s="367">
        <f t="shared" si="0"/>
        <v>1993</v>
      </c>
      <c r="B29" s="376">
        <v>7.845018059015274E-2</v>
      </c>
      <c r="C29" s="375">
        <v>0.40941768884658813</v>
      </c>
      <c r="D29" s="375">
        <v>0.51213210821151733</v>
      </c>
      <c r="E29" s="374">
        <v>6.1259110148386198E-2</v>
      </c>
      <c r="F29" s="373">
        <v>0.32953512869867058</v>
      </c>
      <c r="G29" s="373">
        <v>0.60920578241348267</v>
      </c>
      <c r="H29" s="373">
        <v>0.13341331398451767</v>
      </c>
      <c r="I29" s="373">
        <v>0.38908909333788466</v>
      </c>
      <c r="J29" s="373">
        <v>0.47749760746955872</v>
      </c>
      <c r="K29" s="373">
        <v>0.14818179589893563</v>
      </c>
      <c r="L29" s="373">
        <v>0.41987387135918791</v>
      </c>
      <c r="M29" s="372">
        <v>0.43194431066513062</v>
      </c>
    </row>
    <row r="30" spans="1:13" ht="15" x14ac:dyDescent="0.25">
      <c r="A30" s="367">
        <f t="shared" si="0"/>
        <v>1994</v>
      </c>
      <c r="B30" s="376">
        <v>7.7552296221256256E-2</v>
      </c>
      <c r="C30" s="375">
        <v>0.41045403480529785</v>
      </c>
      <c r="D30" s="375">
        <v>0.5119936466217041</v>
      </c>
      <c r="E30" s="374">
        <v>5.8002737058068209E-2</v>
      </c>
      <c r="F30" s="373">
        <v>0.320733450033862</v>
      </c>
      <c r="G30" s="373">
        <v>0.62126380205154419</v>
      </c>
      <c r="H30" s="373">
        <v>0.13602080144927281</v>
      </c>
      <c r="I30" s="373">
        <v>0.38887155447965799</v>
      </c>
      <c r="J30" s="373">
        <v>0.47510761022567749</v>
      </c>
      <c r="K30" s="373">
        <v>0.15481559616982341</v>
      </c>
      <c r="L30" s="373">
        <v>0.42126361154867897</v>
      </c>
      <c r="M30" s="372">
        <v>0.42392081022262573</v>
      </c>
    </row>
    <row r="31" spans="1:13" ht="15" x14ac:dyDescent="0.25">
      <c r="A31" s="367">
        <f t="shared" si="0"/>
        <v>1995</v>
      </c>
      <c r="B31" s="376">
        <v>7.9833336174488068E-2</v>
      </c>
      <c r="C31" s="375">
        <v>0.4090002179145813</v>
      </c>
      <c r="D31" s="375">
        <v>0.51116645336151123</v>
      </c>
      <c r="E31" s="374">
        <v>5.7822788098003404E-2</v>
      </c>
      <c r="F31" s="373">
        <v>0.31953183663379903</v>
      </c>
      <c r="G31" s="373">
        <v>0.62264537811279297</v>
      </c>
      <c r="H31" s="373">
        <v>0.13520336207378794</v>
      </c>
      <c r="I31" s="373">
        <v>0.38490318676103302</v>
      </c>
      <c r="J31" s="373">
        <v>0.47989350557327271</v>
      </c>
      <c r="K31" s="373">
        <v>0.15820774892721406</v>
      </c>
      <c r="L31" s="373">
        <v>0.42271876888126197</v>
      </c>
      <c r="M31" s="372">
        <v>0.41907346248626709</v>
      </c>
    </row>
    <row r="32" spans="1:13" ht="15" x14ac:dyDescent="0.25">
      <c r="A32" s="367">
        <f t="shared" ref="A32:A51" si="1">A31+1</f>
        <v>1996</v>
      </c>
      <c r="B32" s="376">
        <v>7.5603790581226349E-2</v>
      </c>
      <c r="C32" s="375">
        <v>0.38432687520980835</v>
      </c>
      <c r="D32" s="375">
        <v>0.5400693416595459</v>
      </c>
      <c r="E32" s="374">
        <v>5.5261319326091081E-2</v>
      </c>
      <c r="F32" s="373">
        <v>0.29584726573194498</v>
      </c>
      <c r="G32" s="373">
        <v>0.64889144897460938</v>
      </c>
      <c r="H32" s="373">
        <v>0.12790591696209147</v>
      </c>
      <c r="I32" s="373">
        <v>0.35819241386796302</v>
      </c>
      <c r="J32" s="373">
        <v>0.51390171051025391</v>
      </c>
      <c r="K32" s="373">
        <v>0.15186509064778456</v>
      </c>
      <c r="L32" s="373">
        <v>0.40078403990743999</v>
      </c>
      <c r="M32" s="372">
        <v>0.4473508894443512</v>
      </c>
    </row>
    <row r="33" spans="1:13" ht="15" x14ac:dyDescent="0.25">
      <c r="A33" s="367">
        <f t="shared" si="1"/>
        <v>1997</v>
      </c>
      <c r="B33" s="376">
        <v>7.2580054402351379E-2</v>
      </c>
      <c r="C33" s="375">
        <v>0.37503516674041748</v>
      </c>
      <c r="D33" s="375">
        <v>0.55238479375839233</v>
      </c>
      <c r="E33" s="374">
        <v>5.3529040714507349E-2</v>
      </c>
      <c r="F33" s="373">
        <v>0.27903009107633903</v>
      </c>
      <c r="G33" s="373">
        <v>0.66744083166122437</v>
      </c>
      <c r="H33" s="373">
        <v>0.12177422526239444</v>
      </c>
      <c r="I33" s="373">
        <v>0.34777101785745002</v>
      </c>
      <c r="J33" s="373">
        <v>0.53045475482940674</v>
      </c>
      <c r="K33" s="373">
        <v>0.15084929935183064</v>
      </c>
      <c r="L33" s="373">
        <v>0.39310064446045201</v>
      </c>
      <c r="M33" s="372">
        <v>0.45605009794235229</v>
      </c>
    </row>
    <row r="34" spans="1:13" ht="15" x14ac:dyDescent="0.25">
      <c r="A34" s="367">
        <f t="shared" si="1"/>
        <v>1998</v>
      </c>
      <c r="B34" s="376">
        <v>7.0072904229164124E-2</v>
      </c>
      <c r="C34" s="375">
        <v>0.36664283275604248</v>
      </c>
      <c r="D34" s="375">
        <v>0.56328427791595459</v>
      </c>
      <c r="E34" s="374">
        <v>5.4836231754749859E-2</v>
      </c>
      <c r="F34" s="373">
        <v>0.26919568092434798</v>
      </c>
      <c r="G34" s="373">
        <v>0.67596811056137085</v>
      </c>
      <c r="H34" s="373">
        <v>0.11836855628510294</v>
      </c>
      <c r="I34" s="373">
        <v>0.33604212480615903</v>
      </c>
      <c r="J34" s="373">
        <v>0.54558932781219482</v>
      </c>
      <c r="K34" s="373">
        <v>0.14771000129130599</v>
      </c>
      <c r="L34" s="373">
        <v>0.387268636629511</v>
      </c>
      <c r="M34" s="372">
        <v>0.46502137184143066</v>
      </c>
    </row>
    <row r="35" spans="1:13" ht="15" x14ac:dyDescent="0.25">
      <c r="A35" s="367">
        <f t="shared" si="1"/>
        <v>1999</v>
      </c>
      <c r="B35" s="376">
        <v>6.9944128394126892E-2</v>
      </c>
      <c r="C35" s="375">
        <v>0.36129724979400635</v>
      </c>
      <c r="D35" s="375">
        <v>0.56875860691070557</v>
      </c>
      <c r="E35" s="374">
        <v>5.2541517359639606E-2</v>
      </c>
      <c r="F35" s="373">
        <v>0.26854015428250499</v>
      </c>
      <c r="G35" s="373">
        <v>0.67891830205917358</v>
      </c>
      <c r="H35" s="373">
        <v>0.11797908126038595</v>
      </c>
      <c r="I35" s="373">
        <v>0.32976422802211303</v>
      </c>
      <c r="J35" s="373">
        <v>0.55225670337677002</v>
      </c>
      <c r="K35" s="373">
        <v>0.14744081822572228</v>
      </c>
      <c r="L35" s="373">
        <v>0.38175269671849499</v>
      </c>
      <c r="M35" s="372">
        <v>0.47080650925636292</v>
      </c>
    </row>
    <row r="36" spans="1:13" ht="15" x14ac:dyDescent="0.25">
      <c r="A36" s="367">
        <f t="shared" si="1"/>
        <v>2000</v>
      </c>
      <c r="B36" s="376">
        <v>6.9029435515403748E-2</v>
      </c>
      <c r="C36" s="375">
        <v>0.36040800809860229</v>
      </c>
      <c r="D36" s="375">
        <v>0.57056254148483276</v>
      </c>
      <c r="E36" s="374">
        <v>4.7197294063175889E-2</v>
      </c>
      <c r="F36" s="373">
        <v>0.26921130107735097</v>
      </c>
      <c r="G36" s="373">
        <v>0.68359142541885376</v>
      </c>
      <c r="H36" s="373">
        <v>0.11884319706567913</v>
      </c>
      <c r="I36" s="373">
        <v>0.325144541322757</v>
      </c>
      <c r="J36" s="373">
        <v>0.55601227283477783</v>
      </c>
      <c r="K36" s="373">
        <v>0.14777450045164411</v>
      </c>
      <c r="L36" s="373">
        <v>0.383181559279064</v>
      </c>
      <c r="M36" s="372">
        <v>0.46904394030570984</v>
      </c>
    </row>
    <row r="37" spans="1:13" ht="15" x14ac:dyDescent="0.25">
      <c r="A37" s="367">
        <f t="shared" si="1"/>
        <v>2001</v>
      </c>
      <c r="B37" s="376">
        <v>7.1051888167858124E-2</v>
      </c>
      <c r="C37" s="375">
        <v>0.36786538362503052</v>
      </c>
      <c r="D37" s="375">
        <v>0.56108272075653076</v>
      </c>
      <c r="E37" s="374">
        <v>4.6884910540940718E-2</v>
      </c>
      <c r="F37" s="373">
        <v>0.28003421269017198</v>
      </c>
      <c r="G37" s="373">
        <v>0.67308086156845093</v>
      </c>
      <c r="H37" s="373">
        <v>0.12173468358990684</v>
      </c>
      <c r="I37" s="373">
        <v>0.33270701249811402</v>
      </c>
      <c r="J37" s="373">
        <v>0.54555827379226685</v>
      </c>
      <c r="K37" s="373">
        <v>0.14721934638775419</v>
      </c>
      <c r="L37" s="373">
        <v>0.38820259909252203</v>
      </c>
      <c r="M37" s="372">
        <v>0.4645780622959137</v>
      </c>
    </row>
    <row r="38" spans="1:13" ht="15" x14ac:dyDescent="0.25">
      <c r="A38" s="367">
        <f t="shared" si="1"/>
        <v>2002</v>
      </c>
      <c r="B38" s="376">
        <v>7.3816739022731781E-2</v>
      </c>
      <c r="C38" s="375">
        <v>0.38012635707855225</v>
      </c>
      <c r="D38" s="375">
        <v>0.54605692625045776</v>
      </c>
      <c r="E38" s="374">
        <v>4.7329821841952072E-2</v>
      </c>
      <c r="F38" s="373">
        <v>0.29970930571825399</v>
      </c>
      <c r="G38" s="373">
        <v>0.65296089649200439</v>
      </c>
      <c r="H38" s="373">
        <v>0.12694116212190282</v>
      </c>
      <c r="I38" s="373">
        <v>0.34136651081301</v>
      </c>
      <c r="J38" s="373">
        <v>0.53169232606887817</v>
      </c>
      <c r="K38" s="373">
        <v>0.15064834169084113</v>
      </c>
      <c r="L38" s="373">
        <v>0.39937950092560298</v>
      </c>
      <c r="M38" s="372">
        <v>0.44997218251228333</v>
      </c>
    </row>
    <row r="39" spans="1:13" ht="15" x14ac:dyDescent="0.25">
      <c r="A39" s="367">
        <f t="shared" si="1"/>
        <v>2003</v>
      </c>
      <c r="B39" s="376">
        <v>7.3366202414035797E-2</v>
      </c>
      <c r="C39" s="375">
        <v>0.38822484016418457</v>
      </c>
      <c r="D39" s="375">
        <v>0.53840893507003784</v>
      </c>
      <c r="E39" s="374">
        <v>4.7176052753358066E-2</v>
      </c>
      <c r="F39" s="373">
        <v>0.31446655592268402</v>
      </c>
      <c r="G39" s="373">
        <v>0.63835734128952026</v>
      </c>
      <c r="H39" s="373">
        <v>0.12744540412838906</v>
      </c>
      <c r="I39" s="373">
        <v>0.34826742999625598</v>
      </c>
      <c r="J39" s="373">
        <v>0.52428710460662842</v>
      </c>
      <c r="K39" s="373">
        <v>0.15005642612032877</v>
      </c>
      <c r="L39" s="373">
        <v>0.403323311053574</v>
      </c>
      <c r="M39" s="372">
        <v>0.44662025570869446</v>
      </c>
    </row>
    <row r="40" spans="1:13" ht="15" x14ac:dyDescent="0.25">
      <c r="A40" s="367">
        <f t="shared" si="1"/>
        <v>2004</v>
      </c>
      <c r="B40" s="376">
        <v>7.5019508600234985E-2</v>
      </c>
      <c r="C40" s="375">
        <v>0.3952813446521759</v>
      </c>
      <c r="D40" s="375">
        <v>0.52969914674758911</v>
      </c>
      <c r="E40" s="374">
        <v>4.207723100630844E-2</v>
      </c>
      <c r="F40" s="373">
        <v>0.33650816862281302</v>
      </c>
      <c r="G40" s="373">
        <v>0.62141460180282593</v>
      </c>
      <c r="H40" s="373">
        <v>0.13030032791072976</v>
      </c>
      <c r="I40" s="373">
        <v>0.35696669673456699</v>
      </c>
      <c r="J40" s="373">
        <v>0.51273298263549805</v>
      </c>
      <c r="K40" s="373">
        <v>0.14854345975521654</v>
      </c>
      <c r="L40" s="373">
        <v>0.40862096795872799</v>
      </c>
      <c r="M40" s="372">
        <v>0.44283553957939148</v>
      </c>
    </row>
    <row r="41" spans="1:13" ht="15" x14ac:dyDescent="0.25">
      <c r="A41" s="367">
        <f t="shared" si="1"/>
        <v>2005</v>
      </c>
      <c r="B41" s="376">
        <v>7.5576841831207275E-2</v>
      </c>
      <c r="C41" s="375">
        <v>0.40069496631622314</v>
      </c>
      <c r="D41" s="375">
        <v>0.52372819185256958</v>
      </c>
      <c r="E41" s="374">
        <v>4.1020732098927759E-2</v>
      </c>
      <c r="F41" s="373">
        <v>0.354357093964074</v>
      </c>
      <c r="G41" s="373">
        <v>0.60462218523025513</v>
      </c>
      <c r="H41" s="373">
        <v>0.13201678891410931</v>
      </c>
      <c r="I41" s="373">
        <v>0.36298593249349997</v>
      </c>
      <c r="J41" s="373">
        <v>0.50499725341796875</v>
      </c>
      <c r="K41" s="373">
        <v>0.1458076955078477</v>
      </c>
      <c r="L41" s="373">
        <v>0.40855632302522499</v>
      </c>
      <c r="M41" s="372">
        <v>0.44563597440719604</v>
      </c>
    </row>
    <row r="42" spans="1:13" ht="15" x14ac:dyDescent="0.25">
      <c r="A42" s="367">
        <f t="shared" si="1"/>
        <v>2006</v>
      </c>
      <c r="B42" s="376">
        <v>7.3055624961853027E-2</v>
      </c>
      <c r="C42" s="375">
        <v>0.39879781007766724</v>
      </c>
      <c r="D42" s="375">
        <v>0.52814656496047974</v>
      </c>
      <c r="E42" s="374">
        <v>3.8171340402011082E-2</v>
      </c>
      <c r="F42" s="373">
        <v>0.351281826338804</v>
      </c>
      <c r="G42" s="373">
        <v>0.61054688692092896</v>
      </c>
      <c r="H42" s="373">
        <v>0.12829330272724815</v>
      </c>
      <c r="I42" s="373">
        <v>0.36479536292770398</v>
      </c>
      <c r="J42" s="373">
        <v>0.50691133737564087</v>
      </c>
      <c r="K42" s="373">
        <v>0.14207984771651061</v>
      </c>
      <c r="L42" s="373">
        <v>0.402298253682289</v>
      </c>
      <c r="M42" s="372">
        <v>0.4556218683719635</v>
      </c>
    </row>
    <row r="43" spans="1:13" ht="15" x14ac:dyDescent="0.25">
      <c r="A43" s="367">
        <f t="shared" si="1"/>
        <v>2007</v>
      </c>
      <c r="B43" s="376">
        <v>7.0600211620330811E-2</v>
      </c>
      <c r="C43" s="375">
        <v>0.39351153373718262</v>
      </c>
      <c r="D43" s="375">
        <v>0.53588825464248657</v>
      </c>
      <c r="E43" s="374">
        <v>3.7489084536536439E-2</v>
      </c>
      <c r="F43" s="373">
        <v>0.352077508762973</v>
      </c>
      <c r="G43" s="373">
        <v>0.61043339967727661</v>
      </c>
      <c r="H43" s="373">
        <v>0.12336295056473195</v>
      </c>
      <c r="I43" s="373">
        <v>0.36139641262451699</v>
      </c>
      <c r="J43" s="373">
        <v>0.51524060964584351</v>
      </c>
      <c r="K43" s="373">
        <v>0.13841238256559241</v>
      </c>
      <c r="L43" s="373">
        <v>0.393868575597626</v>
      </c>
      <c r="M43" s="372">
        <v>0.46771901845932007</v>
      </c>
    </row>
    <row r="44" spans="1:13" ht="15" x14ac:dyDescent="0.25">
      <c r="A44" s="367">
        <f t="shared" si="1"/>
        <v>2008</v>
      </c>
      <c r="B44" s="376">
        <v>6.9458134472370148E-2</v>
      </c>
      <c r="C44" s="375">
        <v>0.39850747585296631</v>
      </c>
      <c r="D44" s="375">
        <v>0.53203439712524414</v>
      </c>
      <c r="E44" s="374">
        <v>3.995271569420638E-2</v>
      </c>
      <c r="F44" s="373">
        <v>0.353300632005288</v>
      </c>
      <c r="G44" s="373">
        <v>0.60674673318862915</v>
      </c>
      <c r="H44" s="373">
        <v>0.12185847189454588</v>
      </c>
      <c r="I44" s="373">
        <v>0.36881354546942502</v>
      </c>
      <c r="J44" s="373">
        <v>0.50932800769805908</v>
      </c>
      <c r="K44" s="373">
        <v>0.14001178278917514</v>
      </c>
      <c r="L44" s="373">
        <v>0.39337283245329902</v>
      </c>
      <c r="M44" s="372">
        <v>0.46661537885665894</v>
      </c>
    </row>
    <row r="45" spans="1:13" ht="15" x14ac:dyDescent="0.25">
      <c r="A45" s="367">
        <f t="shared" si="1"/>
        <v>2009</v>
      </c>
      <c r="B45" s="376">
        <v>6.4836941659450531E-2</v>
      </c>
      <c r="C45" s="375">
        <v>0.39463713765144348</v>
      </c>
      <c r="D45" s="375">
        <v>0.54052591323852539</v>
      </c>
      <c r="E45" s="374">
        <v>4.1403415417539433E-2</v>
      </c>
      <c r="F45" s="373">
        <v>0.33739194213469897</v>
      </c>
      <c r="G45" s="373">
        <v>0.621204674243927</v>
      </c>
      <c r="H45" s="373">
        <v>0.11569043118803735</v>
      </c>
      <c r="I45" s="373">
        <v>0.37084242659802302</v>
      </c>
      <c r="J45" s="373">
        <v>0.51346719264984131</v>
      </c>
      <c r="K45" s="373">
        <v>0.13500809001822361</v>
      </c>
      <c r="L45" s="373">
        <v>0.38768644572706701</v>
      </c>
      <c r="M45" s="372">
        <v>0.47730550169944763</v>
      </c>
    </row>
    <row r="46" spans="1:13" ht="15" x14ac:dyDescent="0.25">
      <c r="A46" s="367">
        <f t="shared" si="1"/>
        <v>2010</v>
      </c>
      <c r="B46" s="376">
        <v>5.6094113737344742E-2</v>
      </c>
      <c r="C46" s="375">
        <v>0.38476946949958801</v>
      </c>
      <c r="D46" s="375">
        <v>0.55913639068603516</v>
      </c>
      <c r="E46" s="374">
        <v>3.6419247789699905E-2</v>
      </c>
      <c r="F46" s="373">
        <v>0.31885206571855401</v>
      </c>
      <c r="G46" s="373">
        <v>0.64472866058349609</v>
      </c>
      <c r="H46" s="373">
        <v>0.10112493043210077</v>
      </c>
      <c r="I46" s="373">
        <v>0.36336674211127301</v>
      </c>
      <c r="J46" s="373">
        <v>0.53550833463668823</v>
      </c>
      <c r="K46" s="373">
        <v>0.12558918411432185</v>
      </c>
      <c r="L46" s="373">
        <v>0.381960906869037</v>
      </c>
      <c r="M46" s="372">
        <v>0.49244990944862366</v>
      </c>
    </row>
    <row r="47" spans="1:13" ht="15" x14ac:dyDescent="0.25">
      <c r="A47" s="367">
        <f t="shared" si="1"/>
        <v>2011</v>
      </c>
      <c r="B47" s="376">
        <v>6.0976587235927582E-2</v>
      </c>
      <c r="C47" s="375">
        <v>0.38828161358833313</v>
      </c>
      <c r="D47" s="375">
        <v>0.55074179172515869</v>
      </c>
      <c r="E47" s="374">
        <v>3.7402214224639102E-2</v>
      </c>
      <c r="F47" s="373">
        <v>0.33630541578889001</v>
      </c>
      <c r="G47" s="373">
        <v>0.62629240751266479</v>
      </c>
      <c r="H47" s="373">
        <v>0.10419105937810386</v>
      </c>
      <c r="I47" s="373">
        <v>0.368891935759254</v>
      </c>
      <c r="J47" s="373">
        <v>0.52691704034805298</v>
      </c>
      <c r="K47" s="373">
        <v>0.12629663260188356</v>
      </c>
      <c r="L47" s="373">
        <v>0.37938670464591101</v>
      </c>
      <c r="M47" s="372">
        <v>0.49431666731834412</v>
      </c>
    </row>
    <row r="48" spans="1:13" ht="15" x14ac:dyDescent="0.25">
      <c r="A48" s="367">
        <f t="shared" si="1"/>
        <v>2012</v>
      </c>
      <c r="B48" s="376">
        <v>6.3925936818122864E-2</v>
      </c>
      <c r="C48" s="375">
        <v>0.3909527063369751</v>
      </c>
      <c r="D48" s="375">
        <v>0.54512137174606323</v>
      </c>
      <c r="E48" s="374">
        <v>3.7635699434779422E-2</v>
      </c>
      <c r="F48" s="373">
        <v>0.34068189412225203</v>
      </c>
      <c r="G48" s="373">
        <v>0.62168240547180176</v>
      </c>
      <c r="H48" s="373">
        <v>0.1065468940272916</v>
      </c>
      <c r="I48" s="373">
        <v>0.37103119906271498</v>
      </c>
      <c r="J48" s="373">
        <v>0.52242189645767212</v>
      </c>
      <c r="K48" s="373">
        <v>0.117121921314017</v>
      </c>
      <c r="L48" s="373">
        <v>0.38384986043910402</v>
      </c>
      <c r="M48" s="372">
        <v>0.49902821540832498</v>
      </c>
    </row>
    <row r="49" spans="1:13" ht="15" x14ac:dyDescent="0.25">
      <c r="A49" s="367">
        <f t="shared" si="1"/>
        <v>2013</v>
      </c>
      <c r="B49" s="376">
        <v>6.4147427678108215E-2</v>
      </c>
      <c r="C49" s="375">
        <v>0.38733664155006409</v>
      </c>
      <c r="D49" s="375">
        <v>0.5485159158706665</v>
      </c>
      <c r="E49" s="374">
        <f>E48*$B49/$B48</f>
        <v>3.7766099767553206E-2</v>
      </c>
      <c r="F49" s="374">
        <f>F48*$C49/$C48</f>
        <v>0.33753080249171663</v>
      </c>
      <c r="G49" s="374">
        <f>G48*$D49/$D48</f>
        <v>0.62555370545423317</v>
      </c>
      <c r="H49" s="374">
        <f>H48*$B49/$B48</f>
        <v>0.10691605816256294</v>
      </c>
      <c r="I49" s="374">
        <f>I48*$C49/$C48</f>
        <v>0.36759939559383298</v>
      </c>
      <c r="J49" s="374">
        <f>J48*$D49/$D48</f>
        <v>0.52567508789557926</v>
      </c>
      <c r="K49" s="374">
        <f>K48*$B49/$B48</f>
        <v>0.11752772584917438</v>
      </c>
      <c r="L49" s="374">
        <f>L48*$C49/$C48</f>
        <v>0.38029949247567529</v>
      </c>
      <c r="M49" s="374">
        <f>M48*$D49/$D48</f>
        <v>0.50213573124686139</v>
      </c>
    </row>
    <row r="50" spans="1:13" ht="15" x14ac:dyDescent="0.25">
      <c r="A50" s="367">
        <f t="shared" si="1"/>
        <v>2014</v>
      </c>
      <c r="B50" s="376">
        <v>6.3451066613197327E-2</v>
      </c>
      <c r="C50" s="375">
        <v>0.38378429412841797</v>
      </c>
      <c r="D50" s="375">
        <v>0.5527646541595459</v>
      </c>
      <c r="E50" s="374">
        <f t="shared" ref="E50:E51" si="2">E49*$B50/$B49</f>
        <v>3.7356124770837336E-2</v>
      </c>
      <c r="F50" s="374">
        <f t="shared" ref="F50:F51" si="3">F49*$C50/$C49</f>
        <v>0.334435235103206</v>
      </c>
      <c r="G50" s="374">
        <f t="shared" ref="G50:G51" si="4">G49*$D50/$D49</f>
        <v>0.63039916919231809</v>
      </c>
      <c r="H50" s="374">
        <f t="shared" ref="H50:H51" si="5">H49*$B50/$B49</f>
        <v>0.10575541645309708</v>
      </c>
      <c r="I50" s="374">
        <f t="shared" ref="I50:I51" si="6">I49*$C50/$C49</f>
        <v>0.36422806268840313</v>
      </c>
      <c r="J50" s="374">
        <f t="shared" ref="J50:J51" si="7">J49*$D50/$D49</f>
        <v>0.52974690387908963</v>
      </c>
      <c r="K50" s="374">
        <f t="shared" ref="K50:K51" si="8">K49*$B50/$B49</f>
        <v>0.11625188774792473</v>
      </c>
      <c r="L50" s="374">
        <f t="shared" ref="L50:L51" si="9">L49*$C50/$C49</f>
        <v>0.37681168425762762</v>
      </c>
      <c r="M50" s="374">
        <f t="shared" ref="M50:M51" si="10">M49*$D50/$D49</f>
        <v>0.50602521420594126</v>
      </c>
    </row>
    <row r="51" spans="1:13" ht="15.6" thickBot="1" x14ac:dyDescent="0.3">
      <c r="A51" s="371">
        <f t="shared" si="1"/>
        <v>2015</v>
      </c>
      <c r="B51" s="370">
        <f>AVERAGE(B49:B50)</f>
        <v>6.3799247145652771E-2</v>
      </c>
      <c r="C51" s="370">
        <f t="shared" ref="C51:D51" si="11">AVERAGE(C49:C50)</f>
        <v>0.38556046783924103</v>
      </c>
      <c r="D51" s="370">
        <f t="shared" si="11"/>
        <v>0.5506402850151062</v>
      </c>
      <c r="E51" s="374">
        <f t="shared" si="2"/>
        <v>3.7561112269195278E-2</v>
      </c>
      <c r="F51" s="374">
        <f t="shared" si="3"/>
        <v>0.33598301879746129</v>
      </c>
      <c r="G51" s="374">
        <f t="shared" si="4"/>
        <v>0.62797643732327557</v>
      </c>
      <c r="H51" s="374">
        <f t="shared" si="5"/>
        <v>0.10633573730783001</v>
      </c>
      <c r="I51" s="374">
        <f t="shared" si="6"/>
        <v>0.36591372914111808</v>
      </c>
      <c r="J51" s="374">
        <f t="shared" si="7"/>
        <v>0.5277109958873345</v>
      </c>
      <c r="K51" s="374">
        <f t="shared" si="8"/>
        <v>0.11688980679854956</v>
      </c>
      <c r="L51" s="374">
        <f t="shared" si="9"/>
        <v>0.37855558836665149</v>
      </c>
      <c r="M51" s="374">
        <f t="shared" si="10"/>
        <v>0.50408047272640133</v>
      </c>
    </row>
    <row r="52" spans="1:13" ht="13.8" thickTop="1" x14ac:dyDescent="0.25">
      <c r="B52" s="368"/>
      <c r="C52" s="368"/>
      <c r="D52" s="368"/>
    </row>
    <row r="53" spans="1:13" ht="15" x14ac:dyDescent="0.25">
      <c r="B53" s="368"/>
      <c r="C53" s="368"/>
      <c r="D53" s="368"/>
      <c r="M53" s="369"/>
    </row>
    <row r="54" spans="1:13" ht="15" x14ac:dyDescent="0.25">
      <c r="B54" s="368"/>
      <c r="C54" s="368"/>
      <c r="D54" s="368"/>
      <c r="M54" s="369"/>
    </row>
    <row r="55" spans="1:13" ht="15" x14ac:dyDescent="0.25">
      <c r="B55" s="368"/>
      <c r="C55" s="368"/>
      <c r="D55" s="368"/>
      <c r="M55" s="369"/>
    </row>
    <row r="56" spans="1:13" ht="15" x14ac:dyDescent="0.25">
      <c r="B56" s="368"/>
      <c r="C56" s="368"/>
      <c r="D56" s="368"/>
      <c r="M56" s="369"/>
    </row>
    <row r="57" spans="1:13" x14ac:dyDescent="0.25">
      <c r="B57" s="368"/>
      <c r="C57" s="368"/>
      <c r="D57" s="368"/>
    </row>
    <row r="58" spans="1:13" x14ac:dyDescent="0.25">
      <c r="B58" s="368"/>
      <c r="C58" s="368"/>
      <c r="D58" s="368"/>
    </row>
    <row r="59" spans="1:13" x14ac:dyDescent="0.25">
      <c r="B59" s="368"/>
      <c r="C59" s="368"/>
      <c r="D59" s="368"/>
    </row>
    <row r="60" spans="1:13" x14ac:dyDescent="0.25">
      <c r="B60" s="368"/>
      <c r="C60" s="368"/>
      <c r="D60" s="368"/>
    </row>
    <row r="61" spans="1:13" x14ac:dyDescent="0.25">
      <c r="B61" s="368"/>
      <c r="C61" s="368"/>
      <c r="D61" s="368"/>
    </row>
    <row r="62" spans="1:13" x14ac:dyDescent="0.25">
      <c r="B62" s="368"/>
      <c r="C62" s="368"/>
      <c r="D62" s="368"/>
    </row>
    <row r="63" spans="1:13" x14ac:dyDescent="0.25">
      <c r="B63" s="368"/>
      <c r="C63" s="368"/>
      <c r="D63" s="368"/>
    </row>
    <row r="64" spans="1:13" x14ac:dyDescent="0.25">
      <c r="B64" s="368"/>
      <c r="C64" s="368"/>
      <c r="D64" s="368"/>
    </row>
    <row r="65" spans="2:4" x14ac:dyDescent="0.25">
      <c r="B65" s="368"/>
      <c r="C65" s="368"/>
      <c r="D65" s="368"/>
    </row>
    <row r="66" spans="2:4" x14ac:dyDescent="0.25">
      <c r="B66" s="368"/>
      <c r="C66" s="368"/>
      <c r="D66" s="368"/>
    </row>
    <row r="67" spans="2:4" x14ac:dyDescent="0.25">
      <c r="B67" s="368"/>
      <c r="C67" s="368"/>
      <c r="D67" s="368"/>
    </row>
    <row r="68" spans="2:4" x14ac:dyDescent="0.25">
      <c r="B68" s="368"/>
      <c r="C68" s="368"/>
      <c r="D68" s="368"/>
    </row>
    <row r="69" spans="2:4" x14ac:dyDescent="0.25">
      <c r="B69" s="368"/>
      <c r="C69" s="368"/>
      <c r="D69" s="368"/>
    </row>
    <row r="70" spans="2:4" x14ac:dyDescent="0.25">
      <c r="B70" s="368"/>
      <c r="C70" s="368"/>
      <c r="D70" s="368"/>
    </row>
    <row r="71" spans="2:4" x14ac:dyDescent="0.25">
      <c r="B71" s="368"/>
      <c r="C71" s="368"/>
      <c r="D71" s="368"/>
    </row>
    <row r="72" spans="2:4" x14ac:dyDescent="0.25">
      <c r="B72" s="368"/>
      <c r="C72" s="368"/>
      <c r="D72" s="368"/>
    </row>
    <row r="73" spans="2:4" x14ac:dyDescent="0.25">
      <c r="B73" s="368"/>
      <c r="C73" s="368"/>
      <c r="D73" s="368"/>
    </row>
    <row r="74" spans="2:4" x14ac:dyDescent="0.25">
      <c r="B74" s="368"/>
      <c r="C74" s="368"/>
      <c r="D74" s="368"/>
    </row>
    <row r="75" spans="2:4" x14ac:dyDescent="0.25">
      <c r="B75" s="368"/>
      <c r="C75" s="368"/>
      <c r="D75" s="368"/>
    </row>
    <row r="76" spans="2:4" x14ac:dyDescent="0.25">
      <c r="B76" s="368"/>
      <c r="C76" s="368"/>
      <c r="D76" s="368"/>
    </row>
    <row r="77" spans="2:4" x14ac:dyDescent="0.25">
      <c r="B77" s="368"/>
      <c r="C77" s="368"/>
      <c r="D77" s="368"/>
    </row>
    <row r="78" spans="2:4" x14ac:dyDescent="0.25">
      <c r="B78" s="368"/>
      <c r="C78" s="368"/>
      <c r="D78" s="368"/>
    </row>
    <row r="79" spans="2:4" x14ac:dyDescent="0.25">
      <c r="B79" s="368"/>
      <c r="C79" s="368"/>
      <c r="D79" s="368"/>
    </row>
    <row r="80" spans="2:4" x14ac:dyDescent="0.25">
      <c r="B80" s="368"/>
      <c r="C80" s="368"/>
      <c r="D80" s="368"/>
    </row>
    <row r="81" spans="2:4" x14ac:dyDescent="0.25">
      <c r="B81" s="368"/>
      <c r="C81" s="368"/>
      <c r="D81" s="368"/>
    </row>
    <row r="82" spans="2:4" x14ac:dyDescent="0.25">
      <c r="B82" s="368"/>
      <c r="C82" s="368"/>
      <c r="D82" s="368"/>
    </row>
    <row r="83" spans="2:4" x14ac:dyDescent="0.25">
      <c r="B83" s="368"/>
      <c r="C83" s="368"/>
      <c r="D83" s="368"/>
    </row>
    <row r="84" spans="2:4" x14ac:dyDescent="0.25">
      <c r="B84" s="368"/>
      <c r="C84" s="368"/>
      <c r="D84" s="368"/>
    </row>
    <row r="85" spans="2:4" x14ac:dyDescent="0.25">
      <c r="B85" s="368"/>
      <c r="C85" s="368"/>
      <c r="D85" s="368"/>
    </row>
    <row r="86" spans="2:4" x14ac:dyDescent="0.25">
      <c r="B86" s="368"/>
      <c r="C86" s="368"/>
      <c r="D86" s="368"/>
    </row>
  </sheetData>
  <mergeCells count="7">
    <mergeCell ref="A3:A4"/>
    <mergeCell ref="E3:M3"/>
    <mergeCell ref="E4:G4"/>
    <mergeCell ref="H4:J4"/>
    <mergeCell ref="K4:M4"/>
    <mergeCell ref="B4:D4"/>
    <mergeCell ref="B3:D3"/>
  </mergeCells>
  <printOptions horizontalCentered="1" verticalCentered="1"/>
  <pageMargins left="0.78740157480314965" right="0.78740157480314965" top="0.98425196850393704" bottom="0.98425196850393704" header="0.51181102362204722" footer="0.51181102362204722"/>
  <pageSetup paperSize="9" scale="58" fitToHeight="3" orientation="portrait" r:id="rId1"/>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workbookViewId="0"/>
  </sheetViews>
  <sheetFormatPr baseColWidth="10" defaultRowHeight="14.4" x14ac:dyDescent="0.3"/>
  <cols>
    <col min="6" max="6" width="13" customWidth="1"/>
    <col min="11" max="11" width="14.44140625" customWidth="1"/>
  </cols>
  <sheetData>
    <row r="1" spans="1:11" ht="15.6" x14ac:dyDescent="0.3">
      <c r="A1" s="2" t="s">
        <v>321</v>
      </c>
    </row>
    <row r="2" spans="1:11" ht="16.2" thickBot="1" x14ac:dyDescent="0.35">
      <c r="A2" s="1" t="s">
        <v>0</v>
      </c>
    </row>
    <row r="3" spans="1:11" ht="16.2" thickTop="1" x14ac:dyDescent="0.3">
      <c r="B3" s="6" t="s">
        <v>15</v>
      </c>
      <c r="C3" s="1"/>
      <c r="D3" s="1"/>
      <c r="E3" s="1"/>
      <c r="F3" s="1"/>
      <c r="G3" s="6" t="s">
        <v>14</v>
      </c>
    </row>
    <row r="4" spans="1:11" ht="33.450000000000003" customHeight="1" x14ac:dyDescent="0.3">
      <c r="A4" s="1" t="s">
        <v>1</v>
      </c>
      <c r="B4" s="5" t="s">
        <v>12</v>
      </c>
      <c r="C4" s="4" t="s">
        <v>9</v>
      </c>
      <c r="D4" s="4" t="s">
        <v>10</v>
      </c>
      <c r="E4" s="3" t="s">
        <v>11</v>
      </c>
      <c r="F4" s="304" t="s">
        <v>323</v>
      </c>
      <c r="G4" s="5" t="s">
        <v>12</v>
      </c>
      <c r="H4" s="4" t="s">
        <v>9</v>
      </c>
      <c r="I4" s="4" t="s">
        <v>10</v>
      </c>
      <c r="J4" s="3" t="s">
        <v>11</v>
      </c>
      <c r="K4" s="304" t="s">
        <v>323</v>
      </c>
    </row>
    <row r="5" spans="1:11" ht="15.6" x14ac:dyDescent="0.3">
      <c r="A5" s="1">
        <v>1980</v>
      </c>
      <c r="B5" s="8">
        <v>0.27241647000000002</v>
      </c>
      <c r="C5" s="8">
        <v>0.31492963000000002</v>
      </c>
      <c r="D5" s="8">
        <v>0.34230327000000005</v>
      </c>
      <c r="E5" s="8">
        <v>0.26021998000000002</v>
      </c>
      <c r="F5" s="8">
        <v>0.28392085433006287</v>
      </c>
      <c r="G5" s="7">
        <v>0.26730006933212563</v>
      </c>
      <c r="H5" s="7">
        <v>0.23324998241404585</v>
      </c>
      <c r="I5" s="7">
        <v>0.19892790991992329</v>
      </c>
      <c r="J5" s="7">
        <v>0.26003222414435656</v>
      </c>
      <c r="K5" s="7">
        <v>0.24468965828418732</v>
      </c>
    </row>
    <row r="6" spans="1:11" ht="15.6" x14ac:dyDescent="0.3">
      <c r="A6" s="1">
        <f t="shared" ref="A6:A43" si="0">A5+1</f>
        <v>1981</v>
      </c>
      <c r="B6" s="8">
        <v>0.27675474</v>
      </c>
      <c r="C6" s="8">
        <v>0.30696489999999998</v>
      </c>
      <c r="D6" s="8">
        <v>0.34708415000000004</v>
      </c>
      <c r="E6" s="8">
        <v>0.26297056000000002</v>
      </c>
      <c r="F6" s="8">
        <v>0.28313007950782776</v>
      </c>
      <c r="G6" s="7">
        <v>0.26394122721176599</v>
      </c>
      <c r="H6" s="7">
        <v>0.23507314972450771</v>
      </c>
      <c r="I6" s="7">
        <v>0.19511958727477041</v>
      </c>
      <c r="J6" s="7">
        <v>0.2597787090332041</v>
      </c>
      <c r="K6" s="7">
        <v>0.2430739551782608</v>
      </c>
    </row>
    <row r="7" spans="1:11" ht="15.6" x14ac:dyDescent="0.3">
      <c r="A7" s="1">
        <f t="shared" si="0"/>
        <v>1982</v>
      </c>
      <c r="B7" s="8">
        <v>0.28091764999999996</v>
      </c>
      <c r="C7" s="8">
        <v>0.30046444</v>
      </c>
      <c r="D7" s="8">
        <v>0.34879646000000003</v>
      </c>
      <c r="E7" s="8">
        <v>0.26569364000000001</v>
      </c>
      <c r="F7" s="8">
        <v>0.28197428584098816</v>
      </c>
      <c r="G7" s="7">
        <v>0.2581366296968079</v>
      </c>
      <c r="H7" s="7">
        <v>0.23639395453671341</v>
      </c>
      <c r="I7" s="7">
        <v>0.18960688880513443</v>
      </c>
      <c r="J7" s="7">
        <v>0.25952772967623899</v>
      </c>
      <c r="K7" s="7">
        <v>0.2433754950761795</v>
      </c>
    </row>
    <row r="8" spans="1:11" ht="15.6" x14ac:dyDescent="0.3">
      <c r="A8" s="1">
        <f t="shared" si="0"/>
        <v>1983</v>
      </c>
      <c r="B8" s="8">
        <v>0.28187736999999996</v>
      </c>
      <c r="C8" s="8">
        <v>0.34275267999999998</v>
      </c>
      <c r="D8" s="8">
        <v>0.35396901999999997</v>
      </c>
      <c r="E8" s="8">
        <v>0.26838961</v>
      </c>
      <c r="F8" s="8">
        <v>0.28231874108314514</v>
      </c>
      <c r="G8" s="7">
        <v>0.2605516322960969</v>
      </c>
      <c r="H8" s="7">
        <v>0.21774418439318979</v>
      </c>
      <c r="I8" s="7">
        <v>0.18317288460879444</v>
      </c>
      <c r="J8" s="7">
        <v>0.25927924821742565</v>
      </c>
      <c r="K8" s="7">
        <v>0.24294771254062653</v>
      </c>
    </row>
    <row r="9" spans="1:11" ht="15.6" x14ac:dyDescent="0.3">
      <c r="A9" s="1">
        <f t="shared" si="0"/>
        <v>1984</v>
      </c>
      <c r="B9" s="8">
        <v>0.28667543000000001</v>
      </c>
      <c r="C9" s="8">
        <v>0.33375781000000004</v>
      </c>
      <c r="D9" s="8">
        <v>0.36683356000000006</v>
      </c>
      <c r="E9" s="8">
        <v>0.27105888</v>
      </c>
      <c r="F9" s="8">
        <v>0.28464338183403015</v>
      </c>
      <c r="G9" s="7">
        <v>0.25761645863959953</v>
      </c>
      <c r="H9" s="7">
        <v>0.22402073274311562</v>
      </c>
      <c r="I9" s="7">
        <v>0.17862812965808794</v>
      </c>
      <c r="J9" s="7">
        <v>0.25903322755052816</v>
      </c>
      <c r="K9" s="7">
        <v>0.24277609586715698</v>
      </c>
    </row>
    <row r="10" spans="1:11" ht="15.6" x14ac:dyDescent="0.3">
      <c r="A10" s="1">
        <f t="shared" si="0"/>
        <v>1985</v>
      </c>
      <c r="B10" s="8">
        <v>0.29516234000000002</v>
      </c>
      <c r="C10" s="8">
        <v>0.34789135999999998</v>
      </c>
      <c r="D10" s="8">
        <v>0.36629707000000006</v>
      </c>
      <c r="E10" s="8">
        <v>0.27370184999999997</v>
      </c>
      <c r="F10" s="8">
        <v>0.28717720508575439</v>
      </c>
      <c r="G10" s="7">
        <v>0.25405724340223768</v>
      </c>
      <c r="H10" s="7">
        <v>0.21916562522059835</v>
      </c>
      <c r="I10" s="7">
        <v>0.17883839590655537</v>
      </c>
      <c r="J10" s="7">
        <v>0.25878963130064236</v>
      </c>
      <c r="K10" s="7">
        <v>0.24126461148262024</v>
      </c>
    </row>
    <row r="11" spans="1:11" ht="15.6" x14ac:dyDescent="0.3">
      <c r="A11" s="1">
        <f t="shared" si="0"/>
        <v>1986</v>
      </c>
      <c r="B11" s="8">
        <v>0.29866811999999998</v>
      </c>
      <c r="C11" s="8">
        <v>0.35066949999999997</v>
      </c>
      <c r="D11" s="8">
        <v>0.36452976999999998</v>
      </c>
      <c r="E11" s="8">
        <v>0.27372848</v>
      </c>
      <c r="F11" s="8">
        <v>0.29005500674247742</v>
      </c>
      <c r="G11" s="7">
        <v>0.23858934768754494</v>
      </c>
      <c r="H11" s="7">
        <v>0.21813881319430861</v>
      </c>
      <c r="I11" s="7">
        <v>0.17668010719245644</v>
      </c>
      <c r="J11" s="7">
        <v>0.25904869134396125</v>
      </c>
      <c r="K11" s="7">
        <v>0.2411591112613678</v>
      </c>
    </row>
    <row r="12" spans="1:11" ht="15.6" x14ac:dyDescent="0.3">
      <c r="A12" s="1">
        <f t="shared" si="0"/>
        <v>1987</v>
      </c>
      <c r="B12" s="8">
        <v>0.29735096</v>
      </c>
      <c r="C12" s="8">
        <v>0.34468715999999999</v>
      </c>
      <c r="D12" s="8">
        <v>0.37583454000000005</v>
      </c>
      <c r="E12" s="8">
        <v>0.27375476999999998</v>
      </c>
      <c r="F12" s="8">
        <v>0.29430243372917175</v>
      </c>
      <c r="G12" s="7">
        <v>0.23316164268702266</v>
      </c>
      <c r="H12" s="7">
        <v>0.22006476101988739</v>
      </c>
      <c r="I12" s="7">
        <v>0.17261338484284128</v>
      </c>
      <c r="J12" s="7">
        <v>0.25930450046564291</v>
      </c>
      <c r="K12" s="7">
        <v>0.23990073800086975</v>
      </c>
    </row>
    <row r="13" spans="1:11" ht="15.6" x14ac:dyDescent="0.3">
      <c r="A13" s="1">
        <f t="shared" si="0"/>
        <v>1988</v>
      </c>
      <c r="B13" s="8">
        <v>0.30097942</v>
      </c>
      <c r="C13" s="8">
        <v>0.35376095999999996</v>
      </c>
      <c r="D13" s="8">
        <v>0.38926569</v>
      </c>
      <c r="E13" s="8">
        <v>0.27378074000000002</v>
      </c>
      <c r="F13" s="8">
        <v>0.29921236634254456</v>
      </c>
      <c r="G13" s="7">
        <v>0.2306428681150284</v>
      </c>
      <c r="H13" s="7">
        <v>0.21694588614132967</v>
      </c>
      <c r="I13" s="7">
        <v>0.16934778926289654</v>
      </c>
      <c r="J13" s="7">
        <v>0.25955711947741777</v>
      </c>
      <c r="K13" s="7">
        <v>0.23819439113140106</v>
      </c>
    </row>
    <row r="14" spans="1:11" ht="15.6" x14ac:dyDescent="0.3">
      <c r="A14" s="1">
        <f t="shared" si="0"/>
        <v>1989</v>
      </c>
      <c r="B14" s="8">
        <v>0.30666798000000001</v>
      </c>
      <c r="C14" s="8">
        <v>0.35406472999999999</v>
      </c>
      <c r="D14" s="8">
        <v>0.38647846999999996</v>
      </c>
      <c r="E14" s="8">
        <v>0.28724319999999998</v>
      </c>
      <c r="F14" s="8">
        <v>0.30257627367973328</v>
      </c>
      <c r="G14" s="7">
        <v>0.22390446328113228</v>
      </c>
      <c r="H14" s="7">
        <v>0.2172627846874873</v>
      </c>
      <c r="I14" s="7">
        <v>0.16914764558590967</v>
      </c>
      <c r="J14" s="7">
        <v>0.25132729580497343</v>
      </c>
      <c r="K14" s="7">
        <v>0.23429393768310547</v>
      </c>
    </row>
    <row r="15" spans="1:11" ht="15.6" x14ac:dyDescent="0.3">
      <c r="A15" s="1">
        <f t="shared" si="0"/>
        <v>1990</v>
      </c>
      <c r="B15" s="8">
        <v>0.30409032000000003</v>
      </c>
      <c r="C15" s="8">
        <v>0.33483809999999997</v>
      </c>
      <c r="D15" s="8">
        <v>0.38677180999999999</v>
      </c>
      <c r="E15" s="8">
        <v>0.28579780999999999</v>
      </c>
      <c r="F15" s="8">
        <v>0.3059004545211792</v>
      </c>
      <c r="G15" s="7">
        <v>0.22576594355461424</v>
      </c>
      <c r="H15" s="7">
        <v>0.22400809557151077</v>
      </c>
      <c r="I15" s="7">
        <v>0.1680565746410132</v>
      </c>
      <c r="J15" s="7">
        <v>0.24471152049094475</v>
      </c>
      <c r="K15" s="7">
        <v>0.2272862046957016</v>
      </c>
    </row>
    <row r="16" spans="1:11" ht="15.6" x14ac:dyDescent="0.3">
      <c r="A16" s="1">
        <f t="shared" si="0"/>
        <v>1991</v>
      </c>
      <c r="B16" s="8">
        <v>0.31111296999999999</v>
      </c>
      <c r="C16" s="8">
        <v>0.34089305000000003</v>
      </c>
      <c r="D16" s="8">
        <v>0.38522073000000001</v>
      </c>
      <c r="E16" s="8">
        <v>0.29627768999999998</v>
      </c>
      <c r="F16" s="8">
        <v>0.31117528676986694</v>
      </c>
      <c r="G16" s="7">
        <v>0.2126354588373664</v>
      </c>
      <c r="H16" s="7">
        <v>0.22224522484230463</v>
      </c>
      <c r="I16" s="7">
        <v>0.16611695698576079</v>
      </c>
      <c r="J16" s="7">
        <v>0.24000214573743606</v>
      </c>
      <c r="K16" s="7">
        <v>0.2183995246887207</v>
      </c>
    </row>
    <row r="17" spans="1:11" ht="15.6" x14ac:dyDescent="0.3">
      <c r="A17" s="1">
        <f t="shared" si="0"/>
        <v>1992</v>
      </c>
      <c r="B17" s="8">
        <v>0.32338470000000002</v>
      </c>
      <c r="C17" s="8">
        <v>0.35047229000000002</v>
      </c>
      <c r="D17" s="8">
        <v>0.39740434000000002</v>
      </c>
      <c r="E17" s="8">
        <v>0.32368319999999995</v>
      </c>
      <c r="F17" s="8">
        <v>0.31270706653594971</v>
      </c>
      <c r="G17" s="7">
        <v>0.20307505261313863</v>
      </c>
      <c r="H17" s="7">
        <v>0.21928779810487753</v>
      </c>
      <c r="I17" s="7">
        <v>0.15811306818032367</v>
      </c>
      <c r="J17" s="7">
        <v>0.218736528347592</v>
      </c>
      <c r="K17" s="7">
        <v>0.21184536814689636</v>
      </c>
    </row>
    <row r="18" spans="1:11" ht="15.6" x14ac:dyDescent="0.3">
      <c r="A18" s="1">
        <f t="shared" si="0"/>
        <v>1993</v>
      </c>
      <c r="B18" s="8">
        <v>0.33542495999999999</v>
      </c>
      <c r="C18" s="8">
        <v>0.36700350999999998</v>
      </c>
      <c r="D18" s="8">
        <v>0.39527653000000001</v>
      </c>
      <c r="E18" s="8">
        <v>0.34287424</v>
      </c>
      <c r="F18" s="8">
        <v>0.3160458505153656</v>
      </c>
      <c r="G18" s="7">
        <v>0.19360071414865301</v>
      </c>
      <c r="H18" s="7">
        <v>0.21397267448821822</v>
      </c>
      <c r="I18" s="7">
        <v>0.15867035595886503</v>
      </c>
      <c r="J18" s="7">
        <v>0.20115855917770203</v>
      </c>
      <c r="K18" s="7">
        <v>0.20927383005619049</v>
      </c>
    </row>
    <row r="19" spans="1:11" ht="15.6" x14ac:dyDescent="0.3">
      <c r="A19" s="1">
        <f t="shared" si="0"/>
        <v>1994</v>
      </c>
      <c r="B19" s="8">
        <v>0.33972352</v>
      </c>
      <c r="C19" s="8">
        <v>0.38239398000000002</v>
      </c>
      <c r="D19" s="8">
        <v>0.39830210999999999</v>
      </c>
      <c r="E19" s="8">
        <v>0.40578766999999999</v>
      </c>
      <c r="F19" s="8">
        <v>0.31756964325904846</v>
      </c>
      <c r="G19" s="7">
        <v>0.18962094916407493</v>
      </c>
      <c r="H19" s="7">
        <v>0.20888794678297046</v>
      </c>
      <c r="I19" s="7">
        <v>0.15746106631243229</v>
      </c>
      <c r="J19" s="7">
        <v>0.15291477518091184</v>
      </c>
      <c r="K19" s="7">
        <v>0.2085302472114563</v>
      </c>
    </row>
    <row r="20" spans="1:11" ht="15.6" x14ac:dyDescent="0.3">
      <c r="A20" s="1">
        <f t="shared" si="0"/>
        <v>1995</v>
      </c>
      <c r="B20" s="8">
        <v>0.33552218000000006</v>
      </c>
      <c r="C20" s="8">
        <v>0.38521822999999999</v>
      </c>
      <c r="D20" s="8">
        <v>0.40629629</v>
      </c>
      <c r="E20" s="8">
        <v>0.42447378999999996</v>
      </c>
      <c r="F20" s="8">
        <v>0.31805551052093506</v>
      </c>
      <c r="G20" s="7">
        <v>0.19323134372703848</v>
      </c>
      <c r="H20" s="7">
        <v>0.20863640261074395</v>
      </c>
      <c r="I20" s="7">
        <v>0.15348983922291115</v>
      </c>
      <c r="J20" s="7">
        <v>0.13832806897207134</v>
      </c>
      <c r="K20" s="7">
        <v>0.20843714475631714</v>
      </c>
    </row>
    <row r="21" spans="1:11" ht="15.6" x14ac:dyDescent="0.3">
      <c r="A21" s="1">
        <f t="shared" si="0"/>
        <v>1996</v>
      </c>
      <c r="B21" s="8">
        <v>0.33547231999999999</v>
      </c>
      <c r="C21" s="8">
        <v>0.37942652999999998</v>
      </c>
      <c r="D21" s="8">
        <v>0.41524059000000002</v>
      </c>
      <c r="E21" s="8">
        <v>0.4831918</v>
      </c>
      <c r="F21" s="8">
        <v>0.32129806280136108</v>
      </c>
      <c r="G21" s="7">
        <v>0.19916087252100481</v>
      </c>
      <c r="H21" s="7">
        <v>0.21116579954508979</v>
      </c>
      <c r="I21" s="7">
        <v>0.15028377860333153</v>
      </c>
      <c r="J21" s="7">
        <v>9.6067649476207329E-2</v>
      </c>
      <c r="K21" s="7">
        <v>0.20878984034061432</v>
      </c>
    </row>
    <row r="22" spans="1:11" ht="15.6" x14ac:dyDescent="0.3">
      <c r="A22" s="1">
        <f t="shared" si="0"/>
        <v>1997</v>
      </c>
      <c r="B22" s="8">
        <v>0.33575021999999999</v>
      </c>
      <c r="C22" s="8">
        <v>0.38740363</v>
      </c>
      <c r="D22" s="8">
        <v>0.42246581999999999</v>
      </c>
      <c r="E22" s="8">
        <v>0.45170994999999997</v>
      </c>
      <c r="F22" s="8">
        <v>0.32432901859283447</v>
      </c>
      <c r="G22" s="7">
        <v>0.19901561745141777</v>
      </c>
      <c r="H22" s="7">
        <v>0.2089039813766263</v>
      </c>
      <c r="I22" s="7">
        <v>0.14799718260944783</v>
      </c>
      <c r="J22" s="7">
        <v>0.1243436887704064</v>
      </c>
      <c r="K22" s="7">
        <v>0.2083539217710495</v>
      </c>
    </row>
    <row r="23" spans="1:11" ht="15.6" x14ac:dyDescent="0.3">
      <c r="A23" s="1">
        <f t="shared" si="0"/>
        <v>1998</v>
      </c>
      <c r="B23" s="8">
        <v>0.33906640999999998</v>
      </c>
      <c r="C23" s="8">
        <v>0.39235719000000002</v>
      </c>
      <c r="D23" s="8">
        <v>0.42611945000000001</v>
      </c>
      <c r="E23" s="8">
        <v>0.43241422000000002</v>
      </c>
      <c r="F23" s="8">
        <v>0.32746925950050354</v>
      </c>
      <c r="G23" s="7">
        <v>0.19963337101633699</v>
      </c>
      <c r="H23" s="7">
        <v>0.2075869568337177</v>
      </c>
      <c r="I23" s="7">
        <v>0.14826957840800337</v>
      </c>
      <c r="J23" s="7">
        <v>0.14402225202621438</v>
      </c>
      <c r="K23" s="7">
        <v>0.20745658874511719</v>
      </c>
    </row>
    <row r="24" spans="1:11" ht="15.6" x14ac:dyDescent="0.3">
      <c r="A24" s="1">
        <f t="shared" si="0"/>
        <v>1999</v>
      </c>
      <c r="B24" s="8">
        <v>0.34466064000000002</v>
      </c>
      <c r="C24" s="8">
        <v>0.39489379000000002</v>
      </c>
      <c r="D24" s="8">
        <v>0.43332341000000002</v>
      </c>
      <c r="E24" s="8">
        <v>0.45951684999999998</v>
      </c>
      <c r="F24" s="8">
        <v>0.33011236786842346</v>
      </c>
      <c r="G24" s="7">
        <v>0.19264936418618148</v>
      </c>
      <c r="H24" s="7">
        <v>0.20703257581605355</v>
      </c>
      <c r="I24" s="7">
        <v>0.14684353543782613</v>
      </c>
      <c r="J24" s="7">
        <v>0.14039695891521162</v>
      </c>
      <c r="K24" s="7">
        <v>0.20532980561256409</v>
      </c>
    </row>
    <row r="25" spans="1:11" ht="15.6" x14ac:dyDescent="0.3">
      <c r="A25" s="1">
        <f t="shared" si="0"/>
        <v>2000</v>
      </c>
      <c r="B25" s="8">
        <v>0.35564709</v>
      </c>
      <c r="C25" s="8">
        <v>0.39868693999999999</v>
      </c>
      <c r="D25" s="8">
        <v>0.43867862000000002</v>
      </c>
      <c r="E25" s="8">
        <v>0.48190829999999996</v>
      </c>
      <c r="F25" s="8">
        <v>0.33036181330680847</v>
      </c>
      <c r="G25" s="7">
        <v>0.18068456657289317</v>
      </c>
      <c r="H25" s="7">
        <v>0.20599980411903501</v>
      </c>
      <c r="I25" s="7">
        <v>0.14535725449721959</v>
      </c>
      <c r="J25" s="7">
        <v>0.13566405514552871</v>
      </c>
      <c r="K25" s="7">
        <v>0.20581111311912537</v>
      </c>
    </row>
    <row r="26" spans="1:11" ht="15.6" x14ac:dyDescent="0.3">
      <c r="A26" s="1">
        <f t="shared" si="0"/>
        <v>2001</v>
      </c>
      <c r="B26" s="8">
        <v>0.36323136</v>
      </c>
      <c r="C26" s="8">
        <v>0.40943199000000002</v>
      </c>
      <c r="D26" s="8">
        <v>0.42779721999999998</v>
      </c>
      <c r="E26" s="8">
        <v>0.49526009999999998</v>
      </c>
      <c r="F26" s="8">
        <v>0.3305225670337677</v>
      </c>
      <c r="G26" s="7">
        <v>0.1747885942984243</v>
      </c>
      <c r="H26" s="7">
        <v>0.20184232132235608</v>
      </c>
      <c r="I26" s="7">
        <v>0.14890387485680245</v>
      </c>
      <c r="J26" s="7">
        <v>0.13456973546955964</v>
      </c>
      <c r="K26" s="7">
        <v>0.20674125850200653</v>
      </c>
    </row>
    <row r="27" spans="1:11" ht="15.6" x14ac:dyDescent="0.3">
      <c r="A27" s="1">
        <f t="shared" si="0"/>
        <v>2002</v>
      </c>
      <c r="B27" s="8">
        <v>0.39382317999999999</v>
      </c>
      <c r="C27" s="8">
        <v>0.42046712999999997</v>
      </c>
      <c r="D27" s="8">
        <v>0.42704051999999998</v>
      </c>
      <c r="E27" s="8">
        <v>0.47940382999999998</v>
      </c>
      <c r="F27" s="8">
        <v>0.3284991979598999</v>
      </c>
      <c r="G27" s="7">
        <v>0.16210168442797737</v>
      </c>
      <c r="H27" s="7">
        <v>0.19747001322904553</v>
      </c>
      <c r="I27" s="7">
        <v>0.14773360800851898</v>
      </c>
      <c r="J27" s="7">
        <v>0.13838900291831507</v>
      </c>
      <c r="K27" s="7">
        <v>0.20848654210567474</v>
      </c>
    </row>
    <row r="28" spans="1:11" ht="15.6" x14ac:dyDescent="0.3">
      <c r="A28" s="1">
        <f t="shared" si="0"/>
        <v>2003</v>
      </c>
      <c r="B28" s="8">
        <v>0.40214561999999998</v>
      </c>
      <c r="C28" s="8">
        <v>0.43170183000000001</v>
      </c>
      <c r="D28" s="8">
        <v>0.42838299999999996</v>
      </c>
      <c r="E28" s="8">
        <v>0.48178662999999999</v>
      </c>
      <c r="F28" s="8">
        <v>0.32853507995605469</v>
      </c>
      <c r="G28" s="7">
        <v>0.15778435202136748</v>
      </c>
      <c r="H28" s="7">
        <v>0.19305188743286222</v>
      </c>
      <c r="I28" s="7">
        <v>0.14483873071511699</v>
      </c>
      <c r="J28" s="7">
        <v>0.13494999249813047</v>
      </c>
      <c r="K28" s="7">
        <v>0.20962664484977722</v>
      </c>
    </row>
    <row r="29" spans="1:11" ht="15.6" x14ac:dyDescent="0.3">
      <c r="A29" s="1">
        <f t="shared" si="0"/>
        <v>2004</v>
      </c>
      <c r="B29" s="8">
        <v>0.40895691000000001</v>
      </c>
      <c r="C29" s="8">
        <v>0.45312799999999998</v>
      </c>
      <c r="D29" s="8">
        <v>0.43879247999999998</v>
      </c>
      <c r="E29" s="8">
        <v>0.48240707999999999</v>
      </c>
      <c r="F29" s="8">
        <v>0.33140826225280762</v>
      </c>
      <c r="G29" s="7">
        <v>0.15798510126488055</v>
      </c>
      <c r="H29" s="7">
        <v>0.18859155594425048</v>
      </c>
      <c r="I29" s="7">
        <v>0.14144944518466562</v>
      </c>
      <c r="J29" s="7">
        <v>0.14008823108141313</v>
      </c>
      <c r="K29" s="7">
        <v>0.20875026285648346</v>
      </c>
    </row>
    <row r="30" spans="1:11" ht="15.6" x14ac:dyDescent="0.3">
      <c r="A30" s="1">
        <f t="shared" si="0"/>
        <v>2005</v>
      </c>
      <c r="B30" s="8">
        <v>0.41857740999999998</v>
      </c>
      <c r="C30" s="8">
        <v>0.45460754999999997</v>
      </c>
      <c r="D30" s="8">
        <v>0.45033926999999996</v>
      </c>
      <c r="E30" s="8">
        <v>0.47395052999999998</v>
      </c>
      <c r="F30" s="8">
        <v>0.33601281046867371</v>
      </c>
      <c r="G30" s="7">
        <v>0.15030026460507401</v>
      </c>
      <c r="H30" s="7">
        <v>0.18401419000720851</v>
      </c>
      <c r="I30" s="7">
        <v>0.13806796706083446</v>
      </c>
      <c r="J30" s="7">
        <v>0.14440334405583413</v>
      </c>
      <c r="K30" s="7">
        <v>0.20758678019046783</v>
      </c>
    </row>
    <row r="31" spans="1:11" ht="15.6" x14ac:dyDescent="0.3">
      <c r="A31" s="1">
        <f t="shared" si="0"/>
        <v>2006</v>
      </c>
      <c r="B31" s="8">
        <v>0.42065164999999999</v>
      </c>
      <c r="C31" s="8">
        <v>0.46750584000000006</v>
      </c>
      <c r="D31" s="8">
        <v>0.46000425</v>
      </c>
      <c r="E31" s="8">
        <v>0.49235179000000001</v>
      </c>
      <c r="F31" s="8">
        <v>0.33670470118522644</v>
      </c>
      <c r="G31" s="7">
        <v>0.15014320587223523</v>
      </c>
      <c r="H31" s="7">
        <v>0.17948729359212068</v>
      </c>
      <c r="I31" s="7">
        <v>0.13500021636117343</v>
      </c>
      <c r="J31" s="7">
        <v>0.1398989811027998</v>
      </c>
      <c r="K31" s="7">
        <v>0.20773455500602722</v>
      </c>
    </row>
    <row r="32" spans="1:11" ht="15.6" x14ac:dyDescent="0.3">
      <c r="A32" s="1">
        <f t="shared" si="0"/>
        <v>2007</v>
      </c>
      <c r="B32" s="8">
        <v>0.42393093999999998</v>
      </c>
      <c r="C32" s="8">
        <v>0.48059781000000001</v>
      </c>
      <c r="D32" s="8">
        <v>0.45770717</v>
      </c>
      <c r="E32" s="8">
        <v>0.48998170000000002</v>
      </c>
      <c r="F32" s="8">
        <v>0.34224176406860352</v>
      </c>
      <c r="G32" s="7">
        <v>0.14847320329459252</v>
      </c>
      <c r="H32" s="7">
        <v>0.17478763308524292</v>
      </c>
      <c r="I32" s="7">
        <v>0.13698889986341978</v>
      </c>
      <c r="J32" s="7">
        <v>0.13724864829803579</v>
      </c>
      <c r="K32" s="7">
        <v>0.20838633179664612</v>
      </c>
    </row>
    <row r="33" spans="1:11" ht="15.6" x14ac:dyDescent="0.3">
      <c r="A33" s="1">
        <f t="shared" si="0"/>
        <v>2008</v>
      </c>
      <c r="B33" s="8">
        <v>0.42394032999999998</v>
      </c>
      <c r="C33" s="8">
        <v>0.48399568999999998</v>
      </c>
      <c r="D33" s="8">
        <v>0.45275157999999999</v>
      </c>
      <c r="E33" s="8">
        <v>0.52131196000000002</v>
      </c>
      <c r="F33" s="8">
        <v>0.3364417552947998</v>
      </c>
      <c r="G33" s="7">
        <v>0.14805877146541463</v>
      </c>
      <c r="H33" s="7">
        <v>0.1700001926391066</v>
      </c>
      <c r="I33" s="7">
        <v>0.13683072110263195</v>
      </c>
      <c r="J33" s="7">
        <v>0.13468431064949329</v>
      </c>
      <c r="K33" s="7">
        <v>0.21251066029071808</v>
      </c>
    </row>
    <row r="34" spans="1:11" ht="15.6" x14ac:dyDescent="0.3">
      <c r="A34" s="1">
        <f t="shared" si="0"/>
        <v>2009</v>
      </c>
      <c r="B34" s="8">
        <v>0.42340933999999997</v>
      </c>
      <c r="C34" s="8">
        <v>0.50767985000000004</v>
      </c>
      <c r="D34" s="8">
        <v>0.44286757999999998</v>
      </c>
      <c r="E34" s="8">
        <v>0.49636282999999998</v>
      </c>
      <c r="F34" s="8">
        <v>0.33240365982055664</v>
      </c>
      <c r="G34" s="7">
        <v>0.14712160750876394</v>
      </c>
      <c r="H34" s="7">
        <v>0.16513164408905281</v>
      </c>
      <c r="I34" s="7">
        <v>0.13620555821341063</v>
      </c>
      <c r="J34" s="7">
        <v>0.14532266616645401</v>
      </c>
      <c r="K34" s="7">
        <v>0.21460923552513123</v>
      </c>
    </row>
    <row r="35" spans="1:11" ht="15.6" x14ac:dyDescent="0.3">
      <c r="A35" s="1">
        <f t="shared" si="0"/>
        <v>2010</v>
      </c>
      <c r="B35" s="8">
        <v>0.42602477</v>
      </c>
      <c r="C35" s="8">
        <v>0.52171266000000005</v>
      </c>
      <c r="D35" s="8">
        <v>0.45696330000000002</v>
      </c>
      <c r="E35" s="8">
        <v>0.46836146999999995</v>
      </c>
      <c r="F35" s="8">
        <v>0.33029067516326904</v>
      </c>
      <c r="G35" s="7">
        <v>0.14280684914135533</v>
      </c>
      <c r="H35" s="7">
        <v>0.16005343207311795</v>
      </c>
      <c r="I35" s="7">
        <v>0.13044417154304377</v>
      </c>
      <c r="J35" s="7">
        <v>0.15880376116938252</v>
      </c>
      <c r="K35" s="7">
        <v>0.21374092996120453</v>
      </c>
    </row>
    <row r="36" spans="1:11" ht="15.6" x14ac:dyDescent="0.3">
      <c r="A36" s="1">
        <f t="shared" si="0"/>
        <v>2011</v>
      </c>
      <c r="B36" s="8">
        <v>0.42872672000000001</v>
      </c>
      <c r="C36" s="8">
        <v>0.54544296999999997</v>
      </c>
      <c r="D36" s="8">
        <v>0.45868397</v>
      </c>
      <c r="E36" s="8">
        <v>0.48060626999999995</v>
      </c>
      <c r="F36" s="8">
        <v>0.33423429727554321</v>
      </c>
      <c r="G36" s="7">
        <v>0.14555641969255603</v>
      </c>
      <c r="H36" s="7">
        <v>0.15211231389194438</v>
      </c>
      <c r="I36" s="7">
        <v>0.12743646817886911</v>
      </c>
      <c r="J36" s="7">
        <v>0.15993708627297351</v>
      </c>
      <c r="K36" s="7">
        <v>0.21201509237289429</v>
      </c>
    </row>
    <row r="37" spans="1:11" ht="15.6" x14ac:dyDescent="0.3">
      <c r="A37" s="1">
        <f t="shared" si="0"/>
        <v>2012</v>
      </c>
      <c r="B37" s="8">
        <v>0.41461830999999999</v>
      </c>
      <c r="C37" s="8">
        <v>0.55413639000000003</v>
      </c>
      <c r="D37" s="8">
        <v>0.47086920999999998</v>
      </c>
      <c r="E37" s="8">
        <v>0.45527670999999997</v>
      </c>
      <c r="F37" s="8">
        <v>0.33350685238838196</v>
      </c>
      <c r="G37" s="7">
        <v>0.1501464796777158</v>
      </c>
      <c r="H37" s="7">
        <v>0.14920324083870412</v>
      </c>
      <c r="I37" s="7">
        <v>0.12390592993533467</v>
      </c>
      <c r="J37" s="7">
        <v>0.16635449657562332</v>
      </c>
      <c r="K37" s="7">
        <v>0.21337571740150452</v>
      </c>
    </row>
    <row r="38" spans="1:11" ht="15.6" x14ac:dyDescent="0.3">
      <c r="A38" s="1">
        <f t="shared" si="0"/>
        <v>2013</v>
      </c>
      <c r="B38" s="8">
        <v>0.42115437</v>
      </c>
      <c r="C38" s="8">
        <v>0.55456488999999998</v>
      </c>
      <c r="D38" s="8">
        <v>0.46270552999999998</v>
      </c>
      <c r="E38" s="8">
        <v>0.47265967000000003</v>
      </c>
      <c r="F38" s="8">
        <v>0.33854648470878601</v>
      </c>
      <c r="G38" s="7">
        <v>0.14510153565359218</v>
      </c>
      <c r="H38" s="7">
        <v>0.14905983218920199</v>
      </c>
      <c r="I38" s="7">
        <v>0.12754773468193215</v>
      </c>
      <c r="J38" s="7">
        <v>0.16132413635340953</v>
      </c>
      <c r="K38" s="7">
        <v>0.21141299605369568</v>
      </c>
    </row>
    <row r="39" spans="1:11" ht="15.6" x14ac:dyDescent="0.3">
      <c r="A39" s="1">
        <f t="shared" si="0"/>
        <v>2014</v>
      </c>
      <c r="B39" s="8">
        <v>0.41319252000000001</v>
      </c>
      <c r="C39" s="8">
        <v>0.55456488999999998</v>
      </c>
      <c r="D39" s="8">
        <v>0.46962419</v>
      </c>
      <c r="E39" s="8">
        <v>0.45666486000000001</v>
      </c>
      <c r="F39" s="8">
        <v>0.33697167038917542</v>
      </c>
      <c r="G39" s="7">
        <v>0.14867633704930655</v>
      </c>
      <c r="H39" s="7">
        <v>0.14905983218920155</v>
      </c>
      <c r="I39" s="7">
        <v>0.1254022875993146</v>
      </c>
      <c r="J39" s="7">
        <v>0.16818523705124847</v>
      </c>
      <c r="K39" s="7">
        <v>0.21113213896751404</v>
      </c>
    </row>
    <row r="40" spans="1:11" ht="15.6" x14ac:dyDescent="0.3">
      <c r="A40" s="1">
        <f t="shared" si="0"/>
        <v>2015</v>
      </c>
      <c r="B40" s="8">
        <v>0.41422612000000003</v>
      </c>
      <c r="C40" s="8">
        <v>0.55456488999999998</v>
      </c>
      <c r="D40" s="8">
        <v>0.46962419999999999</v>
      </c>
      <c r="E40" s="8">
        <v>0.45513779999999998</v>
      </c>
      <c r="F40" s="8">
        <v>0.33942344784736633</v>
      </c>
      <c r="G40" s="7">
        <v>0.14843003033386082</v>
      </c>
      <c r="H40" s="7">
        <v>0.14905983218920299</v>
      </c>
      <c r="I40" s="7">
        <v>0.125384171511429</v>
      </c>
      <c r="J40" s="7">
        <v>0.16997661885774107</v>
      </c>
      <c r="K40" s="7">
        <v>0.21119333803653717</v>
      </c>
    </row>
    <row r="41" spans="1:11" ht="15.6" x14ac:dyDescent="0.3">
      <c r="A41" s="1">
        <f t="shared" si="0"/>
        <v>2016</v>
      </c>
      <c r="B41" s="8">
        <v>0.41422614000000002</v>
      </c>
      <c r="C41" s="8">
        <v>0.55456488999999998</v>
      </c>
      <c r="D41" s="8">
        <v>0.46962419999999999</v>
      </c>
      <c r="E41" s="8">
        <v>0.45513779999999998</v>
      </c>
      <c r="F41" s="8">
        <v>0.33812814950942993</v>
      </c>
      <c r="G41" s="7">
        <v>0.14842999250134128</v>
      </c>
      <c r="H41" s="7">
        <v>0.1490598320961091</v>
      </c>
      <c r="I41" s="7">
        <v>0.12536434895940596</v>
      </c>
      <c r="J41" s="7">
        <v>0.16997661769337796</v>
      </c>
      <c r="K41" s="7">
        <v>0.21319271624088287</v>
      </c>
    </row>
    <row r="42" spans="1:11" ht="15.6" x14ac:dyDescent="0.3">
      <c r="A42" s="1">
        <f t="shared" si="0"/>
        <v>2017</v>
      </c>
      <c r="B42" s="8">
        <v>0.42422614000000003</v>
      </c>
      <c r="C42" s="8">
        <v>0.55956488999999998</v>
      </c>
      <c r="D42" s="8">
        <v>0.4796242</v>
      </c>
      <c r="E42" s="8">
        <v>0.46513779999999999</v>
      </c>
      <c r="F42" s="8">
        <v>0.33828935027122498</v>
      </c>
      <c r="G42" s="7">
        <v>0.138429992501341</v>
      </c>
      <c r="H42" s="7">
        <v>0.15905983209610899</v>
      </c>
      <c r="I42" s="7">
        <v>0.13536434895940599</v>
      </c>
      <c r="J42" s="7">
        <v>0.16997661769337796</v>
      </c>
      <c r="K42" s="7">
        <v>0.21377323567867279</v>
      </c>
    </row>
    <row r="43" spans="1:11" ht="15.6" x14ac:dyDescent="0.3">
      <c r="A43" s="1">
        <f t="shared" si="0"/>
        <v>2018</v>
      </c>
      <c r="B43" s="8">
        <v>0.41422614000000002</v>
      </c>
      <c r="C43" s="8">
        <v>0.55456488999999998</v>
      </c>
      <c r="D43" s="8">
        <v>0.4796242</v>
      </c>
      <c r="E43" s="8">
        <v>0.45513779999999998</v>
      </c>
      <c r="F43" s="8">
        <v>0.33861364920934039</v>
      </c>
      <c r="G43" s="7">
        <v>0.14842999250134128</v>
      </c>
      <c r="H43" s="7">
        <v>0.1490598320961091</v>
      </c>
      <c r="I43" s="7">
        <v>0.12536434895940596</v>
      </c>
      <c r="J43" s="7">
        <v>0.16997661769337796</v>
      </c>
      <c r="K43" s="7">
        <f>AVERAGE(K40:K42)</f>
        <v>0.2127197633186976</v>
      </c>
    </row>
    <row r="45" spans="1:11" ht="15.6" x14ac:dyDescent="0.3">
      <c r="A45" s="2" t="s">
        <v>8</v>
      </c>
    </row>
    <row r="46" spans="1:11" ht="15.6" x14ac:dyDescent="0.3">
      <c r="A46" s="1" t="s">
        <v>324</v>
      </c>
    </row>
    <row r="47" spans="1:11" ht="15.6" x14ac:dyDescent="0.3">
      <c r="A47" s="1" t="s">
        <v>13</v>
      </c>
    </row>
    <row r="48" spans="1:11" ht="15.6" x14ac:dyDescent="0.3">
      <c r="A48" s="1" t="s">
        <v>325</v>
      </c>
    </row>
    <row r="49" spans="1:1" ht="15.6" x14ac:dyDescent="0.3">
      <c r="A49" s="1" t="s">
        <v>322</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V478"/>
  <sheetViews>
    <sheetView workbookViewId="0">
      <pane xSplit="1" ySplit="9" topLeftCell="B10" activePane="bottomRight" state="frozen"/>
      <selection activeCell="C27" sqref="C27"/>
      <selection pane="topRight" activeCell="C27" sqref="C27"/>
      <selection pane="bottomLeft" activeCell="C27" sqref="C27"/>
      <selection pane="bottomRight"/>
    </sheetView>
  </sheetViews>
  <sheetFormatPr baseColWidth="10" defaultColWidth="11.44140625" defaultRowHeight="14.4" x14ac:dyDescent="0.3"/>
  <cols>
    <col min="1" max="2" width="11.44140625" style="85"/>
    <col min="12" max="12" width="15.44140625" customWidth="1"/>
    <col min="13" max="15" width="15.109375" customWidth="1"/>
    <col min="17" max="18" width="14.44140625" customWidth="1"/>
    <col min="19" max="19" width="11.77734375" customWidth="1"/>
    <col min="20" max="20" width="11.44140625" style="88"/>
    <col min="21" max="21" width="11.44140625" style="85"/>
    <col min="45" max="46" width="11.44140625" style="88"/>
    <col min="125" max="125" width="11.44140625" style="89"/>
    <col min="142" max="143" width="11.44140625" style="88"/>
    <col min="152" max="153" width="11.44140625" style="85"/>
    <col min="175" max="175" width="16.44140625" customWidth="1"/>
    <col min="176" max="176" width="19.77734375" customWidth="1"/>
    <col min="177" max="178" width="21.77734375" customWidth="1"/>
  </cols>
  <sheetData>
    <row r="1" spans="1:230" ht="15" customHeight="1" thickBot="1" x14ac:dyDescent="0.35">
      <c r="A1" s="87" t="s">
        <v>212</v>
      </c>
      <c r="L1" s="99"/>
      <c r="M1" s="98"/>
      <c r="N1" s="98"/>
      <c r="O1" s="98"/>
      <c r="P1" s="98"/>
      <c r="Q1" s="98"/>
      <c r="R1" s="98"/>
      <c r="S1" s="97"/>
    </row>
    <row r="2" spans="1:230" ht="15" customHeight="1" x14ac:dyDescent="0.3">
      <c r="A2" s="1" t="s">
        <v>0</v>
      </c>
      <c r="L2" s="100"/>
      <c r="M2" s="100"/>
      <c r="N2" s="100"/>
      <c r="O2" s="100"/>
      <c r="P2" s="100"/>
      <c r="Q2" s="100"/>
      <c r="R2" s="100"/>
      <c r="S2" s="100"/>
    </row>
    <row r="3" spans="1:230" ht="15" customHeight="1" x14ac:dyDescent="0.3">
      <c r="A3" s="87" t="s">
        <v>239</v>
      </c>
      <c r="L3" s="100"/>
      <c r="M3" s="100"/>
      <c r="N3" s="100"/>
      <c r="O3" s="100"/>
      <c r="P3" s="100"/>
      <c r="Q3" s="100"/>
      <c r="R3" s="100"/>
      <c r="S3" s="100"/>
    </row>
    <row r="4" spans="1:230" ht="15" thickBot="1" x14ac:dyDescent="0.35">
      <c r="A4" s="83"/>
      <c r="X4" s="91"/>
      <c r="EV4" s="89"/>
      <c r="EW4" s="89"/>
      <c r="EX4" s="88"/>
      <c r="EY4" s="88"/>
      <c r="EZ4" s="88"/>
      <c r="FA4" s="88"/>
    </row>
    <row r="5" spans="1:230" ht="16.2" thickBot="1" x14ac:dyDescent="0.35">
      <c r="A5" s="87"/>
      <c r="B5" s="120"/>
      <c r="C5" s="396" t="s">
        <v>213</v>
      </c>
      <c r="D5" s="397"/>
      <c r="E5" s="397"/>
      <c r="F5" s="397"/>
      <c r="G5" s="391" t="s">
        <v>211</v>
      </c>
      <c r="H5" s="392"/>
      <c r="I5" s="392"/>
      <c r="J5" s="392"/>
      <c r="K5" s="392"/>
      <c r="L5" s="392"/>
      <c r="M5" s="392"/>
      <c r="N5" s="292"/>
      <c r="O5" s="292"/>
      <c r="P5" s="118"/>
      <c r="Q5" s="118"/>
      <c r="R5" s="118"/>
      <c r="S5" s="118"/>
      <c r="T5" s="122"/>
      <c r="U5" s="120"/>
      <c r="V5" s="118"/>
      <c r="W5" s="118"/>
      <c r="X5" s="118"/>
      <c r="Y5" s="118"/>
      <c r="Z5" s="118"/>
      <c r="AA5" s="118"/>
      <c r="AB5" s="118"/>
      <c r="AC5" s="118"/>
      <c r="AD5" s="118"/>
      <c r="AE5" s="118"/>
      <c r="AF5" s="118"/>
      <c r="AG5" s="118"/>
      <c r="AH5" s="118"/>
      <c r="AI5" s="118"/>
      <c r="AJ5" s="118"/>
      <c r="AK5" s="118"/>
      <c r="AL5" s="118"/>
      <c r="AM5" s="118"/>
      <c r="AN5" s="118"/>
      <c r="AO5" s="118"/>
      <c r="AP5" s="118"/>
      <c r="AQ5" s="118"/>
      <c r="AR5" s="118"/>
      <c r="AS5" s="123"/>
      <c r="AT5" s="123"/>
      <c r="AU5" s="124" t="s">
        <v>210</v>
      </c>
      <c r="AV5" s="125"/>
      <c r="AW5" s="125"/>
      <c r="AX5" s="125"/>
      <c r="AY5" s="125"/>
      <c r="AZ5" s="125"/>
      <c r="BA5" s="125"/>
      <c r="BB5" s="125"/>
      <c r="BC5" s="125"/>
      <c r="BD5" s="125"/>
      <c r="BE5" s="125"/>
      <c r="BF5" s="125"/>
      <c r="BG5" s="125"/>
      <c r="BH5" s="125"/>
      <c r="BI5" s="125"/>
      <c r="BJ5" s="125"/>
      <c r="BK5" s="125"/>
      <c r="BL5" s="125"/>
      <c r="BM5" s="125"/>
      <c r="BN5" s="125"/>
      <c r="BO5" s="126"/>
      <c r="BP5" s="118"/>
      <c r="BQ5" s="127" t="s">
        <v>209</v>
      </c>
      <c r="BR5" s="128"/>
      <c r="BS5" s="128"/>
      <c r="BT5" s="128"/>
      <c r="BU5" s="128"/>
      <c r="BV5" s="128"/>
      <c r="BW5" s="128"/>
      <c r="BX5" s="128"/>
      <c r="BY5" s="128"/>
      <c r="BZ5" s="128"/>
      <c r="CA5" s="128"/>
      <c r="CB5" s="128"/>
      <c r="CC5" s="128"/>
      <c r="CD5" s="128"/>
      <c r="CE5" s="128"/>
      <c r="CF5" s="128"/>
      <c r="CG5" s="128"/>
      <c r="CH5" s="128"/>
      <c r="CI5" s="128"/>
      <c r="CJ5" s="128"/>
      <c r="CK5" s="128"/>
      <c r="CL5" s="128"/>
      <c r="CM5" s="128"/>
      <c r="CN5" s="128"/>
      <c r="CO5" s="128"/>
      <c r="CP5" s="128"/>
      <c r="CQ5" s="128"/>
      <c r="CR5" s="128"/>
      <c r="CS5" s="128"/>
      <c r="CT5" s="128"/>
      <c r="CU5" s="128"/>
      <c r="CV5" s="128"/>
      <c r="CW5" s="128"/>
      <c r="CX5" s="128"/>
      <c r="CY5" s="128"/>
      <c r="CZ5" s="128"/>
      <c r="DA5" s="128"/>
      <c r="DB5" s="128"/>
      <c r="DC5" s="128"/>
      <c r="DD5" s="128"/>
      <c r="DE5" s="128"/>
      <c r="DF5" s="128"/>
      <c r="DG5" s="128"/>
      <c r="DH5" s="128"/>
      <c r="DI5" s="128"/>
      <c r="DJ5" s="128"/>
      <c r="DK5" s="128"/>
      <c r="DL5" s="128"/>
      <c r="DM5" s="128"/>
      <c r="DN5" s="128"/>
      <c r="DO5" s="128"/>
      <c r="DP5" s="128"/>
      <c r="DQ5" s="128"/>
      <c r="DR5" s="128"/>
      <c r="DS5" s="128"/>
      <c r="DT5" s="128"/>
      <c r="DU5" s="129"/>
      <c r="DV5" s="123"/>
      <c r="DW5" s="130" t="s">
        <v>208</v>
      </c>
      <c r="DX5" s="131"/>
      <c r="DY5" s="131"/>
      <c r="DZ5" s="131"/>
      <c r="EA5" s="131"/>
      <c r="EB5" s="131"/>
      <c r="EC5" s="131"/>
      <c r="ED5" s="131"/>
      <c r="EE5" s="131"/>
      <c r="EF5" s="131"/>
      <c r="EG5" s="131"/>
      <c r="EH5" s="131"/>
      <c r="EI5" s="131"/>
      <c r="EJ5" s="131"/>
      <c r="EK5" s="131"/>
      <c r="EL5" s="122"/>
      <c r="EM5" s="122"/>
      <c r="EN5" s="132" t="s">
        <v>207</v>
      </c>
      <c r="EO5" s="133"/>
      <c r="EP5" s="133"/>
      <c r="EQ5" s="133"/>
      <c r="ER5" s="133"/>
      <c r="ES5" s="133"/>
      <c r="ET5" s="133"/>
      <c r="EU5" s="133"/>
      <c r="EV5" s="134"/>
      <c r="EW5" s="134"/>
      <c r="EX5" s="135"/>
      <c r="EY5" s="135"/>
      <c r="EZ5" s="135"/>
      <c r="FA5" s="135"/>
      <c r="FB5" s="133"/>
      <c r="FC5" s="133"/>
      <c r="FD5" s="133"/>
      <c r="FE5" s="133"/>
      <c r="FF5" s="133"/>
      <c r="FG5" s="133"/>
      <c r="FH5" s="133"/>
      <c r="FI5" s="133"/>
      <c r="FJ5" s="133"/>
      <c r="FK5" s="133"/>
      <c r="FL5" s="133"/>
      <c r="FM5" s="133"/>
      <c r="FN5" s="133"/>
      <c r="FO5" s="133"/>
      <c r="FP5" s="133"/>
      <c r="FQ5" s="133"/>
      <c r="FR5" s="133"/>
      <c r="FS5" s="133"/>
      <c r="FT5" s="133"/>
      <c r="FU5" s="133"/>
      <c r="FV5" s="133"/>
      <c r="FW5" s="118"/>
      <c r="FX5" s="136" t="s">
        <v>206</v>
      </c>
      <c r="FY5" s="137"/>
      <c r="FZ5" s="137"/>
      <c r="GA5" s="137"/>
      <c r="GB5" s="137"/>
      <c r="GC5" s="137"/>
      <c r="GD5" s="137"/>
      <c r="GE5" s="137"/>
      <c r="GF5" s="137"/>
      <c r="GG5" s="137"/>
      <c r="GH5" s="137"/>
      <c r="GI5" s="137"/>
      <c r="GJ5" s="137"/>
      <c r="GK5" s="137"/>
      <c r="GL5" s="137"/>
      <c r="GM5" s="137"/>
      <c r="GN5" s="137"/>
      <c r="GO5" s="137"/>
      <c r="GP5" s="137"/>
      <c r="GQ5" s="137"/>
      <c r="GR5" s="137"/>
      <c r="GS5" s="137"/>
      <c r="GT5" s="137"/>
      <c r="GU5" s="137"/>
      <c r="GV5" s="137"/>
      <c r="GW5" s="137"/>
      <c r="GX5" s="137"/>
      <c r="GY5" s="137"/>
      <c r="GZ5" s="137"/>
      <c r="HA5" s="137"/>
      <c r="HB5" s="137"/>
      <c r="HC5" s="137"/>
      <c r="HD5" s="137"/>
      <c r="HE5" s="137"/>
      <c r="HF5" s="137"/>
      <c r="HG5" s="118"/>
      <c r="HH5" s="118"/>
      <c r="HI5" s="118"/>
      <c r="HJ5" s="118"/>
      <c r="HK5" s="118"/>
      <c r="HL5" s="118"/>
      <c r="HM5" s="118"/>
      <c r="HN5" s="118"/>
      <c r="HO5" s="118"/>
      <c r="HP5" s="118"/>
      <c r="HQ5" s="118"/>
      <c r="HR5" s="118"/>
      <c r="HS5" s="118"/>
      <c r="HT5" s="118"/>
      <c r="HU5" s="118"/>
      <c r="HV5" s="118"/>
    </row>
    <row r="6" spans="1:230" ht="15" thickBot="1" x14ac:dyDescent="0.35">
      <c r="A6" s="120"/>
      <c r="B6" s="120"/>
      <c r="C6" s="118" t="s">
        <v>205</v>
      </c>
      <c r="D6" s="118" t="s">
        <v>204</v>
      </c>
      <c r="E6" s="118" t="s">
        <v>203</v>
      </c>
      <c r="F6" s="118" t="s">
        <v>202</v>
      </c>
      <c r="G6" s="398" t="s">
        <v>201</v>
      </c>
      <c r="H6" s="398"/>
      <c r="I6" s="398"/>
      <c r="J6" s="398"/>
      <c r="K6" s="398"/>
      <c r="L6" s="398"/>
      <c r="M6" s="398"/>
      <c r="N6" s="294"/>
      <c r="O6" s="294"/>
      <c r="P6" s="118"/>
      <c r="Q6" s="118"/>
      <c r="R6" s="118"/>
      <c r="S6" s="118"/>
      <c r="T6" s="123"/>
      <c r="U6" s="120"/>
      <c r="V6" s="118"/>
      <c r="W6" s="118"/>
      <c r="X6" s="138"/>
      <c r="Y6" s="118"/>
      <c r="Z6" s="118"/>
      <c r="AA6" s="118"/>
      <c r="AB6" s="118"/>
      <c r="AC6" s="118"/>
      <c r="AD6" s="118"/>
      <c r="AE6" s="118"/>
      <c r="AF6" s="118"/>
      <c r="AG6" s="118"/>
      <c r="AH6" s="118"/>
      <c r="AI6" s="118"/>
      <c r="AJ6" s="118"/>
      <c r="AK6" s="118"/>
      <c r="AL6" s="118"/>
      <c r="AM6" s="118"/>
      <c r="AN6" s="118"/>
      <c r="AO6" s="118"/>
      <c r="AP6" s="118"/>
      <c r="AQ6" s="118"/>
      <c r="AR6" s="118"/>
      <c r="AS6" s="123"/>
      <c r="AT6" s="123"/>
      <c r="AU6" s="118"/>
      <c r="AV6" s="118"/>
      <c r="AW6" s="118"/>
      <c r="AX6" s="118"/>
      <c r="AY6" s="118"/>
      <c r="AZ6" s="118"/>
      <c r="BA6" s="118"/>
      <c r="BB6" s="118"/>
      <c r="BC6" s="118"/>
      <c r="BD6" s="118"/>
      <c r="BE6" s="118"/>
      <c r="BF6" s="118"/>
      <c r="BG6" s="118"/>
      <c r="BH6" s="118"/>
      <c r="BI6" s="118"/>
      <c r="BJ6" s="118"/>
      <c r="BK6" s="118"/>
      <c r="BL6" s="118"/>
      <c r="BM6" s="118"/>
      <c r="BN6" s="118"/>
      <c r="BO6" s="118"/>
      <c r="BP6" s="118"/>
      <c r="BQ6" s="118" t="s">
        <v>129</v>
      </c>
      <c r="BR6" s="118" t="s">
        <v>129</v>
      </c>
      <c r="BS6" s="118" t="s">
        <v>129</v>
      </c>
      <c r="BT6" s="118" t="s">
        <v>129</v>
      </c>
      <c r="BU6" s="118" t="s">
        <v>129</v>
      </c>
      <c r="BV6" s="118" t="s">
        <v>129</v>
      </c>
      <c r="BW6" s="118" t="s">
        <v>129</v>
      </c>
      <c r="BX6" s="118"/>
      <c r="BY6" s="118" t="s">
        <v>128</v>
      </c>
      <c r="BZ6" s="118" t="s">
        <v>128</v>
      </c>
      <c r="CA6" s="118" t="s">
        <v>128</v>
      </c>
      <c r="CB6" s="118" t="s">
        <v>128</v>
      </c>
      <c r="CC6" s="118" t="s">
        <v>128</v>
      </c>
      <c r="CD6" s="118" t="s">
        <v>128</v>
      </c>
      <c r="CE6" s="118" t="s">
        <v>128</v>
      </c>
      <c r="CF6" s="118" t="s">
        <v>128</v>
      </c>
      <c r="CG6" s="118" t="s">
        <v>200</v>
      </c>
      <c r="CH6" s="118" t="s">
        <v>200</v>
      </c>
      <c r="CI6" s="118" t="s">
        <v>200</v>
      </c>
      <c r="CJ6" s="118" t="s">
        <v>200</v>
      </c>
      <c r="CK6" s="118" t="s">
        <v>200</v>
      </c>
      <c r="CL6" s="118" t="s">
        <v>200</v>
      </c>
      <c r="CM6" s="118" t="s">
        <v>200</v>
      </c>
      <c r="CN6" s="118" t="s">
        <v>200</v>
      </c>
      <c r="CO6" s="118" t="s">
        <v>125</v>
      </c>
      <c r="CP6" s="118" t="s">
        <v>125</v>
      </c>
      <c r="CQ6" s="118" t="s">
        <v>125</v>
      </c>
      <c r="CR6" s="118" t="s">
        <v>125</v>
      </c>
      <c r="CS6" s="118" t="s">
        <v>125</v>
      </c>
      <c r="CT6" s="118" t="s">
        <v>125</v>
      </c>
      <c r="CU6" s="118" t="s">
        <v>125</v>
      </c>
      <c r="CV6" s="118" t="s">
        <v>125</v>
      </c>
      <c r="CW6" s="118" t="s">
        <v>126</v>
      </c>
      <c r="CX6" s="118" t="s">
        <v>126</v>
      </c>
      <c r="CY6" s="118" t="s">
        <v>126</v>
      </c>
      <c r="CZ6" s="118" t="s">
        <v>126</v>
      </c>
      <c r="DA6" s="118" t="s">
        <v>126</v>
      </c>
      <c r="DB6" s="118" t="s">
        <v>126</v>
      </c>
      <c r="DC6" s="118" t="s">
        <v>126</v>
      </c>
      <c r="DD6" s="118" t="s">
        <v>126</v>
      </c>
      <c r="DE6" s="118" t="s">
        <v>184</v>
      </c>
      <c r="DF6" s="118" t="s">
        <v>184</v>
      </c>
      <c r="DG6" s="118" t="s">
        <v>184</v>
      </c>
      <c r="DH6" s="118" t="s">
        <v>184</v>
      </c>
      <c r="DI6" s="118" t="s">
        <v>184</v>
      </c>
      <c r="DJ6" s="118" t="s">
        <v>184</v>
      </c>
      <c r="DK6" s="118" t="s">
        <v>184</v>
      </c>
      <c r="DL6" s="118" t="s">
        <v>184</v>
      </c>
      <c r="DM6" s="118" t="s">
        <v>199</v>
      </c>
      <c r="DN6" s="118" t="s">
        <v>199</v>
      </c>
      <c r="DO6" s="118" t="s">
        <v>199</v>
      </c>
      <c r="DP6" s="118" t="s">
        <v>199</v>
      </c>
      <c r="DQ6" s="118" t="s">
        <v>199</v>
      </c>
      <c r="DR6" s="118" t="s">
        <v>199</v>
      </c>
      <c r="DS6" s="118" t="s">
        <v>199</v>
      </c>
      <c r="DT6" s="118" t="s">
        <v>199</v>
      </c>
      <c r="DU6" s="129"/>
      <c r="DV6" s="123"/>
      <c r="DW6" s="118"/>
      <c r="DX6" s="118"/>
      <c r="DY6" s="118"/>
      <c r="DZ6" s="118"/>
      <c r="EA6" s="118"/>
      <c r="EB6" s="118"/>
      <c r="EC6" s="118"/>
      <c r="ED6" s="118"/>
      <c r="EE6" s="118"/>
      <c r="EF6" s="118"/>
      <c r="EG6" s="118"/>
      <c r="EH6" s="118"/>
      <c r="EI6" s="118"/>
      <c r="EJ6" s="118"/>
      <c r="EK6" s="118"/>
      <c r="EL6" s="123"/>
      <c r="EM6" s="123"/>
      <c r="EN6" s="118"/>
      <c r="EO6" s="118"/>
      <c r="EP6" s="118"/>
      <c r="EQ6" s="118"/>
      <c r="ER6" s="118"/>
      <c r="ES6" s="118"/>
      <c r="ET6" s="118"/>
      <c r="EU6" s="118"/>
      <c r="EV6" s="129"/>
      <c r="EW6" s="129"/>
      <c r="EX6" s="123"/>
      <c r="EY6" s="123"/>
      <c r="EZ6" s="123"/>
      <c r="FA6" s="123"/>
      <c r="FB6" s="118"/>
      <c r="FC6" s="118"/>
      <c r="FD6" s="118"/>
      <c r="FE6" s="118"/>
      <c r="FF6" s="118"/>
      <c r="FG6" s="118"/>
      <c r="FH6" s="118"/>
      <c r="FI6" s="118"/>
      <c r="FJ6" s="118"/>
      <c r="FK6" s="118"/>
      <c r="FL6" s="118"/>
      <c r="FM6" s="118"/>
      <c r="FN6" s="118"/>
      <c r="FO6" s="118"/>
      <c r="FP6" s="118"/>
      <c r="FQ6" s="118"/>
      <c r="FR6" s="118"/>
      <c r="FS6" s="118"/>
      <c r="FT6" s="118"/>
      <c r="FU6" s="118"/>
      <c r="FV6" s="118"/>
      <c r="FW6" s="118"/>
      <c r="FX6" s="118"/>
      <c r="FY6" s="118"/>
      <c r="FZ6" s="118"/>
      <c r="GA6" s="118"/>
      <c r="GB6" s="118"/>
      <c r="GC6" s="118"/>
      <c r="GD6" s="118"/>
      <c r="GE6" s="118"/>
      <c r="GF6" s="118"/>
      <c r="GG6" s="118"/>
      <c r="GH6" s="118"/>
      <c r="GI6" s="118"/>
      <c r="GJ6" s="118"/>
      <c r="GK6" s="118"/>
      <c r="GL6" s="118"/>
      <c r="GM6" s="118"/>
      <c r="GN6" s="118"/>
      <c r="GO6" s="118"/>
      <c r="GP6" s="139" t="s">
        <v>198</v>
      </c>
      <c r="GQ6" s="118"/>
      <c r="GR6" s="118"/>
      <c r="GS6" s="118"/>
      <c r="GT6" s="118"/>
      <c r="GU6" s="118"/>
      <c r="GV6" s="118"/>
      <c r="GW6" s="118"/>
      <c r="GX6" s="118"/>
      <c r="GY6" s="118"/>
      <c r="GZ6" s="118"/>
      <c r="HA6" s="118"/>
      <c r="HB6" s="118"/>
      <c r="HC6" s="118"/>
      <c r="HD6" s="118"/>
      <c r="HE6" s="118"/>
      <c r="HF6" s="118"/>
      <c r="HG6" s="118"/>
      <c r="HH6" s="118"/>
      <c r="HI6" s="118"/>
      <c r="HJ6" s="118"/>
      <c r="HK6" s="118"/>
      <c r="HL6" s="118"/>
      <c r="HM6" s="118"/>
      <c r="HN6" s="118"/>
      <c r="HO6" s="118"/>
      <c r="HP6" s="118"/>
      <c r="HQ6" s="118"/>
      <c r="HR6" s="118"/>
      <c r="HS6" s="118"/>
      <c r="HT6" s="118"/>
      <c r="HU6" s="118"/>
      <c r="HV6" s="118"/>
    </row>
    <row r="7" spans="1:230" ht="60.75" customHeight="1" thickBot="1" x14ac:dyDescent="0.35">
      <c r="A7" s="120"/>
      <c r="B7" s="120"/>
      <c r="C7" s="388" t="s">
        <v>197</v>
      </c>
      <c r="D7" s="389"/>
      <c r="E7" s="389"/>
      <c r="F7" s="389"/>
      <c r="G7" s="393" t="s">
        <v>196</v>
      </c>
      <c r="H7" s="394"/>
      <c r="I7" s="394"/>
      <c r="J7" s="394"/>
      <c r="K7" s="394"/>
      <c r="L7" s="394"/>
      <c r="M7" s="394"/>
      <c r="N7" s="293"/>
      <c r="O7" s="293"/>
      <c r="P7" s="395" t="s">
        <v>195</v>
      </c>
      <c r="Q7" s="395"/>
      <c r="R7" s="395"/>
      <c r="S7" s="395"/>
      <c r="T7" s="140"/>
      <c r="U7" s="141"/>
      <c r="V7" s="388" t="s">
        <v>194</v>
      </c>
      <c r="W7" s="389"/>
      <c r="X7" s="389"/>
      <c r="Y7" s="389"/>
      <c r="Z7" s="389"/>
      <c r="AA7" s="389"/>
      <c r="AB7" s="389"/>
      <c r="AC7" s="389"/>
      <c r="AD7" s="390"/>
      <c r="AE7" s="388" t="s">
        <v>193</v>
      </c>
      <c r="AF7" s="389"/>
      <c r="AG7" s="389"/>
      <c r="AH7" s="389"/>
      <c r="AI7" s="389"/>
      <c r="AJ7" s="389"/>
      <c r="AK7" s="390"/>
      <c r="AL7" s="401" t="s">
        <v>192</v>
      </c>
      <c r="AM7" s="402"/>
      <c r="AN7" s="402"/>
      <c r="AO7" s="402"/>
      <c r="AP7" s="402"/>
      <c r="AQ7" s="402"/>
      <c r="AR7" s="403"/>
      <c r="AS7" s="140"/>
      <c r="AT7" s="142"/>
      <c r="AU7" s="404">
        <v>2012</v>
      </c>
      <c r="AV7" s="405"/>
      <c r="AW7" s="405"/>
      <c r="AX7" s="405"/>
      <c r="AY7" s="406"/>
      <c r="AZ7" s="96"/>
      <c r="BA7" s="143"/>
      <c r="BB7" s="388" t="s">
        <v>191</v>
      </c>
      <c r="BC7" s="389"/>
      <c r="BD7" s="389"/>
      <c r="BE7" s="389"/>
      <c r="BF7" s="389"/>
      <c r="BG7" s="389"/>
      <c r="BH7" s="389"/>
      <c r="BI7" s="390"/>
      <c r="BJ7" s="389" t="s">
        <v>190</v>
      </c>
      <c r="BK7" s="389"/>
      <c r="BL7" s="389"/>
      <c r="BM7" s="389"/>
      <c r="BN7" s="389"/>
      <c r="BO7" s="389"/>
      <c r="BP7" s="389"/>
      <c r="BQ7" s="389"/>
      <c r="BR7" s="388" t="s">
        <v>189</v>
      </c>
      <c r="BS7" s="389"/>
      <c r="BT7" s="389"/>
      <c r="BU7" s="389"/>
      <c r="BV7" s="389"/>
      <c r="BW7" s="389"/>
      <c r="BX7" s="389"/>
      <c r="BY7" s="390"/>
      <c r="BZ7" s="389" t="s">
        <v>188</v>
      </c>
      <c r="CA7" s="389"/>
      <c r="CB7" s="389"/>
      <c r="CC7" s="389"/>
      <c r="CD7" s="389"/>
      <c r="CE7" s="389"/>
      <c r="CF7" s="389"/>
      <c r="CG7" s="389"/>
      <c r="CH7" s="388" t="s">
        <v>187</v>
      </c>
      <c r="CI7" s="389"/>
      <c r="CJ7" s="389"/>
      <c r="CK7" s="389"/>
      <c r="CL7" s="389"/>
      <c r="CM7" s="389"/>
      <c r="CN7" s="389"/>
      <c r="CO7" s="390"/>
      <c r="CP7" s="388" t="s">
        <v>186</v>
      </c>
      <c r="CQ7" s="389"/>
      <c r="CR7" s="389"/>
      <c r="CS7" s="389"/>
      <c r="CT7" s="389"/>
      <c r="CU7" s="389"/>
      <c r="CV7" s="389"/>
      <c r="CW7" s="390"/>
      <c r="CX7" s="388" t="s">
        <v>185</v>
      </c>
      <c r="CY7" s="389"/>
      <c r="CZ7" s="389"/>
      <c r="DA7" s="389"/>
      <c r="DB7" s="389"/>
      <c r="DC7" s="389"/>
      <c r="DD7" s="389"/>
      <c r="DE7" s="390"/>
      <c r="DF7" s="144"/>
      <c r="DG7" s="123"/>
      <c r="DH7" s="399" t="s">
        <v>129</v>
      </c>
      <c r="DI7" s="399"/>
      <c r="DJ7" s="400"/>
      <c r="DK7" s="399" t="s">
        <v>128</v>
      </c>
      <c r="DL7" s="399"/>
      <c r="DM7" s="399"/>
      <c r="DN7" s="410" t="s">
        <v>127</v>
      </c>
      <c r="DO7" s="399"/>
      <c r="DP7" s="400"/>
      <c r="DQ7" s="399" t="s">
        <v>126</v>
      </c>
      <c r="DR7" s="399"/>
      <c r="DS7" s="399"/>
      <c r="DT7" s="410" t="s">
        <v>184</v>
      </c>
      <c r="DU7" s="399"/>
      <c r="DV7" s="399"/>
      <c r="DW7" s="144"/>
      <c r="DX7" s="129"/>
      <c r="DY7" s="388" t="s">
        <v>183</v>
      </c>
      <c r="DZ7" s="389"/>
      <c r="EA7" s="389"/>
      <c r="EB7" s="389"/>
      <c r="EC7" s="389"/>
      <c r="ED7" s="389"/>
      <c r="EE7" s="389"/>
      <c r="EF7" s="390"/>
      <c r="EG7" s="388" t="s">
        <v>182</v>
      </c>
      <c r="EH7" s="389"/>
      <c r="EI7" s="389"/>
      <c r="EJ7" s="389"/>
      <c r="EK7" s="389"/>
      <c r="EL7" s="390"/>
      <c r="EM7" s="402" t="s">
        <v>181</v>
      </c>
      <c r="EN7" s="402"/>
      <c r="EO7" s="402"/>
      <c r="EP7" s="402"/>
      <c r="EQ7" s="402"/>
      <c r="ER7" s="402"/>
      <c r="ES7" s="402"/>
      <c r="ET7" s="402"/>
      <c r="EU7" s="403"/>
      <c r="EV7" s="401" t="s">
        <v>6</v>
      </c>
      <c r="EW7" s="402"/>
      <c r="EX7" s="402"/>
      <c r="EY7" s="402"/>
      <c r="EZ7" s="401" t="s">
        <v>180</v>
      </c>
      <c r="FA7" s="402"/>
      <c r="FB7" s="402"/>
      <c r="FC7" s="402"/>
      <c r="FD7" s="407" t="s">
        <v>179</v>
      </c>
      <c r="FE7" s="408"/>
      <c r="FF7" s="408"/>
      <c r="FG7" s="409"/>
      <c r="FH7" s="118"/>
      <c r="FI7" s="388" t="s">
        <v>178</v>
      </c>
      <c r="FJ7" s="389"/>
      <c r="FK7" s="389"/>
      <c r="FL7" s="389"/>
      <c r="FM7" s="389"/>
      <c r="FN7" s="389"/>
      <c r="FO7" s="388" t="s">
        <v>177</v>
      </c>
      <c r="FP7" s="389"/>
      <c r="FQ7" s="389"/>
      <c r="FR7" s="389"/>
      <c r="FS7" s="389"/>
      <c r="FT7" s="389"/>
      <c r="FU7" s="388" t="s">
        <v>176</v>
      </c>
      <c r="FV7" s="389"/>
      <c r="FW7" s="389"/>
      <c r="FX7" s="389"/>
      <c r="FY7" s="389"/>
      <c r="FZ7" s="389"/>
      <c r="GA7" s="388" t="s">
        <v>175</v>
      </c>
      <c r="GB7" s="389"/>
      <c r="GC7" s="389"/>
      <c r="GD7" s="389"/>
      <c r="GE7" s="390"/>
      <c r="GF7" s="388" t="s">
        <v>174</v>
      </c>
      <c r="GG7" s="389"/>
      <c r="GH7" s="389"/>
      <c r="GI7" s="389"/>
      <c r="GJ7" s="389"/>
      <c r="GK7" s="390"/>
      <c r="GL7" s="388" t="s">
        <v>173</v>
      </c>
      <c r="GM7" s="389"/>
      <c r="GN7" s="389"/>
      <c r="GO7" s="389"/>
      <c r="GP7" s="389"/>
      <c r="GQ7" s="390"/>
      <c r="GR7" s="118"/>
      <c r="GS7" s="118"/>
      <c r="GT7" s="118"/>
      <c r="GU7" s="118"/>
      <c r="GV7" s="118"/>
      <c r="GW7" s="118"/>
      <c r="GX7" s="118"/>
      <c r="GY7" s="118"/>
      <c r="GZ7" s="118"/>
      <c r="HA7" s="118"/>
      <c r="HB7" s="118"/>
      <c r="HC7" s="118"/>
      <c r="HD7" s="118"/>
      <c r="HE7" s="118"/>
      <c r="HF7" s="118"/>
      <c r="HG7" s="118"/>
    </row>
    <row r="8" spans="1:230" ht="45.75" customHeight="1" thickBot="1" x14ac:dyDescent="0.35">
      <c r="A8" s="145"/>
      <c r="B8" s="146"/>
      <c r="C8" s="141" t="s">
        <v>124</v>
      </c>
      <c r="D8" s="141" t="s">
        <v>123</v>
      </c>
      <c r="E8" s="141" t="s">
        <v>122</v>
      </c>
      <c r="F8" s="141" t="s">
        <v>121</v>
      </c>
      <c r="G8" s="141" t="str">
        <f>C8</f>
        <v>P0-50</v>
      </c>
      <c r="H8" s="141" t="str">
        <f>D8</f>
        <v>P50-90</v>
      </c>
      <c r="I8" s="141" t="str">
        <f>E8</f>
        <v>P90-100</v>
      </c>
      <c r="J8" s="141" t="str">
        <f>F8</f>
        <v>P99-100</v>
      </c>
      <c r="K8" s="141" t="s">
        <v>120</v>
      </c>
      <c r="L8" s="147" t="s">
        <v>172</v>
      </c>
      <c r="M8" s="147" t="s">
        <v>171</v>
      </c>
      <c r="N8" s="147"/>
      <c r="O8" s="147"/>
      <c r="P8" s="118"/>
      <c r="Q8" s="120" t="s">
        <v>170</v>
      </c>
      <c r="R8" s="120" t="s">
        <v>169</v>
      </c>
      <c r="S8" s="120" t="s">
        <v>168</v>
      </c>
      <c r="T8" s="144"/>
      <c r="U8" s="146"/>
      <c r="V8" s="129" t="s">
        <v>115</v>
      </c>
      <c r="W8" s="129" t="s">
        <v>124</v>
      </c>
      <c r="X8" s="129" t="s">
        <v>123</v>
      </c>
      <c r="Y8" s="129" t="s">
        <v>122</v>
      </c>
      <c r="Z8" s="129" t="s">
        <v>121</v>
      </c>
      <c r="AA8" s="129" t="s">
        <v>102</v>
      </c>
      <c r="AB8" s="129" t="s">
        <v>167</v>
      </c>
      <c r="AC8" s="129" t="s">
        <v>166</v>
      </c>
      <c r="AD8" s="148" t="s">
        <v>120</v>
      </c>
      <c r="AE8" s="149" t="s">
        <v>115</v>
      </c>
      <c r="AF8" s="150" t="s">
        <v>124</v>
      </c>
      <c r="AG8" s="150" t="s">
        <v>123</v>
      </c>
      <c r="AH8" s="150" t="s">
        <v>122</v>
      </c>
      <c r="AI8" s="150" t="s">
        <v>121</v>
      </c>
      <c r="AJ8" s="150" t="s">
        <v>102</v>
      </c>
      <c r="AK8" s="150" t="s">
        <v>120</v>
      </c>
      <c r="AL8" s="149" t="s">
        <v>115</v>
      </c>
      <c r="AM8" s="150" t="s">
        <v>124</v>
      </c>
      <c r="AN8" s="150" t="s">
        <v>123</v>
      </c>
      <c r="AO8" s="150" t="s">
        <v>122</v>
      </c>
      <c r="AP8" s="150" t="s">
        <v>121</v>
      </c>
      <c r="AQ8" s="150" t="s">
        <v>102</v>
      </c>
      <c r="AR8" s="151" t="s">
        <v>120</v>
      </c>
      <c r="AS8" s="129"/>
      <c r="AT8" s="142"/>
      <c r="AU8" s="152" t="s">
        <v>165</v>
      </c>
      <c r="AV8" s="95" t="s">
        <v>162</v>
      </c>
      <c r="AW8" s="95" t="s">
        <v>161</v>
      </c>
      <c r="AX8" s="94" t="s">
        <v>160</v>
      </c>
      <c r="AY8" s="93" t="s">
        <v>164</v>
      </c>
      <c r="AZ8" s="92"/>
      <c r="BA8" s="153"/>
      <c r="BB8" s="154" t="s">
        <v>157</v>
      </c>
      <c r="BC8" s="155" t="s">
        <v>116</v>
      </c>
      <c r="BD8" s="155" t="s">
        <v>119</v>
      </c>
      <c r="BE8" s="155" t="s">
        <v>163</v>
      </c>
      <c r="BF8" s="155" t="s">
        <v>162</v>
      </c>
      <c r="BG8" s="155" t="s">
        <v>161</v>
      </c>
      <c r="BH8" s="155" t="s">
        <v>160</v>
      </c>
      <c r="BI8" s="156" t="s">
        <v>159</v>
      </c>
      <c r="BJ8" s="155" t="s">
        <v>157</v>
      </c>
      <c r="BK8" s="155" t="s">
        <v>116</v>
      </c>
      <c r="BL8" s="155" t="s">
        <v>119</v>
      </c>
      <c r="BM8" s="155" t="s">
        <v>163</v>
      </c>
      <c r="BN8" s="155" t="s">
        <v>162</v>
      </c>
      <c r="BO8" s="155" t="s">
        <v>161</v>
      </c>
      <c r="BP8" s="155" t="s">
        <v>160</v>
      </c>
      <c r="BQ8" s="155" t="s">
        <v>159</v>
      </c>
      <c r="BR8" s="154" t="str">
        <f t="shared" ref="BR8:BY8" si="0">BZ8</f>
        <v>Income share</v>
      </c>
      <c r="BS8" s="155" t="str">
        <f t="shared" si="0"/>
        <v>Labor income</v>
      </c>
      <c r="BT8" s="155" t="str">
        <f t="shared" si="0"/>
        <v>Capital income</v>
      </c>
      <c r="BU8" s="155" t="str">
        <f t="shared" si="0"/>
        <v>wages and pensions</v>
      </c>
      <c r="BV8" s="155" t="str">
        <f t="shared" si="0"/>
        <v>Mixed income</v>
      </c>
      <c r="BW8" s="155" t="str">
        <f t="shared" si="0"/>
        <v>Rents</v>
      </c>
      <c r="BX8" s="155" t="str">
        <f t="shared" si="0"/>
        <v>Financial income</v>
      </c>
      <c r="BY8" s="156" t="str">
        <f t="shared" si="0"/>
        <v>Rents + Financial income</v>
      </c>
      <c r="BZ8" s="155" t="s">
        <v>157</v>
      </c>
      <c r="CA8" s="155" t="s">
        <v>116</v>
      </c>
      <c r="CB8" s="155" t="s">
        <v>119</v>
      </c>
      <c r="CC8" s="155" t="s">
        <v>163</v>
      </c>
      <c r="CD8" s="155" t="s">
        <v>162</v>
      </c>
      <c r="CE8" s="155" t="s">
        <v>161</v>
      </c>
      <c r="CF8" s="155" t="s">
        <v>160</v>
      </c>
      <c r="CG8" s="155" t="s">
        <v>159</v>
      </c>
      <c r="CH8" s="157" t="s">
        <v>157</v>
      </c>
      <c r="CI8" s="142" t="s">
        <v>116</v>
      </c>
      <c r="CJ8" s="142" t="s">
        <v>119</v>
      </c>
      <c r="CK8" s="142" t="s">
        <v>163</v>
      </c>
      <c r="CL8" s="142" t="s">
        <v>162</v>
      </c>
      <c r="CM8" s="142" t="s">
        <v>161</v>
      </c>
      <c r="CN8" s="142" t="s">
        <v>160</v>
      </c>
      <c r="CO8" s="158" t="s">
        <v>159</v>
      </c>
      <c r="CP8" s="157" t="s">
        <v>157</v>
      </c>
      <c r="CQ8" s="142" t="s">
        <v>116</v>
      </c>
      <c r="CR8" s="142" t="s">
        <v>119</v>
      </c>
      <c r="CS8" s="142" t="s">
        <v>163</v>
      </c>
      <c r="CT8" s="142" t="s">
        <v>162</v>
      </c>
      <c r="CU8" s="142" t="s">
        <v>161</v>
      </c>
      <c r="CV8" s="142" t="s">
        <v>160</v>
      </c>
      <c r="CW8" s="158" t="s">
        <v>159</v>
      </c>
      <c r="CX8" s="157" t="s">
        <v>157</v>
      </c>
      <c r="CY8" s="142" t="s">
        <v>116</v>
      </c>
      <c r="CZ8" s="142" t="s">
        <v>119</v>
      </c>
      <c r="DA8" s="142" t="s">
        <v>163</v>
      </c>
      <c r="DB8" s="142" t="s">
        <v>162</v>
      </c>
      <c r="DC8" s="142" t="s">
        <v>161</v>
      </c>
      <c r="DD8" s="142" t="s">
        <v>160</v>
      </c>
      <c r="DE8" s="158" t="s">
        <v>159</v>
      </c>
      <c r="DF8" s="159"/>
      <c r="DG8" s="121" t="s">
        <v>158</v>
      </c>
      <c r="DH8" s="160" t="s">
        <v>157</v>
      </c>
      <c r="DI8" s="155" t="s">
        <v>116</v>
      </c>
      <c r="DJ8" s="155" t="s">
        <v>119</v>
      </c>
      <c r="DK8" s="154" t="s">
        <v>157</v>
      </c>
      <c r="DL8" s="155" t="s">
        <v>116</v>
      </c>
      <c r="DM8" s="156" t="s">
        <v>119</v>
      </c>
      <c r="DN8" s="155" t="s">
        <v>157</v>
      </c>
      <c r="DO8" s="155" t="s">
        <v>116</v>
      </c>
      <c r="DP8" s="155" t="s">
        <v>119</v>
      </c>
      <c r="DQ8" s="154" t="s">
        <v>157</v>
      </c>
      <c r="DR8" s="155" t="s">
        <v>116</v>
      </c>
      <c r="DS8" s="156" t="s">
        <v>119</v>
      </c>
      <c r="DT8" s="155" t="s">
        <v>157</v>
      </c>
      <c r="DU8" s="155" t="s">
        <v>116</v>
      </c>
      <c r="DV8" s="156" t="s">
        <v>119</v>
      </c>
      <c r="DW8" s="142"/>
      <c r="DX8" s="142"/>
      <c r="DY8" s="144" t="s">
        <v>143</v>
      </c>
      <c r="DZ8" s="129" t="s">
        <v>156</v>
      </c>
      <c r="EA8" s="129" t="s">
        <v>155</v>
      </c>
      <c r="EB8" s="129" t="s">
        <v>154</v>
      </c>
      <c r="EC8" s="129" t="s">
        <v>153</v>
      </c>
      <c r="ED8" s="129" t="s">
        <v>152</v>
      </c>
      <c r="EE8" s="129" t="s">
        <v>151</v>
      </c>
      <c r="EF8" s="148" t="s">
        <v>150</v>
      </c>
      <c r="EG8" s="159"/>
      <c r="EH8" s="161" t="s">
        <v>149</v>
      </c>
      <c r="EI8" s="129" t="s">
        <v>5</v>
      </c>
      <c r="EJ8" s="129" t="s">
        <v>4</v>
      </c>
      <c r="EK8" s="129" t="s">
        <v>3</v>
      </c>
      <c r="EL8" s="148" t="s">
        <v>2</v>
      </c>
      <c r="EM8" s="162"/>
      <c r="EN8" s="149">
        <v>1970</v>
      </c>
      <c r="EO8" s="150">
        <v>1984</v>
      </c>
      <c r="EP8" s="150">
        <v>2000</v>
      </c>
      <c r="EQ8" s="151">
        <v>2012</v>
      </c>
      <c r="ER8" s="149">
        <v>1970</v>
      </c>
      <c r="ES8" s="150">
        <v>1984</v>
      </c>
      <c r="ET8" s="150">
        <v>2000</v>
      </c>
      <c r="EU8" s="151">
        <v>2012</v>
      </c>
      <c r="EV8" s="149">
        <v>1970</v>
      </c>
      <c r="EW8" s="150">
        <v>1984</v>
      </c>
      <c r="EX8" s="150">
        <v>2000</v>
      </c>
      <c r="EY8" s="151">
        <v>2012</v>
      </c>
      <c r="EZ8" s="149">
        <v>1970</v>
      </c>
      <c r="FA8" s="150">
        <v>1984</v>
      </c>
      <c r="FB8" s="150">
        <v>2000</v>
      </c>
      <c r="FC8" s="150">
        <v>2012</v>
      </c>
      <c r="FD8" s="154" t="s">
        <v>148</v>
      </c>
      <c r="FE8" s="155" t="s">
        <v>147</v>
      </c>
      <c r="FF8" s="155" t="s">
        <v>146</v>
      </c>
      <c r="FG8" s="156" t="s">
        <v>145</v>
      </c>
      <c r="FH8" s="118"/>
      <c r="FI8" s="163" t="s">
        <v>7</v>
      </c>
      <c r="FJ8" s="164">
        <v>1970</v>
      </c>
      <c r="FK8" s="164">
        <v>1984</v>
      </c>
      <c r="FL8" s="164">
        <v>1995</v>
      </c>
      <c r="FM8" s="164">
        <v>2000</v>
      </c>
      <c r="FN8" s="164">
        <v>2012</v>
      </c>
      <c r="FO8" s="163" t="s">
        <v>7</v>
      </c>
      <c r="FP8" s="164">
        <v>1970</v>
      </c>
      <c r="FQ8" s="164">
        <v>1984</v>
      </c>
      <c r="FR8" s="164">
        <v>1995</v>
      </c>
      <c r="FS8" s="164">
        <v>2000</v>
      </c>
      <c r="FT8" s="164">
        <v>2012</v>
      </c>
      <c r="FU8" s="163" t="s">
        <v>7</v>
      </c>
      <c r="FV8" s="164">
        <v>1970</v>
      </c>
      <c r="FW8" s="164">
        <v>1984</v>
      </c>
      <c r="FX8" s="164">
        <v>1995</v>
      </c>
      <c r="FY8" s="164">
        <v>2000</v>
      </c>
      <c r="FZ8" s="164">
        <v>2012</v>
      </c>
      <c r="GA8" s="149" t="s">
        <v>124</v>
      </c>
      <c r="GB8" s="150" t="s">
        <v>123</v>
      </c>
      <c r="GC8" s="150" t="s">
        <v>122</v>
      </c>
      <c r="GD8" s="150" t="s">
        <v>121</v>
      </c>
      <c r="GE8" s="151" t="s">
        <v>144</v>
      </c>
      <c r="GF8" s="149" t="s">
        <v>124</v>
      </c>
      <c r="GG8" s="150" t="s">
        <v>123</v>
      </c>
      <c r="GH8" s="150" t="s">
        <v>122</v>
      </c>
      <c r="GI8" s="150" t="s">
        <v>121</v>
      </c>
      <c r="GJ8" s="150" t="s">
        <v>144</v>
      </c>
      <c r="GK8" s="151" t="s">
        <v>102</v>
      </c>
      <c r="GL8" s="165" t="s">
        <v>124</v>
      </c>
      <c r="GM8" s="162" t="s">
        <v>123</v>
      </c>
      <c r="GN8" s="162" t="s">
        <v>122</v>
      </c>
      <c r="GO8" s="162" t="s">
        <v>121</v>
      </c>
      <c r="GP8" s="162" t="s">
        <v>144</v>
      </c>
      <c r="GQ8" s="166" t="s">
        <v>102</v>
      </c>
      <c r="GR8" s="118"/>
      <c r="GS8" s="118"/>
      <c r="GT8" s="167" t="s">
        <v>119</v>
      </c>
      <c r="GU8" s="167" t="s">
        <v>118</v>
      </c>
      <c r="GV8" s="167" t="s">
        <v>117</v>
      </c>
      <c r="GW8" s="167" t="s">
        <v>116</v>
      </c>
      <c r="GX8" s="167" t="s">
        <v>119</v>
      </c>
      <c r="GY8" s="167" t="s">
        <v>118</v>
      </c>
      <c r="GZ8" s="167" t="s">
        <v>117</v>
      </c>
      <c r="HA8" s="167" t="s">
        <v>116</v>
      </c>
      <c r="HB8" s="118"/>
      <c r="HC8" s="118"/>
      <c r="HD8" s="118"/>
      <c r="HE8" s="118"/>
      <c r="HF8" s="118"/>
      <c r="HG8" s="118"/>
    </row>
    <row r="9" spans="1:230" ht="73.5" customHeight="1" thickBot="1" x14ac:dyDescent="0.35">
      <c r="A9" s="168"/>
      <c r="B9" s="168"/>
      <c r="C9" s="120"/>
      <c r="D9" s="120"/>
      <c r="E9" s="120"/>
      <c r="F9" s="120"/>
      <c r="G9" s="120"/>
      <c r="H9" s="120"/>
      <c r="I9" s="120"/>
      <c r="J9" s="120"/>
      <c r="K9" s="120"/>
      <c r="L9" s="120"/>
      <c r="M9" s="120"/>
      <c r="N9" s="120"/>
      <c r="O9" s="120"/>
      <c r="P9" s="169" t="s">
        <v>143</v>
      </c>
      <c r="Q9" s="170">
        <v>34208.34765625</v>
      </c>
      <c r="R9" s="171">
        <v>61122.188751908427</v>
      </c>
      <c r="S9" s="170">
        <f>R9*$Q$23</f>
        <v>51857.592991837904</v>
      </c>
      <c r="T9" s="129"/>
      <c r="U9" s="168"/>
      <c r="V9" s="123"/>
      <c r="W9" s="123"/>
      <c r="X9" s="123"/>
      <c r="Y9" s="123"/>
      <c r="Z9" s="123"/>
      <c r="AA9" s="123"/>
      <c r="AB9" s="123"/>
      <c r="AC9" s="123"/>
      <c r="AD9" s="172"/>
      <c r="AE9" s="144"/>
      <c r="AF9" s="129"/>
      <c r="AG9" s="129"/>
      <c r="AH9" s="129"/>
      <c r="AI9" s="129"/>
      <c r="AJ9" s="129"/>
      <c r="AK9" s="129"/>
      <c r="AL9" s="144"/>
      <c r="AM9" s="129"/>
      <c r="AN9" s="129"/>
      <c r="AO9" s="129"/>
      <c r="AP9" s="129"/>
      <c r="AQ9" s="129"/>
      <c r="AR9" s="148"/>
      <c r="AS9" s="129"/>
      <c r="AT9" s="123"/>
      <c r="AU9" s="173"/>
      <c r="AV9" s="123"/>
      <c r="AW9" s="123"/>
      <c r="AX9" s="123"/>
      <c r="AY9" s="172"/>
      <c r="AZ9" s="123"/>
      <c r="BA9" s="153"/>
      <c r="BB9" s="173"/>
      <c r="BC9" s="123"/>
      <c r="BD9" s="123"/>
      <c r="BE9" s="123"/>
      <c r="BF9" s="123"/>
      <c r="BG9" s="123"/>
      <c r="BH9" s="123"/>
      <c r="BI9" s="172"/>
      <c r="BJ9" s="118"/>
      <c r="BK9" s="118"/>
      <c r="BL9" s="118"/>
      <c r="BM9" s="118"/>
      <c r="BN9" s="118"/>
      <c r="BO9" s="118"/>
      <c r="BP9" s="118"/>
      <c r="BQ9" s="118"/>
      <c r="BR9" s="173"/>
      <c r="BS9" s="123"/>
      <c r="BT9" s="123"/>
      <c r="BU9" s="123"/>
      <c r="BV9" s="123"/>
      <c r="BW9" s="123"/>
      <c r="BX9" s="123"/>
      <c r="BY9" s="172"/>
      <c r="BZ9" s="118"/>
      <c r="CA9" s="118"/>
      <c r="CB9" s="118"/>
      <c r="CC9" s="118"/>
      <c r="CD9" s="118"/>
      <c r="CE9" s="118"/>
      <c r="CF9" s="118"/>
      <c r="CG9" s="118"/>
      <c r="CH9" s="173"/>
      <c r="CI9" s="123"/>
      <c r="CJ9" s="123"/>
      <c r="CK9" s="123"/>
      <c r="CL9" s="123"/>
      <c r="CM9" s="123"/>
      <c r="CN9" s="123"/>
      <c r="CO9" s="172"/>
      <c r="CP9" s="173"/>
      <c r="CQ9" s="123"/>
      <c r="CR9" s="123"/>
      <c r="CS9" s="123"/>
      <c r="CT9" s="123"/>
      <c r="CU9" s="123"/>
      <c r="CV9" s="123"/>
      <c r="CW9" s="172"/>
      <c r="CX9" s="173"/>
      <c r="CY9" s="123"/>
      <c r="CZ9" s="123"/>
      <c r="DA9" s="123"/>
      <c r="DB9" s="123"/>
      <c r="DC9" s="123"/>
      <c r="DD9" s="123"/>
      <c r="DE9" s="172"/>
      <c r="DF9" s="159"/>
      <c r="DG9" s="123"/>
      <c r="DH9" s="173"/>
      <c r="DI9" s="123"/>
      <c r="DJ9" s="123"/>
      <c r="DK9" s="173"/>
      <c r="DL9" s="123"/>
      <c r="DM9" s="172"/>
      <c r="DN9" s="123"/>
      <c r="DO9" s="123"/>
      <c r="DP9" s="123"/>
      <c r="DQ9" s="173"/>
      <c r="DR9" s="123"/>
      <c r="DS9" s="172"/>
      <c r="DT9" s="123"/>
      <c r="DU9" s="123"/>
      <c r="DV9" s="172"/>
      <c r="DW9" s="123"/>
      <c r="DX9" s="123"/>
      <c r="DY9" s="173"/>
      <c r="DZ9" s="123"/>
      <c r="EA9" s="123"/>
      <c r="EB9" s="123"/>
      <c r="EC9" s="123"/>
      <c r="ED9" s="123"/>
      <c r="EE9" s="123"/>
      <c r="EF9" s="172"/>
      <c r="EG9" s="159"/>
      <c r="EH9" s="129"/>
      <c r="EI9" s="123"/>
      <c r="EJ9" s="123"/>
      <c r="EK9" s="123"/>
      <c r="EL9" s="172"/>
      <c r="EM9" s="123"/>
      <c r="EN9" s="123"/>
      <c r="EO9" s="123"/>
      <c r="EP9" s="123"/>
      <c r="EQ9" s="123"/>
      <c r="ER9" s="173"/>
      <c r="ES9" s="123"/>
      <c r="ET9" s="123"/>
      <c r="EU9" s="172"/>
      <c r="EV9" s="123"/>
      <c r="EW9" s="123"/>
      <c r="EX9" s="123"/>
      <c r="EY9" s="123"/>
      <c r="EZ9" s="173"/>
      <c r="FA9" s="123"/>
      <c r="FB9" s="123"/>
      <c r="FC9" s="123"/>
      <c r="FD9" s="173"/>
      <c r="FE9" s="123"/>
      <c r="FF9" s="123"/>
      <c r="FG9" s="172"/>
      <c r="FH9" s="118"/>
      <c r="FI9" s="173"/>
      <c r="FJ9" s="123"/>
      <c r="FK9" s="123"/>
      <c r="FL9" s="123"/>
      <c r="FM9" s="123"/>
      <c r="FN9" s="123"/>
      <c r="FO9" s="173"/>
      <c r="FP9" s="123"/>
      <c r="FQ9" s="123"/>
      <c r="FR9" s="123"/>
      <c r="FS9" s="123"/>
      <c r="FT9" s="123"/>
      <c r="FU9" s="173"/>
      <c r="FV9" s="123"/>
      <c r="FW9" s="123"/>
      <c r="FX9" s="123"/>
      <c r="FY9" s="123"/>
      <c r="FZ9" s="123"/>
      <c r="GA9" s="173"/>
      <c r="GB9" s="123"/>
      <c r="GC9" s="123"/>
      <c r="GD9" s="123"/>
      <c r="GE9" s="172"/>
      <c r="GF9" s="173"/>
      <c r="GG9" s="123"/>
      <c r="GH9" s="123"/>
      <c r="GI9" s="123"/>
      <c r="GJ9" s="123"/>
      <c r="GK9" s="172"/>
      <c r="GL9" s="173"/>
      <c r="GM9" s="123"/>
      <c r="GN9" s="123"/>
      <c r="GO9" s="123"/>
      <c r="GP9" s="123"/>
      <c r="GQ9" s="172"/>
      <c r="GR9" s="118"/>
      <c r="GS9" s="118"/>
      <c r="GT9" s="174" t="s">
        <v>122</v>
      </c>
      <c r="GU9" s="174" t="s">
        <v>122</v>
      </c>
      <c r="GV9" s="120" t="s">
        <v>122</v>
      </c>
      <c r="GW9" s="120" t="s">
        <v>122</v>
      </c>
      <c r="GX9" s="174" t="s">
        <v>121</v>
      </c>
      <c r="GY9" s="174" t="s">
        <v>121</v>
      </c>
      <c r="GZ9" s="120" t="s">
        <v>121</v>
      </c>
      <c r="HA9" s="120" t="s">
        <v>121</v>
      </c>
      <c r="HB9" s="118"/>
      <c r="HC9" s="118"/>
      <c r="HD9" s="118"/>
      <c r="HE9" s="118"/>
      <c r="HF9" s="118"/>
      <c r="HG9" s="118"/>
    </row>
    <row r="10" spans="1:230" x14ac:dyDescent="0.3">
      <c r="A10" s="159">
        <v>1900</v>
      </c>
      <c r="B10" s="159">
        <v>1900</v>
      </c>
      <c r="C10" s="265">
        <v>0.13561485707759857</v>
      </c>
      <c r="D10" s="265">
        <v>0.36410492658615112</v>
      </c>
      <c r="E10" s="265">
        <v>0.50028020143508911</v>
      </c>
      <c r="F10" s="265">
        <v>0.22047635912895203</v>
      </c>
      <c r="G10" s="265">
        <f>(G23/(G23+H23))*(1-I10)</f>
        <v>0.17701460791887977</v>
      </c>
      <c r="H10" s="265">
        <f>1-G10-I10</f>
        <v>0.40298539208112022</v>
      </c>
      <c r="I10" s="265">
        <v>0.42</v>
      </c>
      <c r="J10" s="265">
        <v>0.17</v>
      </c>
      <c r="K10" s="118"/>
      <c r="L10" s="118"/>
      <c r="M10" s="118"/>
      <c r="N10" s="118"/>
      <c r="O10" s="118"/>
      <c r="P10" s="169" t="s">
        <v>142</v>
      </c>
      <c r="Q10" s="170">
        <v>351445.72122125997</v>
      </c>
      <c r="R10" s="170">
        <v>1261908.0284069728</v>
      </c>
      <c r="S10" s="170">
        <f>R10*$Q$23</f>
        <v>1070634.3190011859</v>
      </c>
      <c r="T10" s="123"/>
      <c r="U10" s="159">
        <v>1900</v>
      </c>
      <c r="V10" s="123"/>
      <c r="W10" s="123"/>
      <c r="X10" s="123"/>
      <c r="Y10" s="123"/>
      <c r="Z10" s="123"/>
      <c r="AA10" s="123"/>
      <c r="AB10" s="123"/>
      <c r="AC10" s="123"/>
      <c r="AD10" s="172"/>
      <c r="AE10" s="144"/>
      <c r="AF10" s="129"/>
      <c r="AG10" s="129"/>
      <c r="AH10" s="129"/>
      <c r="AI10" s="129"/>
      <c r="AJ10" s="129"/>
      <c r="AK10" s="129"/>
      <c r="AL10" s="144"/>
      <c r="AM10" s="129"/>
      <c r="AN10" s="129"/>
      <c r="AO10" s="129"/>
      <c r="AP10" s="129"/>
      <c r="AQ10" s="129"/>
      <c r="AR10" s="148"/>
      <c r="AT10" s="176" t="s">
        <v>109</v>
      </c>
      <c r="AU10" s="177">
        <v>0.86149558267510729</v>
      </c>
      <c r="AV10" s="178">
        <v>2.2837676364021828E-2</v>
      </c>
      <c r="AW10" s="178">
        <v>7.0616088362260271E-2</v>
      </c>
      <c r="AX10" s="178">
        <v>4.5050631468484537E-2</v>
      </c>
      <c r="AY10" s="179">
        <f t="shared" ref="AY10:AY17" si="1">AW10+AX10</f>
        <v>0.11566671983074481</v>
      </c>
      <c r="AZ10" s="123"/>
      <c r="BA10" s="153"/>
      <c r="BB10" s="173"/>
      <c r="BC10" s="123"/>
      <c r="BD10" s="123"/>
      <c r="BE10" s="123"/>
      <c r="BF10" s="123"/>
      <c r="BG10" s="123"/>
      <c r="BH10" s="123"/>
      <c r="BI10" s="172"/>
      <c r="BJ10" s="118"/>
      <c r="BK10" s="118"/>
      <c r="BL10" s="118"/>
      <c r="BM10" s="118"/>
      <c r="BN10" s="118"/>
      <c r="BO10" s="118"/>
      <c r="BP10" s="118"/>
      <c r="BQ10" s="118"/>
      <c r="BR10" s="173"/>
      <c r="BS10" s="123"/>
      <c r="BT10" s="123"/>
      <c r="BU10" s="123"/>
      <c r="BV10" s="123"/>
      <c r="BW10" s="123"/>
      <c r="BX10" s="123"/>
      <c r="BY10" s="172"/>
      <c r="BZ10" s="118"/>
      <c r="CA10" s="118"/>
      <c r="CB10" s="118"/>
      <c r="CC10" s="118"/>
      <c r="CD10" s="118"/>
      <c r="CE10" s="118"/>
      <c r="CF10" s="118"/>
      <c r="CG10" s="118"/>
      <c r="CH10" s="173"/>
      <c r="CI10" s="123"/>
      <c r="CJ10" s="123"/>
      <c r="CK10" s="123"/>
      <c r="CL10" s="123"/>
      <c r="CM10" s="123"/>
      <c r="CN10" s="123"/>
      <c r="CO10" s="172"/>
      <c r="CP10" s="173"/>
      <c r="CQ10" s="123"/>
      <c r="CR10" s="123"/>
      <c r="CS10" s="123"/>
      <c r="CT10" s="123"/>
      <c r="CU10" s="123"/>
      <c r="CV10" s="123"/>
      <c r="CW10" s="172"/>
      <c r="CX10" s="173"/>
      <c r="CY10" s="123"/>
      <c r="CZ10" s="123"/>
      <c r="DA10" s="123"/>
      <c r="DB10" s="123"/>
      <c r="DC10" s="123"/>
      <c r="DD10" s="123"/>
      <c r="DE10" s="172"/>
      <c r="DF10" s="129"/>
      <c r="DG10" s="161">
        <v>1900</v>
      </c>
      <c r="DH10" s="173"/>
      <c r="DI10" s="123"/>
      <c r="DJ10" s="123"/>
      <c r="DK10" s="173"/>
      <c r="DL10" s="123"/>
      <c r="DM10" s="172"/>
      <c r="DN10" s="123"/>
      <c r="DO10" s="123"/>
      <c r="DP10" s="123"/>
      <c r="DQ10" s="173"/>
      <c r="DR10" s="123"/>
      <c r="DS10" s="172"/>
      <c r="DT10" s="123"/>
      <c r="DU10" s="123"/>
      <c r="DV10" s="172"/>
      <c r="DW10" s="123"/>
      <c r="DX10" s="123"/>
      <c r="DY10" s="173"/>
      <c r="DZ10" s="123"/>
      <c r="EA10" s="123"/>
      <c r="EB10" s="123"/>
      <c r="EC10" s="123"/>
      <c r="ED10" s="123"/>
      <c r="EE10" s="123"/>
      <c r="EF10" s="172"/>
      <c r="EG10" s="159">
        <v>1900</v>
      </c>
      <c r="EH10" s="161"/>
      <c r="EI10" s="123"/>
      <c r="EJ10" s="123"/>
      <c r="EK10" s="123"/>
      <c r="EL10" s="172"/>
      <c r="EM10" s="123">
        <v>24</v>
      </c>
      <c r="EN10" s="180">
        <v>1.6233128309249878</v>
      </c>
      <c r="EO10" s="181">
        <v>1.6023027896881104</v>
      </c>
      <c r="EP10" s="181">
        <v>1.2519116401672363</v>
      </c>
      <c r="EQ10" s="182">
        <v>1.2268292903900146</v>
      </c>
      <c r="ER10" s="180">
        <v>1.9464444352640142</v>
      </c>
      <c r="ES10" s="181">
        <v>1.7664565701510322</v>
      </c>
      <c r="ET10" s="181">
        <v>1.2682722846388133</v>
      </c>
      <c r="EU10" s="182">
        <v>1.2237670112640768</v>
      </c>
      <c r="EV10" s="180">
        <v>2.2325861387119126</v>
      </c>
      <c r="EW10" s="181">
        <v>1.8250767215367454</v>
      </c>
      <c r="EX10" s="181">
        <v>1.2994728674964071</v>
      </c>
      <c r="EY10" s="182">
        <v>1.2371185290827533</v>
      </c>
      <c r="EZ10" s="180">
        <v>0.65567754372938225</v>
      </c>
      <c r="FA10" s="181">
        <v>0.94830565430621172</v>
      </c>
      <c r="FB10" s="181">
        <v>0.98810754370216258</v>
      </c>
      <c r="FC10" s="181">
        <v>1.0066393598138217</v>
      </c>
      <c r="FD10" s="173"/>
      <c r="FE10" s="123"/>
      <c r="FF10" s="123"/>
      <c r="FG10" s="172"/>
      <c r="FH10" s="118"/>
      <c r="FI10" s="173">
        <v>24</v>
      </c>
      <c r="FJ10" s="181">
        <v>0.58727846401961059</v>
      </c>
      <c r="FK10" s="183">
        <v>0.51115942880593579</v>
      </c>
      <c r="FL10" s="183">
        <v>0.43375613671649049</v>
      </c>
      <c r="FM10" s="183">
        <v>0.44084289666884907</v>
      </c>
      <c r="FN10" s="183">
        <v>0.48079442859402516</v>
      </c>
      <c r="FO10" s="173">
        <v>24</v>
      </c>
      <c r="FP10" s="181">
        <v>0.68351263569289789</v>
      </c>
      <c r="FQ10" s="183">
        <v>0.57437250035705611</v>
      </c>
      <c r="FR10" s="183">
        <v>0.52429647233621623</v>
      </c>
      <c r="FS10" s="183">
        <v>0.54444608588968024</v>
      </c>
      <c r="FT10" s="183">
        <v>0.57301098377427917</v>
      </c>
      <c r="FU10" s="173">
        <v>24</v>
      </c>
      <c r="FV10" s="181">
        <v>0.23112475161162765</v>
      </c>
      <c r="FW10" s="183">
        <v>0.2746605259922717</v>
      </c>
      <c r="FX10" s="183">
        <v>0.14891861735529238</v>
      </c>
      <c r="FY10" s="183">
        <v>0.12731409518049536</v>
      </c>
      <c r="FZ10" s="183">
        <v>0.13822336697079818</v>
      </c>
      <c r="GA10" s="173"/>
      <c r="GB10" s="123"/>
      <c r="GC10" s="123"/>
      <c r="GD10" s="123"/>
      <c r="GE10" s="172"/>
      <c r="GF10" s="173"/>
      <c r="GG10" s="123"/>
      <c r="GH10" s="123"/>
      <c r="GI10" s="123"/>
      <c r="GJ10" s="123"/>
      <c r="GK10" s="172"/>
      <c r="GL10" s="173"/>
      <c r="GM10" s="123"/>
      <c r="GN10" s="123"/>
      <c r="GO10" s="123"/>
      <c r="GP10" s="123"/>
      <c r="GQ10" s="172"/>
      <c r="GR10" s="118"/>
      <c r="GS10" s="118">
        <v>1904</v>
      </c>
      <c r="GT10" s="118"/>
      <c r="GU10" s="184">
        <v>0.85865551233291626</v>
      </c>
      <c r="GV10" s="174"/>
      <c r="GW10" s="138"/>
      <c r="GX10" s="138"/>
      <c r="GY10" s="138">
        <v>0.56326371431350708</v>
      </c>
      <c r="GZ10" s="138"/>
      <c r="HA10" s="138"/>
      <c r="HB10" s="118"/>
      <c r="HC10" s="118"/>
      <c r="HD10" s="118"/>
      <c r="HE10" s="118"/>
      <c r="HF10" s="118"/>
      <c r="HG10" s="118"/>
    </row>
    <row r="11" spans="1:230" x14ac:dyDescent="0.3">
      <c r="A11" s="159">
        <v>1901</v>
      </c>
      <c r="B11" s="159">
        <v>1901</v>
      </c>
      <c r="C11" s="265"/>
      <c r="D11" s="265"/>
      <c r="E11" s="265"/>
      <c r="F11" s="265"/>
      <c r="G11" s="265"/>
      <c r="H11" s="265"/>
      <c r="I11" s="265"/>
      <c r="J11" s="265"/>
      <c r="K11" s="118"/>
      <c r="L11" s="118"/>
      <c r="M11" s="118"/>
      <c r="N11" s="118"/>
      <c r="O11" s="118"/>
      <c r="P11" s="169" t="s">
        <v>141</v>
      </c>
      <c r="Q11" s="170">
        <v>390104.33576371026</v>
      </c>
      <c r="R11" s="169"/>
      <c r="S11" s="185"/>
      <c r="T11" s="123"/>
      <c r="U11" s="159">
        <v>1901</v>
      </c>
      <c r="V11" s="123"/>
      <c r="W11" s="123"/>
      <c r="X11" s="123"/>
      <c r="Y11" s="123"/>
      <c r="Z11" s="123"/>
      <c r="AA11" s="123"/>
      <c r="AB11" s="123"/>
      <c r="AC11" s="123"/>
      <c r="AD11" s="172"/>
      <c r="AE11" s="144"/>
      <c r="AF11" s="129"/>
      <c r="AG11" s="129"/>
      <c r="AH11" s="129"/>
      <c r="AI11" s="129"/>
      <c r="AJ11" s="129"/>
      <c r="AK11" s="129"/>
      <c r="AL11" s="144"/>
      <c r="AM11" s="129"/>
      <c r="AN11" s="129"/>
      <c r="AO11" s="129"/>
      <c r="AP11" s="129"/>
      <c r="AQ11" s="129"/>
      <c r="AR11" s="148"/>
      <c r="AT11" s="176" t="s">
        <v>108</v>
      </c>
      <c r="AU11" s="177">
        <v>0.84858117152948576</v>
      </c>
      <c r="AV11" s="178">
        <v>2.7170899820207858E-2</v>
      </c>
      <c r="AW11" s="178">
        <v>7.3175972318855198E-2</v>
      </c>
      <c r="AX11" s="178">
        <v>5.1071928612772752E-2</v>
      </c>
      <c r="AY11" s="179">
        <f t="shared" si="1"/>
        <v>0.12424790093162795</v>
      </c>
      <c r="AZ11" s="123"/>
      <c r="BA11" s="153"/>
      <c r="BB11" s="173"/>
      <c r="BC11" s="123"/>
      <c r="BD11" s="123"/>
      <c r="BE11" s="123"/>
      <c r="BF11" s="123"/>
      <c r="BG11" s="123"/>
      <c r="BH11" s="123"/>
      <c r="BI11" s="172"/>
      <c r="BJ11" s="118"/>
      <c r="BK11" s="118"/>
      <c r="BL11" s="118"/>
      <c r="BM11" s="118"/>
      <c r="BN11" s="118"/>
      <c r="BO11" s="118"/>
      <c r="BP11" s="118"/>
      <c r="BQ11" s="118"/>
      <c r="BR11" s="173"/>
      <c r="BS11" s="123"/>
      <c r="BT11" s="123"/>
      <c r="BU11" s="123"/>
      <c r="BV11" s="123"/>
      <c r="BW11" s="123"/>
      <c r="BX11" s="123"/>
      <c r="BY11" s="172"/>
      <c r="BZ11" s="118"/>
      <c r="CA11" s="118"/>
      <c r="CB11" s="118"/>
      <c r="CC11" s="118"/>
      <c r="CD11" s="118"/>
      <c r="CE11" s="118"/>
      <c r="CF11" s="118"/>
      <c r="CG11" s="118"/>
      <c r="CH11" s="173"/>
      <c r="CI11" s="123"/>
      <c r="CJ11" s="123"/>
      <c r="CK11" s="123"/>
      <c r="CL11" s="123"/>
      <c r="CM11" s="123"/>
      <c r="CN11" s="123"/>
      <c r="CO11" s="172"/>
      <c r="CP11" s="173"/>
      <c r="CQ11" s="123"/>
      <c r="CR11" s="123"/>
      <c r="CS11" s="123"/>
      <c r="CT11" s="123"/>
      <c r="CU11" s="123"/>
      <c r="CV11" s="123"/>
      <c r="CW11" s="172"/>
      <c r="CX11" s="173"/>
      <c r="CY11" s="123"/>
      <c r="CZ11" s="123"/>
      <c r="DA11" s="123"/>
      <c r="DB11" s="123"/>
      <c r="DC11" s="123"/>
      <c r="DD11" s="123"/>
      <c r="DE11" s="172"/>
      <c r="DF11" s="129"/>
      <c r="DG11" s="161">
        <v>1901</v>
      </c>
      <c r="DH11" s="173"/>
      <c r="DI11" s="123"/>
      <c r="DJ11" s="123"/>
      <c r="DK11" s="173"/>
      <c r="DL11" s="123"/>
      <c r="DM11" s="172"/>
      <c r="DN11" s="123"/>
      <c r="DO11" s="123"/>
      <c r="DP11" s="123"/>
      <c r="DQ11" s="173"/>
      <c r="DR11" s="123"/>
      <c r="DS11" s="172"/>
      <c r="DT11" s="123"/>
      <c r="DU11" s="123"/>
      <c r="DV11" s="172"/>
      <c r="DW11" s="123"/>
      <c r="DX11" s="123"/>
      <c r="DY11" s="173"/>
      <c r="DZ11" s="123"/>
      <c r="EA11" s="123"/>
      <c r="EB11" s="123"/>
      <c r="EC11" s="123"/>
      <c r="ED11" s="123"/>
      <c r="EE11" s="123"/>
      <c r="EF11" s="172"/>
      <c r="EG11" s="159">
        <v>1901</v>
      </c>
      <c r="EH11" s="161"/>
      <c r="EI11" s="123"/>
      <c r="EJ11" s="123"/>
      <c r="EK11" s="123"/>
      <c r="EL11" s="172"/>
      <c r="EM11" s="123">
        <v>25</v>
      </c>
      <c r="EN11" s="180">
        <v>1.5927940607070923</v>
      </c>
      <c r="EO11" s="181">
        <v>1.4012445211410522</v>
      </c>
      <c r="EP11" s="181">
        <v>1.2380867004394531</v>
      </c>
      <c r="EQ11" s="182">
        <v>1.2113842964172363</v>
      </c>
      <c r="ER11" s="180">
        <v>2.044183861944521</v>
      </c>
      <c r="ES11" s="181">
        <v>1.8114433885636878</v>
      </c>
      <c r="ET11" s="181">
        <v>1.2836963479548513</v>
      </c>
      <c r="EU11" s="182">
        <v>1.2284625469846584</v>
      </c>
      <c r="EV11" s="180">
        <v>2.3653078573928235</v>
      </c>
      <c r="EW11" s="181">
        <v>1.8922900185358678</v>
      </c>
      <c r="EX11" s="181">
        <v>1.3221204177959223</v>
      </c>
      <c r="EY11" s="182">
        <v>1.2461109241269899</v>
      </c>
      <c r="EZ11" s="180">
        <v>0.66571177551003746</v>
      </c>
      <c r="FA11" s="181">
        <v>0.94932334911563765</v>
      </c>
      <c r="FB11" s="181">
        <v>0.98174560745497896</v>
      </c>
      <c r="FC11" s="181">
        <v>1.0019373457562259</v>
      </c>
      <c r="FD11" s="173"/>
      <c r="FE11" s="123"/>
      <c r="FF11" s="123"/>
      <c r="FG11" s="172"/>
      <c r="FH11" s="118"/>
      <c r="FI11" s="173">
        <v>25</v>
      </c>
      <c r="FJ11" s="181">
        <v>0.67422342785452316</v>
      </c>
      <c r="FK11" s="183">
        <v>0.57670624585033425</v>
      </c>
      <c r="FL11" s="183">
        <v>0.50188387626920861</v>
      </c>
      <c r="FM11" s="183">
        <v>0.51490222185583134</v>
      </c>
      <c r="FN11" s="183">
        <v>0.56080246231368425</v>
      </c>
      <c r="FO11" s="173">
        <v>25</v>
      </c>
      <c r="FP11" s="181">
        <v>0.78172724413872852</v>
      </c>
      <c r="FQ11" s="183">
        <v>0.64417150996872274</v>
      </c>
      <c r="FR11" s="183">
        <v>0.60755407446788301</v>
      </c>
      <c r="FS11" s="183">
        <v>0.63210476888066036</v>
      </c>
      <c r="FT11" s="183">
        <v>0.66298729248052946</v>
      </c>
      <c r="FU11" s="173">
        <v>25</v>
      </c>
      <c r="FV11" s="181">
        <v>0.26655631062771445</v>
      </c>
      <c r="FW11" s="183">
        <v>0.30090583346911076</v>
      </c>
      <c r="FX11" s="183">
        <v>0.1839707655747875</v>
      </c>
      <c r="FY11" s="183">
        <v>0.16331487534589464</v>
      </c>
      <c r="FZ11" s="183">
        <v>0.17603264701905308</v>
      </c>
      <c r="GA11" s="173"/>
      <c r="GB11" s="123"/>
      <c r="GC11" s="123"/>
      <c r="GD11" s="123"/>
      <c r="GE11" s="172"/>
      <c r="GF11" s="173"/>
      <c r="GG11" s="123"/>
      <c r="GH11" s="123"/>
      <c r="GI11" s="123"/>
      <c r="GJ11" s="123"/>
      <c r="GK11" s="172"/>
      <c r="GL11" s="173"/>
      <c r="GM11" s="123"/>
      <c r="GN11" s="123"/>
      <c r="GO11" s="123"/>
      <c r="GP11" s="123"/>
      <c r="GQ11" s="172"/>
      <c r="GR11" s="118"/>
      <c r="GS11" s="118">
        <v>1905</v>
      </c>
      <c r="GT11" s="118"/>
      <c r="GU11" s="184">
        <v>0.8601335883140564</v>
      </c>
      <c r="GV11" s="174"/>
      <c r="GW11" s="138"/>
      <c r="GX11" s="138"/>
      <c r="GY11" s="138">
        <v>0.56903207302093506</v>
      </c>
      <c r="GZ11" s="138"/>
      <c r="HA11" s="138"/>
      <c r="HB11" s="118"/>
      <c r="HC11" s="118"/>
      <c r="HD11" s="118"/>
      <c r="HE11" s="118"/>
      <c r="HF11" s="118"/>
      <c r="HG11" s="118"/>
    </row>
    <row r="12" spans="1:230" x14ac:dyDescent="0.3">
      <c r="A12" s="159">
        <v>1902</v>
      </c>
      <c r="B12" s="159">
        <v>1902</v>
      </c>
      <c r="C12" s="265"/>
      <c r="D12" s="265"/>
      <c r="E12" s="265"/>
      <c r="F12" s="265"/>
      <c r="G12" s="265"/>
      <c r="H12" s="265"/>
      <c r="I12" s="265"/>
      <c r="J12" s="265"/>
      <c r="K12" s="118"/>
      <c r="L12" s="118"/>
      <c r="M12" s="118"/>
      <c r="N12" s="118"/>
      <c r="O12" s="118"/>
      <c r="P12" s="169" t="s">
        <v>140</v>
      </c>
      <c r="Q12" s="170">
        <v>9790.932426895959</v>
      </c>
      <c r="R12" s="169"/>
      <c r="S12" s="185"/>
      <c r="T12" s="123"/>
      <c r="U12" s="159">
        <v>1902</v>
      </c>
      <c r="V12" s="123"/>
      <c r="W12" s="123"/>
      <c r="X12" s="123"/>
      <c r="Y12" s="123"/>
      <c r="Z12" s="123"/>
      <c r="AA12" s="123"/>
      <c r="AB12" s="123"/>
      <c r="AC12" s="123"/>
      <c r="AD12" s="172"/>
      <c r="AE12" s="144"/>
      <c r="AF12" s="129"/>
      <c r="AG12" s="129"/>
      <c r="AH12" s="129"/>
      <c r="AI12" s="129"/>
      <c r="AJ12" s="129"/>
      <c r="AK12" s="129"/>
      <c r="AL12" s="144"/>
      <c r="AM12" s="129"/>
      <c r="AN12" s="129"/>
      <c r="AO12" s="129"/>
      <c r="AP12" s="129"/>
      <c r="AQ12" s="129"/>
      <c r="AR12" s="148"/>
      <c r="AT12" s="176" t="s">
        <v>107</v>
      </c>
      <c r="AU12" s="177">
        <v>0.81732660747526065</v>
      </c>
      <c r="AV12" s="178">
        <v>3.917526636455855E-2</v>
      </c>
      <c r="AW12" s="178">
        <v>7.3605522222852493E-2</v>
      </c>
      <c r="AX12" s="178">
        <v>6.9892631024441682E-2</v>
      </c>
      <c r="AY12" s="179">
        <f t="shared" si="1"/>
        <v>0.14349815324729417</v>
      </c>
      <c r="AZ12" s="123"/>
      <c r="BA12" s="153"/>
      <c r="BB12" s="173"/>
      <c r="BC12" s="123"/>
      <c r="BD12" s="123"/>
      <c r="BE12" s="123"/>
      <c r="BF12" s="123"/>
      <c r="BG12" s="123"/>
      <c r="BH12" s="123"/>
      <c r="BI12" s="172"/>
      <c r="BJ12" s="118"/>
      <c r="BK12" s="118"/>
      <c r="BL12" s="118"/>
      <c r="BM12" s="118"/>
      <c r="BN12" s="118"/>
      <c r="BO12" s="118"/>
      <c r="BP12" s="118"/>
      <c r="BQ12" s="118"/>
      <c r="BR12" s="173"/>
      <c r="BS12" s="123"/>
      <c r="BT12" s="123"/>
      <c r="BU12" s="123"/>
      <c r="BV12" s="123"/>
      <c r="BW12" s="123"/>
      <c r="BX12" s="123"/>
      <c r="BY12" s="172"/>
      <c r="BZ12" s="118"/>
      <c r="CA12" s="118"/>
      <c r="CB12" s="118"/>
      <c r="CC12" s="118"/>
      <c r="CD12" s="118"/>
      <c r="CE12" s="118"/>
      <c r="CF12" s="118"/>
      <c r="CG12" s="118"/>
      <c r="CH12" s="173"/>
      <c r="CI12" s="123"/>
      <c r="CJ12" s="123"/>
      <c r="CK12" s="123"/>
      <c r="CL12" s="123"/>
      <c r="CM12" s="123"/>
      <c r="CN12" s="123"/>
      <c r="CO12" s="172"/>
      <c r="CP12" s="173"/>
      <c r="CQ12" s="123"/>
      <c r="CR12" s="123"/>
      <c r="CS12" s="123"/>
      <c r="CT12" s="123"/>
      <c r="CU12" s="123"/>
      <c r="CV12" s="123"/>
      <c r="CW12" s="172"/>
      <c r="CX12" s="173"/>
      <c r="CY12" s="123"/>
      <c r="CZ12" s="123"/>
      <c r="DA12" s="123"/>
      <c r="DB12" s="123"/>
      <c r="DC12" s="123"/>
      <c r="DD12" s="123"/>
      <c r="DE12" s="172"/>
      <c r="DF12" s="129"/>
      <c r="DG12" s="161">
        <v>1902</v>
      </c>
      <c r="DH12" s="173"/>
      <c r="DI12" s="123"/>
      <c r="DJ12" s="123"/>
      <c r="DK12" s="173"/>
      <c r="DL12" s="123"/>
      <c r="DM12" s="172"/>
      <c r="DN12" s="123"/>
      <c r="DO12" s="123"/>
      <c r="DP12" s="123"/>
      <c r="DQ12" s="173"/>
      <c r="DR12" s="123"/>
      <c r="DS12" s="172"/>
      <c r="DT12" s="123"/>
      <c r="DU12" s="123"/>
      <c r="DV12" s="172"/>
      <c r="DW12" s="123"/>
      <c r="DX12" s="123"/>
      <c r="DY12" s="173"/>
      <c r="DZ12" s="123"/>
      <c r="EA12" s="123"/>
      <c r="EB12" s="123"/>
      <c r="EC12" s="123"/>
      <c r="ED12" s="123"/>
      <c r="EE12" s="123"/>
      <c r="EF12" s="172"/>
      <c r="EG12" s="159">
        <v>1902</v>
      </c>
      <c r="EH12" s="161"/>
      <c r="EI12" s="123"/>
      <c r="EJ12" s="123"/>
      <c r="EK12" s="123"/>
      <c r="EL12" s="172"/>
      <c r="EM12" s="123">
        <v>26</v>
      </c>
      <c r="EN12" s="180">
        <v>2.0824790000915527</v>
      </c>
      <c r="EO12" s="181">
        <v>1.4165208339691162</v>
      </c>
      <c r="EP12" s="181">
        <v>1.2517764568328857</v>
      </c>
      <c r="EQ12" s="182">
        <v>1.19200599193573</v>
      </c>
      <c r="ER12" s="180">
        <v>2.1438287738912338</v>
      </c>
      <c r="ES12" s="181">
        <v>1.8443603233746784</v>
      </c>
      <c r="ET12" s="181">
        <v>1.3026974049463498</v>
      </c>
      <c r="EU12" s="182">
        <v>1.2334165549565101</v>
      </c>
      <c r="EV12" s="180">
        <v>2.5193617324897648</v>
      </c>
      <c r="EW12" s="181">
        <v>1.9576178255097285</v>
      </c>
      <c r="EX12" s="181">
        <v>1.348511544133056</v>
      </c>
      <c r="EY12" s="182">
        <v>1.2547927029838146</v>
      </c>
      <c r="EZ12" s="180">
        <v>0.67742547198382563</v>
      </c>
      <c r="FA12" s="181">
        <v>0.95152524552342543</v>
      </c>
      <c r="FB12" s="181">
        <v>0.98047553114978714</v>
      </c>
      <c r="FC12" s="181">
        <v>0.99797234758347297</v>
      </c>
      <c r="FD12" s="173"/>
      <c r="FE12" s="123"/>
      <c r="FF12" s="123"/>
      <c r="FG12" s="172"/>
      <c r="FH12" s="118"/>
      <c r="FI12" s="173">
        <v>26</v>
      </c>
      <c r="FJ12" s="181">
        <v>0.759831663708745</v>
      </c>
      <c r="FK12" s="183">
        <v>0.63926355449732697</v>
      </c>
      <c r="FL12" s="183">
        <v>0.56577155784767696</v>
      </c>
      <c r="FM12" s="183">
        <v>0.58045248222918888</v>
      </c>
      <c r="FN12" s="183">
        <v>0.62783449773896327</v>
      </c>
      <c r="FO12" s="173">
        <v>26</v>
      </c>
      <c r="FP12" s="181">
        <v>0.87504686983310376</v>
      </c>
      <c r="FQ12" s="183">
        <v>0.71041874105160985</v>
      </c>
      <c r="FR12" s="183">
        <v>0.67934119587647179</v>
      </c>
      <c r="FS12" s="183">
        <v>0.70728463848306</v>
      </c>
      <c r="FT12" s="183">
        <v>0.73575230293189797</v>
      </c>
      <c r="FU12" s="173">
        <v>26</v>
      </c>
      <c r="FV12" s="181">
        <v>0.30852510307886305</v>
      </c>
      <c r="FW12" s="183">
        <v>0.33219669018288789</v>
      </c>
      <c r="FX12" s="183">
        <v>0.2227302285787344</v>
      </c>
      <c r="FY12" s="183">
        <v>0.2024401862333941</v>
      </c>
      <c r="FZ12" s="183">
        <v>0.21821637220416418</v>
      </c>
      <c r="GA12" s="173"/>
      <c r="GB12" s="123"/>
      <c r="GC12" s="123"/>
      <c r="GD12" s="123"/>
      <c r="GE12" s="172"/>
      <c r="GF12" s="173"/>
      <c r="GG12" s="123"/>
      <c r="GH12" s="123"/>
      <c r="GI12" s="123"/>
      <c r="GJ12" s="123"/>
      <c r="GK12" s="172"/>
      <c r="GL12" s="173"/>
      <c r="GM12" s="123"/>
      <c r="GN12" s="123"/>
      <c r="GO12" s="123"/>
      <c r="GP12" s="123"/>
      <c r="GQ12" s="172"/>
      <c r="GR12" s="118"/>
      <c r="GS12" s="118">
        <v>1906</v>
      </c>
      <c r="GT12" s="118"/>
      <c r="GU12" s="184"/>
      <c r="GV12" s="174"/>
      <c r="GW12" s="138"/>
      <c r="GX12" s="138"/>
      <c r="GY12" s="138"/>
      <c r="GZ12" s="138"/>
      <c r="HA12" s="138"/>
      <c r="HB12" s="118"/>
      <c r="HC12" s="118"/>
      <c r="HD12" s="118"/>
      <c r="HE12" s="118"/>
      <c r="HF12" s="118"/>
      <c r="HG12" s="118"/>
    </row>
    <row r="13" spans="1:230" x14ac:dyDescent="0.3">
      <c r="A13" s="159">
        <v>1903</v>
      </c>
      <c r="B13" s="159">
        <v>1903</v>
      </c>
      <c r="C13" s="265"/>
      <c r="D13" s="265"/>
      <c r="E13" s="265"/>
      <c r="F13" s="265"/>
      <c r="G13" s="265"/>
      <c r="H13" s="265"/>
      <c r="I13" s="265"/>
      <c r="J13" s="265"/>
      <c r="K13" s="118"/>
      <c r="L13" s="118"/>
      <c r="M13" s="118"/>
      <c r="N13" s="118"/>
      <c r="O13" s="118"/>
      <c r="P13" s="169" t="s">
        <v>139</v>
      </c>
      <c r="Q13" s="170">
        <v>12864.175997882641</v>
      </c>
      <c r="R13" s="169"/>
      <c r="S13" s="185"/>
      <c r="T13" s="123"/>
      <c r="U13" s="159">
        <v>1903</v>
      </c>
      <c r="V13" s="123"/>
      <c r="W13" s="123"/>
      <c r="X13" s="123"/>
      <c r="Y13" s="123"/>
      <c r="Z13" s="123"/>
      <c r="AA13" s="123"/>
      <c r="AB13" s="123"/>
      <c r="AC13" s="123"/>
      <c r="AD13" s="172"/>
      <c r="AE13" s="144"/>
      <c r="AF13" s="129"/>
      <c r="AG13" s="129"/>
      <c r="AH13" s="129"/>
      <c r="AI13" s="129"/>
      <c r="AJ13" s="129"/>
      <c r="AK13" s="129"/>
      <c r="AL13" s="144"/>
      <c r="AM13" s="129"/>
      <c r="AN13" s="129"/>
      <c r="AO13" s="129"/>
      <c r="AP13" s="129"/>
      <c r="AQ13" s="129"/>
      <c r="AR13" s="148"/>
      <c r="AT13" s="176" t="s">
        <v>106</v>
      </c>
      <c r="AU13" s="177">
        <v>0.77228561289919195</v>
      </c>
      <c r="AV13" s="178">
        <v>6.3994155980508047E-2</v>
      </c>
      <c r="AW13" s="178">
        <v>7.361862343922447E-2</v>
      </c>
      <c r="AX13" s="178">
        <v>9.0101650048763304E-2</v>
      </c>
      <c r="AY13" s="179">
        <f t="shared" si="1"/>
        <v>0.16372027348798779</v>
      </c>
      <c r="AZ13" s="123"/>
      <c r="BA13" s="153"/>
      <c r="BB13" s="173"/>
      <c r="BC13" s="123"/>
      <c r="BD13" s="123"/>
      <c r="BE13" s="123"/>
      <c r="BF13" s="123"/>
      <c r="BG13" s="123"/>
      <c r="BH13" s="123"/>
      <c r="BI13" s="172"/>
      <c r="BJ13" s="118"/>
      <c r="BK13" s="118"/>
      <c r="BL13" s="118"/>
      <c r="BM13" s="118"/>
      <c r="BN13" s="118"/>
      <c r="BO13" s="118"/>
      <c r="BP13" s="118"/>
      <c r="BQ13" s="118"/>
      <c r="BR13" s="173"/>
      <c r="BS13" s="123"/>
      <c r="BT13" s="123"/>
      <c r="BU13" s="123"/>
      <c r="BV13" s="123"/>
      <c r="BW13" s="123"/>
      <c r="BX13" s="123"/>
      <c r="BY13" s="172"/>
      <c r="BZ13" s="118"/>
      <c r="CA13" s="118"/>
      <c r="CB13" s="118"/>
      <c r="CC13" s="118"/>
      <c r="CD13" s="118"/>
      <c r="CE13" s="118"/>
      <c r="CF13" s="118"/>
      <c r="CG13" s="118"/>
      <c r="CH13" s="173"/>
      <c r="CI13" s="123"/>
      <c r="CJ13" s="123"/>
      <c r="CK13" s="123"/>
      <c r="CL13" s="123"/>
      <c r="CM13" s="123"/>
      <c r="CN13" s="123"/>
      <c r="CO13" s="172"/>
      <c r="CP13" s="173"/>
      <c r="CQ13" s="123"/>
      <c r="CR13" s="123"/>
      <c r="CS13" s="123"/>
      <c r="CT13" s="123"/>
      <c r="CU13" s="123"/>
      <c r="CV13" s="123"/>
      <c r="CW13" s="172"/>
      <c r="CX13" s="173"/>
      <c r="CY13" s="123"/>
      <c r="CZ13" s="123"/>
      <c r="DA13" s="123"/>
      <c r="DB13" s="123"/>
      <c r="DC13" s="123"/>
      <c r="DD13" s="123"/>
      <c r="DE13" s="172"/>
      <c r="DF13" s="129"/>
      <c r="DG13" s="161">
        <v>1903</v>
      </c>
      <c r="DH13" s="173"/>
      <c r="DI13" s="123"/>
      <c r="DJ13" s="123"/>
      <c r="DK13" s="173"/>
      <c r="DL13" s="123"/>
      <c r="DM13" s="172"/>
      <c r="DN13" s="123"/>
      <c r="DO13" s="123"/>
      <c r="DP13" s="123"/>
      <c r="DQ13" s="173"/>
      <c r="DR13" s="123"/>
      <c r="DS13" s="172"/>
      <c r="DT13" s="123"/>
      <c r="DU13" s="123"/>
      <c r="DV13" s="172"/>
      <c r="DW13" s="123"/>
      <c r="DX13" s="123"/>
      <c r="DY13" s="173"/>
      <c r="DZ13" s="123"/>
      <c r="EA13" s="123"/>
      <c r="EB13" s="123"/>
      <c r="EC13" s="123"/>
      <c r="ED13" s="123"/>
      <c r="EE13" s="123"/>
      <c r="EF13" s="172"/>
      <c r="EG13" s="159">
        <v>1903</v>
      </c>
      <c r="EH13" s="161"/>
      <c r="EI13" s="123"/>
      <c r="EJ13" s="123"/>
      <c r="EK13" s="123"/>
      <c r="EL13" s="172"/>
      <c r="EM13" s="123">
        <v>27</v>
      </c>
      <c r="EN13" s="180">
        <v>2.5250027179718018</v>
      </c>
      <c r="EO13" s="181">
        <v>2.0648031234741211</v>
      </c>
      <c r="EP13" s="181">
        <v>1.3049057722091675</v>
      </c>
      <c r="EQ13" s="182">
        <v>1.2163088321685791</v>
      </c>
      <c r="ER13" s="180">
        <v>2.2632140695577676</v>
      </c>
      <c r="ES13" s="181">
        <v>1.8690942195853912</v>
      </c>
      <c r="ET13" s="181">
        <v>1.3233816629481243</v>
      </c>
      <c r="EU13" s="182">
        <v>1.2396099600214505</v>
      </c>
      <c r="EV13" s="180">
        <v>2.6825637206979112</v>
      </c>
      <c r="EW13" s="181">
        <v>2.0133814281202511</v>
      </c>
      <c r="EX13" s="181">
        <v>1.3771172103194054</v>
      </c>
      <c r="EY13" s="182">
        <v>1.2645193100832175</v>
      </c>
      <c r="EZ13" s="180">
        <v>0.68924197440410118</v>
      </c>
      <c r="FA13" s="181">
        <v>0.95258688590434015</v>
      </c>
      <c r="FB13" s="181">
        <v>0.97877101980750458</v>
      </c>
      <c r="FC13" s="181">
        <v>0.99689492786143408</v>
      </c>
      <c r="FD13" s="173"/>
      <c r="FE13" s="123"/>
      <c r="FF13" s="123"/>
      <c r="FG13" s="172"/>
      <c r="FH13" s="118"/>
      <c r="FI13" s="173">
        <v>27</v>
      </c>
      <c r="FJ13" s="181">
        <v>0.84144552028620379</v>
      </c>
      <c r="FK13" s="183">
        <v>0.6999899639166911</v>
      </c>
      <c r="FL13" s="183">
        <v>0.62270979766860135</v>
      </c>
      <c r="FM13" s="183">
        <v>0.63536251034598146</v>
      </c>
      <c r="FN13" s="183">
        <v>0.6816214437057686</v>
      </c>
      <c r="FO13" s="173">
        <v>27</v>
      </c>
      <c r="FP13" s="181">
        <v>0.96162664111303164</v>
      </c>
      <c r="FQ13" s="183">
        <v>0.77703963337085857</v>
      </c>
      <c r="FR13" s="183">
        <v>0.73972370812972332</v>
      </c>
      <c r="FS13" s="183">
        <v>0.76682664632170106</v>
      </c>
      <c r="FT13" s="183">
        <v>0.79031760898554981</v>
      </c>
      <c r="FU13" s="173">
        <v>27</v>
      </c>
      <c r="FV13" s="181">
        <v>0.36047321492178752</v>
      </c>
      <c r="FW13" s="183">
        <v>0.36760020335448579</v>
      </c>
      <c r="FX13" s="183">
        <v>0.26892211767219365</v>
      </c>
      <c r="FY13" s="183">
        <v>0.24243993879554368</v>
      </c>
      <c r="FZ13" s="183">
        <v>0.26905705865744628</v>
      </c>
      <c r="GA13" s="173"/>
      <c r="GB13" s="123"/>
      <c r="GC13" s="123"/>
      <c r="GD13" s="123"/>
      <c r="GE13" s="172"/>
      <c r="GF13" s="173"/>
      <c r="GG13" s="123"/>
      <c r="GH13" s="123"/>
      <c r="GI13" s="123"/>
      <c r="GJ13" s="123"/>
      <c r="GK13" s="172"/>
      <c r="GL13" s="173"/>
      <c r="GM13" s="123"/>
      <c r="GN13" s="123"/>
      <c r="GO13" s="123"/>
      <c r="GP13" s="123"/>
      <c r="GQ13" s="172"/>
      <c r="GR13" s="118"/>
      <c r="GS13" s="118">
        <v>1907</v>
      </c>
      <c r="GT13" s="118"/>
      <c r="GU13" s="184">
        <v>0.84982436895370483</v>
      </c>
      <c r="GV13" s="174"/>
      <c r="GW13" s="138"/>
      <c r="GX13" s="138"/>
      <c r="GY13" s="138">
        <v>0.54416239261627197</v>
      </c>
      <c r="GZ13" s="138"/>
      <c r="HA13" s="138"/>
      <c r="HB13" s="118"/>
      <c r="HC13" s="118"/>
      <c r="HD13" s="118"/>
      <c r="HE13" s="118"/>
      <c r="HF13" s="118"/>
      <c r="HG13" s="118"/>
    </row>
    <row r="14" spans="1:230" x14ac:dyDescent="0.3">
      <c r="A14" s="159">
        <v>1904</v>
      </c>
      <c r="B14" s="159">
        <v>1904</v>
      </c>
      <c r="C14" s="265"/>
      <c r="D14" s="265"/>
      <c r="E14" s="265"/>
      <c r="F14" s="265"/>
      <c r="G14" s="265"/>
      <c r="H14" s="265"/>
      <c r="I14" s="265"/>
      <c r="J14" s="265"/>
      <c r="K14" s="118"/>
      <c r="L14" s="118"/>
      <c r="M14" s="118"/>
      <c r="N14" s="118"/>
      <c r="O14" s="118"/>
      <c r="P14" s="169" t="s">
        <v>138</v>
      </c>
      <c r="Q14" s="170">
        <v>39462.482283201367</v>
      </c>
      <c r="R14" s="169"/>
      <c r="S14" s="185"/>
      <c r="T14" s="123"/>
      <c r="U14" s="159">
        <v>1904</v>
      </c>
      <c r="V14" s="123"/>
      <c r="W14" s="123"/>
      <c r="X14" s="123"/>
      <c r="Y14" s="123"/>
      <c r="Z14" s="123"/>
      <c r="AA14" s="123"/>
      <c r="AB14" s="123"/>
      <c r="AC14" s="123"/>
      <c r="AD14" s="172"/>
      <c r="AE14" s="144"/>
      <c r="AF14" s="129"/>
      <c r="AG14" s="129"/>
      <c r="AH14" s="129"/>
      <c r="AI14" s="129"/>
      <c r="AJ14" s="129"/>
      <c r="AK14" s="129"/>
      <c r="AL14" s="144"/>
      <c r="AM14" s="129"/>
      <c r="AN14" s="129"/>
      <c r="AO14" s="129"/>
      <c r="AP14" s="129"/>
      <c r="AQ14" s="129"/>
      <c r="AR14" s="148"/>
      <c r="AT14" s="176" t="s">
        <v>105</v>
      </c>
      <c r="AU14" s="177">
        <v>0.63762250130655063</v>
      </c>
      <c r="AV14" s="178">
        <v>0.13896806952787857</v>
      </c>
      <c r="AW14" s="178">
        <v>7.234961890080252E-2</v>
      </c>
      <c r="AX14" s="178">
        <v>0.15105982933312656</v>
      </c>
      <c r="AY14" s="179">
        <f t="shared" si="1"/>
        <v>0.22340944823392908</v>
      </c>
      <c r="AZ14" s="123"/>
      <c r="BA14" s="153"/>
      <c r="BB14" s="173"/>
      <c r="BC14" s="123"/>
      <c r="BD14" s="123"/>
      <c r="BE14" s="123"/>
      <c r="BF14" s="123"/>
      <c r="BG14" s="123"/>
      <c r="BH14" s="123"/>
      <c r="BI14" s="172"/>
      <c r="BJ14" s="118"/>
      <c r="BK14" s="118"/>
      <c r="BL14" s="118"/>
      <c r="BM14" s="118"/>
      <c r="BN14" s="118"/>
      <c r="BO14" s="118"/>
      <c r="BP14" s="118"/>
      <c r="BQ14" s="118"/>
      <c r="BR14" s="173"/>
      <c r="BS14" s="123"/>
      <c r="BT14" s="123"/>
      <c r="BU14" s="123"/>
      <c r="BV14" s="123"/>
      <c r="BW14" s="123"/>
      <c r="BX14" s="123"/>
      <c r="BY14" s="172"/>
      <c r="BZ14" s="118"/>
      <c r="CA14" s="118"/>
      <c r="CB14" s="118"/>
      <c r="CC14" s="118"/>
      <c r="CD14" s="118"/>
      <c r="CE14" s="118"/>
      <c r="CF14" s="118"/>
      <c r="CG14" s="118"/>
      <c r="CH14" s="173"/>
      <c r="CI14" s="123"/>
      <c r="CJ14" s="123"/>
      <c r="CK14" s="123"/>
      <c r="CL14" s="123"/>
      <c r="CM14" s="123"/>
      <c r="CN14" s="123"/>
      <c r="CO14" s="172"/>
      <c r="CP14" s="173"/>
      <c r="CQ14" s="123"/>
      <c r="CR14" s="123"/>
      <c r="CS14" s="123"/>
      <c r="CT14" s="123"/>
      <c r="CU14" s="123"/>
      <c r="CV14" s="123"/>
      <c r="CW14" s="172"/>
      <c r="CX14" s="173"/>
      <c r="CY14" s="123"/>
      <c r="CZ14" s="123"/>
      <c r="DA14" s="123"/>
      <c r="DB14" s="123"/>
      <c r="DC14" s="123"/>
      <c r="DD14" s="123"/>
      <c r="DE14" s="172"/>
      <c r="DF14" s="129"/>
      <c r="DG14" s="161">
        <v>1904</v>
      </c>
      <c r="DH14" s="173"/>
      <c r="DI14" s="123"/>
      <c r="DJ14" s="123"/>
      <c r="DK14" s="173"/>
      <c r="DL14" s="123"/>
      <c r="DM14" s="172"/>
      <c r="DN14" s="123"/>
      <c r="DO14" s="123"/>
      <c r="DP14" s="123"/>
      <c r="DQ14" s="173"/>
      <c r="DR14" s="123"/>
      <c r="DS14" s="172"/>
      <c r="DT14" s="123"/>
      <c r="DU14" s="123"/>
      <c r="DV14" s="172"/>
      <c r="DW14" s="123"/>
      <c r="DX14" s="123"/>
      <c r="DY14" s="173"/>
      <c r="DZ14" s="123"/>
      <c r="EA14" s="123"/>
      <c r="EB14" s="123"/>
      <c r="EC14" s="123"/>
      <c r="ED14" s="123"/>
      <c r="EE14" s="123"/>
      <c r="EF14" s="172"/>
      <c r="EG14" s="159">
        <v>1904</v>
      </c>
      <c r="EH14" s="161"/>
      <c r="EI14" s="123"/>
      <c r="EJ14" s="123"/>
      <c r="EK14" s="123"/>
      <c r="EL14" s="172"/>
      <c r="EM14" s="123">
        <v>28</v>
      </c>
      <c r="EN14" s="180">
        <v>2.579601526260376</v>
      </c>
      <c r="EO14" s="181">
        <v>2.0847606658935547</v>
      </c>
      <c r="EP14" s="181">
        <v>1.284387469291687</v>
      </c>
      <c r="EQ14" s="182">
        <v>1.2738062143325806</v>
      </c>
      <c r="ER14" s="180">
        <v>2.3929533823241034</v>
      </c>
      <c r="ES14" s="181">
        <v>1.8962145044187981</v>
      </c>
      <c r="ET14" s="181">
        <v>1.3449363121352038</v>
      </c>
      <c r="EU14" s="182">
        <v>1.2478573373074018</v>
      </c>
      <c r="EV14" s="180">
        <v>2.8559629067938697</v>
      </c>
      <c r="EW14" s="181">
        <v>2.0604204226681975</v>
      </c>
      <c r="EX14" s="181">
        <v>1.408616433876321</v>
      </c>
      <c r="EY14" s="182">
        <v>1.2774097898996832</v>
      </c>
      <c r="EZ14" s="180">
        <v>0.70400444587840283</v>
      </c>
      <c r="FA14" s="181">
        <v>0.95567072967047706</v>
      </c>
      <c r="FB14" s="181">
        <v>0.9772772222604964</v>
      </c>
      <c r="FC14" s="181">
        <v>0.99789748058412819</v>
      </c>
      <c r="FD14" s="173"/>
      <c r="FE14" s="123"/>
      <c r="FF14" s="123"/>
      <c r="FG14" s="172"/>
      <c r="FH14" s="118"/>
      <c r="FI14" s="173">
        <v>28</v>
      </c>
      <c r="FJ14" s="181">
        <v>0.91096595832984495</v>
      </c>
      <c r="FK14" s="183">
        <v>0.75897454388538865</v>
      </c>
      <c r="FL14" s="183">
        <v>0.67329833747799039</v>
      </c>
      <c r="FM14" s="183">
        <v>0.68219096049411188</v>
      </c>
      <c r="FN14" s="183">
        <v>0.72575126567711157</v>
      </c>
      <c r="FO14" s="173">
        <v>28</v>
      </c>
      <c r="FP14" s="181">
        <v>1.029251257131764</v>
      </c>
      <c r="FQ14" s="183">
        <v>0.8407254068496941</v>
      </c>
      <c r="FR14" s="183">
        <v>0.78704874742969155</v>
      </c>
      <c r="FS14" s="183">
        <v>0.81171177911873638</v>
      </c>
      <c r="FT14" s="183">
        <v>0.83194725256589153</v>
      </c>
      <c r="FU14" s="173">
        <v>28</v>
      </c>
      <c r="FV14" s="181">
        <v>0.42486741468652856</v>
      </c>
      <c r="FW14" s="183">
        <v>0.40962150821257221</v>
      </c>
      <c r="FX14" s="183">
        <v>0.32328069401670323</v>
      </c>
      <c r="FY14" s="183">
        <v>0.29257456025242223</v>
      </c>
      <c r="FZ14" s="183">
        <v>0.32497624646591611</v>
      </c>
      <c r="GA14" s="173"/>
      <c r="GB14" s="123"/>
      <c r="GC14" s="123"/>
      <c r="GD14" s="123"/>
      <c r="GE14" s="172"/>
      <c r="GF14" s="173"/>
      <c r="GG14" s="123"/>
      <c r="GH14" s="123"/>
      <c r="GI14" s="123"/>
      <c r="GJ14" s="123"/>
      <c r="GK14" s="172"/>
      <c r="GL14" s="173"/>
      <c r="GM14" s="123"/>
      <c r="GN14" s="123"/>
      <c r="GO14" s="123"/>
      <c r="GP14" s="123"/>
      <c r="GQ14" s="172"/>
      <c r="GR14" s="118"/>
      <c r="GS14" s="118">
        <v>1908</v>
      </c>
      <c r="GT14" s="118"/>
      <c r="GU14" s="184"/>
      <c r="GV14" s="174"/>
      <c r="GW14" s="138"/>
      <c r="GX14" s="138"/>
      <c r="GY14" s="138"/>
      <c r="GZ14" s="138"/>
      <c r="HA14" s="138"/>
      <c r="HB14" s="118"/>
      <c r="HC14" s="118"/>
      <c r="HD14" s="118"/>
      <c r="HE14" s="118"/>
      <c r="HF14" s="118"/>
      <c r="HG14" s="118"/>
    </row>
    <row r="15" spans="1:230" x14ac:dyDescent="0.3">
      <c r="A15" s="159">
        <v>1905</v>
      </c>
      <c r="B15" s="159">
        <v>1905</v>
      </c>
      <c r="C15" s="265"/>
      <c r="D15" s="265"/>
      <c r="E15" s="265"/>
      <c r="F15" s="265"/>
      <c r="G15" s="265"/>
      <c r="H15" s="265"/>
      <c r="I15" s="265"/>
      <c r="J15" s="265"/>
      <c r="K15" s="118"/>
      <c r="L15" s="118"/>
      <c r="M15" s="118"/>
      <c r="N15" s="118"/>
      <c r="O15" s="118"/>
      <c r="P15" s="169" t="s">
        <v>137</v>
      </c>
      <c r="Q15" s="170">
        <v>45439.242220689812</v>
      </c>
      <c r="R15" s="169"/>
      <c r="S15" s="185"/>
      <c r="T15" s="123"/>
      <c r="U15" s="159">
        <v>1905</v>
      </c>
      <c r="V15" s="123"/>
      <c r="W15" s="123"/>
      <c r="X15" s="123"/>
      <c r="Y15" s="123"/>
      <c r="Z15" s="123"/>
      <c r="AA15" s="123"/>
      <c r="AB15" s="123"/>
      <c r="AC15" s="123"/>
      <c r="AD15" s="172"/>
      <c r="AE15" s="144"/>
      <c r="AF15" s="129"/>
      <c r="AG15" s="129"/>
      <c r="AH15" s="129"/>
      <c r="AI15" s="129"/>
      <c r="AJ15" s="129"/>
      <c r="AK15" s="129"/>
      <c r="AL15" s="144"/>
      <c r="AM15" s="129"/>
      <c r="AN15" s="129"/>
      <c r="AO15" s="129"/>
      <c r="AP15" s="129"/>
      <c r="AQ15" s="129"/>
      <c r="AR15" s="148"/>
      <c r="AT15" s="176" t="s">
        <v>104</v>
      </c>
      <c r="AU15" s="177">
        <v>0.39215007250341655</v>
      </c>
      <c r="AV15" s="178">
        <v>0.17781128902627072</v>
      </c>
      <c r="AW15" s="178">
        <v>6.0909332107708207E-2</v>
      </c>
      <c r="AX15" s="178">
        <v>0.36912929497309677</v>
      </c>
      <c r="AY15" s="179">
        <f t="shared" si="1"/>
        <v>0.43003862708080498</v>
      </c>
      <c r="AZ15" s="123"/>
      <c r="BA15" s="153"/>
      <c r="BB15" s="173"/>
      <c r="BC15" s="123"/>
      <c r="BD15" s="123"/>
      <c r="BE15" s="123"/>
      <c r="BF15" s="123"/>
      <c r="BG15" s="123"/>
      <c r="BH15" s="123"/>
      <c r="BI15" s="172"/>
      <c r="BJ15" s="118"/>
      <c r="BK15" s="118"/>
      <c r="BL15" s="118"/>
      <c r="BM15" s="118"/>
      <c r="BN15" s="118"/>
      <c r="BO15" s="118"/>
      <c r="BP15" s="118"/>
      <c r="BQ15" s="118"/>
      <c r="BR15" s="173"/>
      <c r="BS15" s="123"/>
      <c r="BT15" s="123"/>
      <c r="BU15" s="123"/>
      <c r="BV15" s="123"/>
      <c r="BW15" s="123"/>
      <c r="BX15" s="123"/>
      <c r="BY15" s="172"/>
      <c r="BZ15" s="118"/>
      <c r="CA15" s="118"/>
      <c r="CB15" s="118"/>
      <c r="CC15" s="118"/>
      <c r="CD15" s="118"/>
      <c r="CE15" s="118"/>
      <c r="CF15" s="118"/>
      <c r="CG15" s="118"/>
      <c r="CH15" s="173"/>
      <c r="CI15" s="123"/>
      <c r="CJ15" s="123"/>
      <c r="CK15" s="123"/>
      <c r="CL15" s="123"/>
      <c r="CM15" s="123"/>
      <c r="CN15" s="123"/>
      <c r="CO15" s="172"/>
      <c r="CP15" s="173"/>
      <c r="CQ15" s="123"/>
      <c r="CR15" s="123"/>
      <c r="CS15" s="123"/>
      <c r="CT15" s="123"/>
      <c r="CU15" s="123"/>
      <c r="CV15" s="123"/>
      <c r="CW15" s="172"/>
      <c r="CX15" s="173"/>
      <c r="CY15" s="123"/>
      <c r="CZ15" s="123"/>
      <c r="DA15" s="123"/>
      <c r="DB15" s="123"/>
      <c r="DC15" s="123"/>
      <c r="DD15" s="123"/>
      <c r="DE15" s="172"/>
      <c r="DF15" s="129"/>
      <c r="DG15" s="161">
        <v>1905</v>
      </c>
      <c r="DH15" s="173"/>
      <c r="DI15" s="123"/>
      <c r="DJ15" s="123"/>
      <c r="DK15" s="173"/>
      <c r="DL15" s="123"/>
      <c r="DM15" s="172"/>
      <c r="DN15" s="123"/>
      <c r="DO15" s="123"/>
      <c r="DP15" s="123"/>
      <c r="DQ15" s="173"/>
      <c r="DR15" s="123"/>
      <c r="DS15" s="172"/>
      <c r="DT15" s="123"/>
      <c r="DU15" s="123"/>
      <c r="DV15" s="172"/>
      <c r="DW15" s="123"/>
      <c r="DX15" s="123"/>
      <c r="DY15" s="173"/>
      <c r="DZ15" s="123"/>
      <c r="EA15" s="123"/>
      <c r="EB15" s="123"/>
      <c r="EC15" s="123"/>
      <c r="ED15" s="123"/>
      <c r="EE15" s="123"/>
      <c r="EF15" s="172"/>
      <c r="EG15" s="159">
        <v>1905</v>
      </c>
      <c r="EH15" s="161"/>
      <c r="EI15" s="123"/>
      <c r="EJ15" s="123"/>
      <c r="EK15" s="123"/>
      <c r="EL15" s="172"/>
      <c r="EM15" s="123">
        <v>29</v>
      </c>
      <c r="EN15" s="180">
        <v>2.6056230068206787</v>
      </c>
      <c r="EO15" s="181">
        <v>2.0499491691589355</v>
      </c>
      <c r="EP15" s="181">
        <v>1.3937361240386963</v>
      </c>
      <c r="EQ15" s="182">
        <v>1.267399787902832</v>
      </c>
      <c r="ER15" s="180">
        <v>2.5458011236630633</v>
      </c>
      <c r="ES15" s="181">
        <v>1.9262012680671798</v>
      </c>
      <c r="ET15" s="181">
        <v>1.3705494126031565</v>
      </c>
      <c r="EU15" s="182">
        <v>1.2567776432800029</v>
      </c>
      <c r="EV15" s="180">
        <v>3.0470304421148802</v>
      </c>
      <c r="EW15" s="181">
        <v>2.1095850912534782</v>
      </c>
      <c r="EX15" s="181">
        <v>1.4473364424531077</v>
      </c>
      <c r="EY15" s="182">
        <v>1.2941132204628971</v>
      </c>
      <c r="EZ15" s="180">
        <v>0.7213261047562981</v>
      </c>
      <c r="FA15" s="181">
        <v>0.95936423846548502</v>
      </c>
      <c r="FB15" s="181">
        <v>0.9766526497213216</v>
      </c>
      <c r="FC15" s="181">
        <v>0.99795297622061729</v>
      </c>
      <c r="FD15" s="173"/>
      <c r="FE15" s="123"/>
      <c r="FF15" s="123"/>
      <c r="FG15" s="172"/>
      <c r="FH15" s="118"/>
      <c r="FI15" s="173">
        <v>29</v>
      </c>
      <c r="FJ15" s="181">
        <v>0.96331580646558312</v>
      </c>
      <c r="FK15" s="183">
        <v>0.81313898478264723</v>
      </c>
      <c r="FL15" s="183">
        <v>0.7173256362954965</v>
      </c>
      <c r="FM15" s="183">
        <v>0.72189272489621581</v>
      </c>
      <c r="FN15" s="183">
        <v>0.76523441354370614</v>
      </c>
      <c r="FO15" s="173">
        <v>29</v>
      </c>
      <c r="FP15" s="181">
        <v>1.0740176626617914</v>
      </c>
      <c r="FQ15" s="183">
        <v>0.89825225691910615</v>
      </c>
      <c r="FR15" s="183">
        <v>0.82516528924056043</v>
      </c>
      <c r="FS15" s="183">
        <v>0.84545604530490437</v>
      </c>
      <c r="FT15" s="183">
        <v>0.86678773316509838</v>
      </c>
      <c r="FU15" s="173">
        <v>29</v>
      </c>
      <c r="FV15" s="181">
        <v>0.49144602710855251</v>
      </c>
      <c r="FW15" s="183">
        <v>0.45820921958791677</v>
      </c>
      <c r="FX15" s="183">
        <v>0.38274948863912317</v>
      </c>
      <c r="FY15" s="183">
        <v>0.34959145410954373</v>
      </c>
      <c r="FZ15" s="183">
        <v>0.38275943426224657</v>
      </c>
      <c r="GA15" s="173"/>
      <c r="GB15" s="123"/>
      <c r="GC15" s="123"/>
      <c r="GD15" s="123"/>
      <c r="GE15" s="172"/>
      <c r="GF15" s="173"/>
      <c r="GG15" s="123"/>
      <c r="GH15" s="123"/>
      <c r="GI15" s="123"/>
      <c r="GJ15" s="123"/>
      <c r="GK15" s="172"/>
      <c r="GL15" s="173"/>
      <c r="GM15" s="123"/>
      <c r="GN15" s="123"/>
      <c r="GO15" s="123"/>
      <c r="GP15" s="123"/>
      <c r="GQ15" s="172"/>
      <c r="GR15" s="118"/>
      <c r="GS15" s="118">
        <v>1909</v>
      </c>
      <c r="GT15" s="118"/>
      <c r="GU15" s="184">
        <v>0.85104793310165405</v>
      </c>
      <c r="GV15" s="174"/>
      <c r="GW15" s="138"/>
      <c r="GX15" s="138"/>
      <c r="GY15" s="138">
        <v>0.55371111631393433</v>
      </c>
      <c r="GZ15" s="138"/>
      <c r="HA15" s="138"/>
      <c r="HB15" s="118"/>
      <c r="HC15" s="118"/>
      <c r="HD15" s="118"/>
      <c r="HE15" s="118"/>
      <c r="HF15" s="118"/>
      <c r="HG15" s="118"/>
    </row>
    <row r="16" spans="1:230" x14ac:dyDescent="0.3">
      <c r="A16" s="159">
        <v>1906</v>
      </c>
      <c r="B16" s="159">
        <v>1906</v>
      </c>
      <c r="C16" s="265"/>
      <c r="D16" s="265"/>
      <c r="E16" s="265"/>
      <c r="F16" s="265"/>
      <c r="G16" s="265"/>
      <c r="H16" s="265"/>
      <c r="I16" s="265"/>
      <c r="J16" s="265"/>
      <c r="K16" s="118"/>
      <c r="L16" s="118"/>
      <c r="M16" s="118"/>
      <c r="N16" s="118"/>
      <c r="O16" s="118"/>
      <c r="P16" s="169" t="s">
        <v>109</v>
      </c>
      <c r="Q16" s="170">
        <v>52164.187457502208</v>
      </c>
      <c r="R16" s="169"/>
      <c r="S16" s="185"/>
      <c r="T16" s="123"/>
      <c r="U16" s="159">
        <v>1906</v>
      </c>
      <c r="V16" s="123"/>
      <c r="W16" s="123"/>
      <c r="X16" s="123"/>
      <c r="Y16" s="123"/>
      <c r="Z16" s="123"/>
      <c r="AA16" s="123"/>
      <c r="AB16" s="123"/>
      <c r="AC16" s="123"/>
      <c r="AD16" s="172"/>
      <c r="AE16" s="144"/>
      <c r="AF16" s="129"/>
      <c r="AG16" s="129"/>
      <c r="AH16" s="129"/>
      <c r="AI16" s="129"/>
      <c r="AJ16" s="129"/>
      <c r="AK16" s="129"/>
      <c r="AL16" s="144"/>
      <c r="AM16" s="129"/>
      <c r="AN16" s="129"/>
      <c r="AO16" s="129"/>
      <c r="AP16" s="129"/>
      <c r="AQ16" s="129"/>
      <c r="AR16" s="148"/>
      <c r="AT16" s="176" t="s">
        <v>103</v>
      </c>
      <c r="AU16" s="177">
        <v>0.29006260435445474</v>
      </c>
      <c r="AV16" s="178">
        <v>0.14169899897103133</v>
      </c>
      <c r="AW16" s="178">
        <v>4.8789610903932079E-2</v>
      </c>
      <c r="AX16" s="178">
        <v>0.51944879753518702</v>
      </c>
      <c r="AY16" s="179">
        <f t="shared" si="1"/>
        <v>0.5682384084391191</v>
      </c>
      <c r="AZ16" s="123"/>
      <c r="BA16" s="153"/>
      <c r="BB16" s="173"/>
      <c r="BC16" s="123"/>
      <c r="BD16" s="123"/>
      <c r="BE16" s="123"/>
      <c r="BF16" s="123"/>
      <c r="BG16" s="123"/>
      <c r="BH16" s="123"/>
      <c r="BI16" s="172"/>
      <c r="BJ16" s="118"/>
      <c r="BK16" s="118"/>
      <c r="BL16" s="118"/>
      <c r="BM16" s="118"/>
      <c r="BN16" s="118"/>
      <c r="BO16" s="118"/>
      <c r="BP16" s="118"/>
      <c r="BQ16" s="118"/>
      <c r="BR16" s="173"/>
      <c r="BS16" s="123"/>
      <c r="BT16" s="123"/>
      <c r="BU16" s="123"/>
      <c r="BV16" s="123"/>
      <c r="BW16" s="123"/>
      <c r="BX16" s="123"/>
      <c r="BY16" s="172"/>
      <c r="BZ16" s="118"/>
      <c r="CA16" s="118"/>
      <c r="CB16" s="118"/>
      <c r="CC16" s="118"/>
      <c r="CD16" s="118"/>
      <c r="CE16" s="118"/>
      <c r="CF16" s="118"/>
      <c r="CG16" s="118"/>
      <c r="CH16" s="173"/>
      <c r="CI16" s="123"/>
      <c r="CJ16" s="123"/>
      <c r="CK16" s="123"/>
      <c r="CL16" s="123"/>
      <c r="CM16" s="123"/>
      <c r="CN16" s="123"/>
      <c r="CO16" s="172"/>
      <c r="CP16" s="173"/>
      <c r="CQ16" s="123"/>
      <c r="CR16" s="123"/>
      <c r="CS16" s="123"/>
      <c r="CT16" s="123"/>
      <c r="CU16" s="123"/>
      <c r="CV16" s="123"/>
      <c r="CW16" s="172"/>
      <c r="CX16" s="173"/>
      <c r="CY16" s="123"/>
      <c r="CZ16" s="123"/>
      <c r="DA16" s="123"/>
      <c r="DB16" s="123"/>
      <c r="DC16" s="123"/>
      <c r="DD16" s="123"/>
      <c r="DE16" s="172"/>
      <c r="DF16" s="129"/>
      <c r="DG16" s="161">
        <v>1906</v>
      </c>
      <c r="DH16" s="173"/>
      <c r="DI16" s="123"/>
      <c r="DJ16" s="123"/>
      <c r="DK16" s="173"/>
      <c r="DL16" s="123"/>
      <c r="DM16" s="172"/>
      <c r="DN16" s="123"/>
      <c r="DO16" s="123"/>
      <c r="DP16" s="123"/>
      <c r="DQ16" s="173"/>
      <c r="DR16" s="123"/>
      <c r="DS16" s="172"/>
      <c r="DT16" s="123"/>
      <c r="DU16" s="123"/>
      <c r="DV16" s="172"/>
      <c r="DW16" s="123"/>
      <c r="DX16" s="123"/>
      <c r="DY16" s="173"/>
      <c r="DZ16" s="123"/>
      <c r="EA16" s="123"/>
      <c r="EB16" s="123"/>
      <c r="EC16" s="123"/>
      <c r="ED16" s="123"/>
      <c r="EE16" s="123"/>
      <c r="EF16" s="172"/>
      <c r="EG16" s="159">
        <v>1906</v>
      </c>
      <c r="EH16" s="161"/>
      <c r="EI16" s="123"/>
      <c r="EJ16" s="123"/>
      <c r="EK16" s="123"/>
      <c r="EL16" s="172"/>
      <c r="EM16" s="123">
        <v>30</v>
      </c>
      <c r="EN16" s="180">
        <v>2.6281256675720215</v>
      </c>
      <c r="EO16" s="181">
        <v>2.0515227317810059</v>
      </c>
      <c r="EP16" s="181">
        <v>1.4375841617584229</v>
      </c>
      <c r="EQ16" s="182">
        <v>1.2490220069885254</v>
      </c>
      <c r="ER16" s="180">
        <v>2.6666612700152696</v>
      </c>
      <c r="ES16" s="181">
        <v>1.9575017076542236</v>
      </c>
      <c r="ET16" s="181">
        <v>1.4002230377124005</v>
      </c>
      <c r="EU16" s="182">
        <v>1.2681397403494727</v>
      </c>
      <c r="EV16" s="180">
        <v>3.2853495224975151</v>
      </c>
      <c r="EW16" s="181">
        <v>2.168976265202986</v>
      </c>
      <c r="EX16" s="181">
        <v>1.4923583618440661</v>
      </c>
      <c r="EY16" s="182">
        <v>1.3116321002461175</v>
      </c>
      <c r="EZ16" s="180">
        <v>0.73792249592331827</v>
      </c>
      <c r="FA16" s="181">
        <v>0.96145914957556133</v>
      </c>
      <c r="FB16" s="181">
        <v>0.97573208889044882</v>
      </c>
      <c r="FC16" s="181">
        <v>0.99787634878176779</v>
      </c>
      <c r="FD16" s="173"/>
      <c r="FE16" s="123"/>
      <c r="FF16" s="123"/>
      <c r="FG16" s="172"/>
      <c r="FH16" s="118"/>
      <c r="FI16" s="173">
        <v>30</v>
      </c>
      <c r="FJ16" s="181">
        <v>1.0042910253592792</v>
      </c>
      <c r="FK16" s="183">
        <v>0.86260845394045149</v>
      </c>
      <c r="FL16" s="183">
        <v>0.75696150014987673</v>
      </c>
      <c r="FM16" s="183">
        <v>0.75902807670140593</v>
      </c>
      <c r="FN16" s="183">
        <v>0.80069840779320067</v>
      </c>
      <c r="FO16" s="173">
        <v>30</v>
      </c>
      <c r="FP16" s="181">
        <v>1.1062438596366704</v>
      </c>
      <c r="FQ16" s="183">
        <v>0.94393390255567144</v>
      </c>
      <c r="FR16" s="183">
        <v>0.85695922586016959</v>
      </c>
      <c r="FS16" s="183">
        <v>0.87311495272756534</v>
      </c>
      <c r="FT16" s="183">
        <v>0.8951173635207621</v>
      </c>
      <c r="FU16" s="173">
        <v>30</v>
      </c>
      <c r="FV16" s="181">
        <v>0.55852529317969091</v>
      </c>
      <c r="FW16" s="183">
        <v>0.51060028799660895</v>
      </c>
      <c r="FX16" s="183">
        <v>0.44513283947254345</v>
      </c>
      <c r="FY16" s="183">
        <v>0.41409780616687264</v>
      </c>
      <c r="FZ16" s="183">
        <v>0.4376442633114489</v>
      </c>
      <c r="GA16" s="173"/>
      <c r="GB16" s="123"/>
      <c r="GC16" s="123"/>
      <c r="GD16" s="123"/>
      <c r="GE16" s="172"/>
      <c r="GF16" s="173"/>
      <c r="GG16" s="123"/>
      <c r="GH16" s="123"/>
      <c r="GI16" s="123"/>
      <c r="GJ16" s="123"/>
      <c r="GK16" s="172"/>
      <c r="GL16" s="173"/>
      <c r="GM16" s="123"/>
      <c r="GN16" s="123"/>
      <c r="GO16" s="123"/>
      <c r="GP16" s="123"/>
      <c r="GQ16" s="172"/>
      <c r="GR16" s="118"/>
      <c r="GS16" s="118">
        <v>1910</v>
      </c>
      <c r="GT16" s="184">
        <v>0.93500504970550535</v>
      </c>
      <c r="GU16" s="184">
        <v>0.84726768732070923</v>
      </c>
      <c r="GV16" s="174">
        <v>0.51679235696792603</v>
      </c>
      <c r="GW16" s="138">
        <v>0.27898636240438784</v>
      </c>
      <c r="GX16" s="138">
        <v>0.61944330811500548</v>
      </c>
      <c r="GY16" s="138">
        <v>0.54022610187530518</v>
      </c>
      <c r="GZ16" s="138">
        <v>0.22946566343307495</v>
      </c>
      <c r="HA16" s="138">
        <v>7.9710595264174067E-2</v>
      </c>
      <c r="HB16" s="118"/>
      <c r="HC16" s="118"/>
      <c r="HD16" s="118"/>
      <c r="HE16" s="118"/>
      <c r="HF16" s="118"/>
      <c r="HG16" s="118"/>
    </row>
    <row r="17" spans="1:230" ht="15" thickBot="1" x14ac:dyDescent="0.35">
      <c r="A17" s="159">
        <v>1907</v>
      </c>
      <c r="B17" s="159">
        <v>1907</v>
      </c>
      <c r="C17" s="265"/>
      <c r="D17" s="265"/>
      <c r="E17" s="265"/>
      <c r="F17" s="265"/>
      <c r="G17" s="265"/>
      <c r="H17" s="265"/>
      <c r="I17" s="265"/>
      <c r="J17" s="265"/>
      <c r="K17" s="118"/>
      <c r="L17" s="118"/>
      <c r="M17" s="118"/>
      <c r="N17" s="118"/>
      <c r="O17" s="118"/>
      <c r="P17" s="169" t="s">
        <v>108</v>
      </c>
      <c r="Q17" s="170">
        <v>61395.055509645405</v>
      </c>
      <c r="R17" s="169"/>
      <c r="S17" s="185"/>
      <c r="T17" s="123"/>
      <c r="U17" s="159">
        <v>1907</v>
      </c>
      <c r="V17" s="123"/>
      <c r="W17" s="123"/>
      <c r="X17" s="123"/>
      <c r="Y17" s="123"/>
      <c r="Z17" s="123"/>
      <c r="AA17" s="123"/>
      <c r="AB17" s="123"/>
      <c r="AC17" s="123"/>
      <c r="AD17" s="172"/>
      <c r="AE17" s="144"/>
      <c r="AF17" s="129"/>
      <c r="AG17" s="129"/>
      <c r="AH17" s="129"/>
      <c r="AI17" s="129"/>
      <c r="AJ17" s="129"/>
      <c r="AK17" s="129"/>
      <c r="AL17" s="144"/>
      <c r="AM17" s="129"/>
      <c r="AN17" s="129"/>
      <c r="AO17" s="129"/>
      <c r="AP17" s="129"/>
      <c r="AQ17" s="129"/>
      <c r="AR17" s="148"/>
      <c r="AT17" s="176" t="s">
        <v>102</v>
      </c>
      <c r="AU17" s="186">
        <v>0.1555545132359907</v>
      </c>
      <c r="AV17" s="187">
        <v>6.6724856889997727E-2</v>
      </c>
      <c r="AW17" s="187">
        <v>2.2581422530945246E-2</v>
      </c>
      <c r="AX17" s="187">
        <v>0.75513920398504342</v>
      </c>
      <c r="AY17" s="188">
        <f t="shared" si="1"/>
        <v>0.77772062651598861</v>
      </c>
      <c r="AZ17" s="123"/>
      <c r="BA17" s="153"/>
      <c r="BB17" s="173"/>
      <c r="BC17" s="123"/>
      <c r="BD17" s="123"/>
      <c r="BE17" s="123"/>
      <c r="BF17" s="123"/>
      <c r="BG17" s="123"/>
      <c r="BH17" s="123"/>
      <c r="BI17" s="172"/>
      <c r="BJ17" s="118"/>
      <c r="BK17" s="118"/>
      <c r="BL17" s="118"/>
      <c r="BM17" s="118"/>
      <c r="BN17" s="118"/>
      <c r="BO17" s="118"/>
      <c r="BP17" s="118"/>
      <c r="BQ17" s="118"/>
      <c r="BR17" s="173"/>
      <c r="BS17" s="123"/>
      <c r="BT17" s="123"/>
      <c r="BU17" s="123"/>
      <c r="BV17" s="123"/>
      <c r="BW17" s="123"/>
      <c r="BX17" s="123"/>
      <c r="BY17" s="172"/>
      <c r="BZ17" s="118"/>
      <c r="CA17" s="118"/>
      <c r="CB17" s="118"/>
      <c r="CC17" s="118"/>
      <c r="CD17" s="118"/>
      <c r="CE17" s="118"/>
      <c r="CF17" s="118"/>
      <c r="CG17" s="118"/>
      <c r="CH17" s="173"/>
      <c r="CI17" s="123"/>
      <c r="CJ17" s="123"/>
      <c r="CK17" s="123"/>
      <c r="CL17" s="123"/>
      <c r="CM17" s="123"/>
      <c r="CN17" s="123"/>
      <c r="CO17" s="172"/>
      <c r="CP17" s="173"/>
      <c r="CQ17" s="123"/>
      <c r="CR17" s="123"/>
      <c r="CS17" s="123"/>
      <c r="CT17" s="123"/>
      <c r="CU17" s="123"/>
      <c r="CV17" s="123"/>
      <c r="CW17" s="172"/>
      <c r="CX17" s="173"/>
      <c r="CY17" s="123"/>
      <c r="CZ17" s="123"/>
      <c r="DA17" s="123"/>
      <c r="DB17" s="123"/>
      <c r="DC17" s="123"/>
      <c r="DD17" s="123"/>
      <c r="DE17" s="172"/>
      <c r="DF17" s="129"/>
      <c r="DG17" s="161">
        <v>1907</v>
      </c>
      <c r="DH17" s="173"/>
      <c r="DI17" s="123"/>
      <c r="DJ17" s="123"/>
      <c r="DK17" s="173"/>
      <c r="DL17" s="123"/>
      <c r="DM17" s="172"/>
      <c r="DN17" s="123"/>
      <c r="DO17" s="123"/>
      <c r="DP17" s="123"/>
      <c r="DQ17" s="173"/>
      <c r="DR17" s="123"/>
      <c r="DS17" s="172"/>
      <c r="DT17" s="123"/>
      <c r="DU17" s="123"/>
      <c r="DV17" s="172"/>
      <c r="DW17" s="123"/>
      <c r="DX17" s="123"/>
      <c r="DY17" s="173"/>
      <c r="DZ17" s="123"/>
      <c r="EA17" s="123"/>
      <c r="EB17" s="123"/>
      <c r="EC17" s="123"/>
      <c r="ED17" s="123"/>
      <c r="EE17" s="123"/>
      <c r="EF17" s="172"/>
      <c r="EG17" s="159">
        <v>1907</v>
      </c>
      <c r="EH17" s="161"/>
      <c r="EI17" s="123"/>
      <c r="EJ17" s="123"/>
      <c r="EK17" s="123"/>
      <c r="EL17" s="172"/>
      <c r="EM17" s="123">
        <v>31</v>
      </c>
      <c r="EN17" s="180">
        <v>3.018449068069458</v>
      </c>
      <c r="EO17" s="181">
        <v>2.2741971015930176</v>
      </c>
      <c r="EP17" s="181">
        <v>1.4700322151184082</v>
      </c>
      <c r="EQ17" s="182">
        <v>1.2671761512756348</v>
      </c>
      <c r="ER17" s="180">
        <v>2.759331892066939</v>
      </c>
      <c r="ES17" s="181">
        <v>1.9890018361982542</v>
      </c>
      <c r="ET17" s="181">
        <v>1.4287914337603349</v>
      </c>
      <c r="EU17" s="182">
        <v>1.2800982622884789</v>
      </c>
      <c r="EV17" s="180">
        <v>3.4821019707903611</v>
      </c>
      <c r="EW17" s="181">
        <v>2.2291901758173456</v>
      </c>
      <c r="EX17" s="181">
        <v>1.5372942045223548</v>
      </c>
      <c r="EY17" s="182">
        <v>1.3287280063918512</v>
      </c>
      <c r="EZ17" s="180">
        <v>0.76138275319796711</v>
      </c>
      <c r="FA17" s="181">
        <v>0.96337691952087223</v>
      </c>
      <c r="FB17" s="181">
        <v>0.97573543751341274</v>
      </c>
      <c r="FC17" s="181">
        <v>0.9976776735459657</v>
      </c>
      <c r="FD17" s="173"/>
      <c r="FE17" s="123"/>
      <c r="FF17" s="123"/>
      <c r="FG17" s="172"/>
      <c r="FH17" s="118"/>
      <c r="FI17" s="173">
        <v>31</v>
      </c>
      <c r="FJ17" s="181">
        <v>1.0323466276984445</v>
      </c>
      <c r="FK17" s="183">
        <v>0.90691640791175887</v>
      </c>
      <c r="FL17" s="183">
        <v>0.79589494577092934</v>
      </c>
      <c r="FM17" s="183">
        <v>0.79526819956277561</v>
      </c>
      <c r="FN17" s="183">
        <v>0.83226627374059303</v>
      </c>
      <c r="FO17" s="173">
        <v>31</v>
      </c>
      <c r="FP17" s="181">
        <v>1.1213883553370763</v>
      </c>
      <c r="FQ17" s="183">
        <v>0.98446056033600904</v>
      </c>
      <c r="FR17" s="183">
        <v>0.88646152733227235</v>
      </c>
      <c r="FS17" s="183">
        <v>0.89852821848822384</v>
      </c>
      <c r="FT17" s="183">
        <v>0.91908421648095473</v>
      </c>
      <c r="FU17" s="173">
        <v>31</v>
      </c>
      <c r="FV17" s="181">
        <v>0.62274040212678949</v>
      </c>
      <c r="FW17" s="183">
        <v>0.56191848042756609</v>
      </c>
      <c r="FX17" s="183">
        <v>0.51013877160877397</v>
      </c>
      <c r="FY17" s="183">
        <v>0.4828124047262265</v>
      </c>
      <c r="FZ17" s="183">
        <v>0.49637590894522876</v>
      </c>
      <c r="GA17" s="173"/>
      <c r="GB17" s="123"/>
      <c r="GC17" s="123"/>
      <c r="GD17" s="123"/>
      <c r="GE17" s="172"/>
      <c r="GF17" s="173"/>
      <c r="GG17" s="123"/>
      <c r="GH17" s="123"/>
      <c r="GI17" s="123"/>
      <c r="GJ17" s="123"/>
      <c r="GK17" s="172"/>
      <c r="GL17" s="173"/>
      <c r="GM17" s="123"/>
      <c r="GN17" s="123"/>
      <c r="GO17" s="123"/>
      <c r="GP17" s="123"/>
      <c r="GQ17" s="172"/>
      <c r="GR17" s="118"/>
      <c r="GS17" s="118">
        <v>1911</v>
      </c>
      <c r="GT17" s="118"/>
      <c r="GU17" s="184">
        <v>0.85436004400253296</v>
      </c>
      <c r="GV17" s="174"/>
      <c r="GW17" s="138"/>
      <c r="GX17" s="138"/>
      <c r="GY17" s="138">
        <v>0.55407136678695679</v>
      </c>
      <c r="GZ17" s="138"/>
      <c r="HA17" s="138"/>
      <c r="HB17" s="118"/>
      <c r="HC17" s="118"/>
      <c r="HD17" s="118"/>
      <c r="HE17" s="118"/>
      <c r="HF17" s="118"/>
      <c r="HG17" s="118"/>
    </row>
    <row r="18" spans="1:230" x14ac:dyDescent="0.3">
      <c r="A18" s="159">
        <v>1908</v>
      </c>
      <c r="B18" s="159">
        <v>1908</v>
      </c>
      <c r="C18" s="265"/>
      <c r="D18" s="265"/>
      <c r="E18" s="265"/>
      <c r="F18" s="265"/>
      <c r="G18" s="265"/>
      <c r="H18" s="265"/>
      <c r="I18" s="265"/>
      <c r="J18" s="265"/>
      <c r="K18" s="118"/>
      <c r="L18" s="118"/>
      <c r="M18" s="118"/>
      <c r="N18" s="118"/>
      <c r="O18" s="118"/>
      <c r="P18" s="169" t="s">
        <v>107</v>
      </c>
      <c r="Q18" s="170">
        <v>76579.262456686221</v>
      </c>
      <c r="R18" s="169"/>
      <c r="S18" s="185"/>
      <c r="T18" s="123"/>
      <c r="U18" s="159">
        <v>1908</v>
      </c>
      <c r="V18" s="123"/>
      <c r="W18" s="123"/>
      <c r="X18" s="123"/>
      <c r="Y18" s="123"/>
      <c r="Z18" s="123"/>
      <c r="AA18" s="123"/>
      <c r="AB18" s="123"/>
      <c r="AC18" s="123"/>
      <c r="AD18" s="172"/>
      <c r="AE18" s="144"/>
      <c r="AF18" s="129"/>
      <c r="AG18" s="129"/>
      <c r="AH18" s="129"/>
      <c r="AI18" s="129"/>
      <c r="AJ18" s="129"/>
      <c r="AK18" s="129"/>
      <c r="AL18" s="144"/>
      <c r="AM18" s="129"/>
      <c r="AN18" s="129"/>
      <c r="AO18" s="129"/>
      <c r="AP18" s="129"/>
      <c r="AQ18" s="129"/>
      <c r="AR18" s="148"/>
      <c r="AT18" s="176"/>
      <c r="AU18" s="123"/>
      <c r="AV18" s="123"/>
      <c r="AW18" s="123"/>
      <c r="AX18" s="123"/>
      <c r="AY18" s="123"/>
      <c r="AZ18" s="189"/>
      <c r="BA18" s="189"/>
      <c r="BB18" s="189"/>
      <c r="BC18" s="189"/>
      <c r="BD18" s="189"/>
      <c r="BE18" s="189"/>
      <c r="BF18" s="189"/>
      <c r="BG18" s="189"/>
      <c r="BH18" s="189"/>
      <c r="BI18" s="189"/>
      <c r="BJ18" s="189"/>
      <c r="BK18" s="189"/>
      <c r="BL18" s="189"/>
      <c r="BM18" s="189"/>
      <c r="BN18" s="189"/>
      <c r="BO18" s="123"/>
      <c r="BP18" s="153"/>
      <c r="BQ18" s="173"/>
      <c r="BR18" s="123"/>
      <c r="BS18" s="123"/>
      <c r="BT18" s="123"/>
      <c r="BU18" s="123"/>
      <c r="BV18" s="123"/>
      <c r="BW18" s="123"/>
      <c r="BX18" s="172"/>
      <c r="BY18" s="118"/>
      <c r="BZ18" s="118"/>
      <c r="CA18" s="118"/>
      <c r="CB18" s="118"/>
      <c r="CC18" s="118"/>
      <c r="CD18" s="118"/>
      <c r="CE18" s="118"/>
      <c r="CF18" s="118"/>
      <c r="CG18" s="173"/>
      <c r="CH18" s="123"/>
      <c r="CI18" s="123"/>
      <c r="CJ18" s="123"/>
      <c r="CK18" s="123"/>
      <c r="CL18" s="123"/>
      <c r="CM18" s="123"/>
      <c r="CN18" s="172"/>
      <c r="CO18" s="118"/>
      <c r="CP18" s="118"/>
      <c r="CQ18" s="118"/>
      <c r="CR18" s="118"/>
      <c r="CS18" s="118"/>
      <c r="CT18" s="118"/>
      <c r="CU18" s="118"/>
      <c r="CV18" s="118"/>
      <c r="CW18" s="173"/>
      <c r="CX18" s="123"/>
      <c r="CY18" s="123"/>
      <c r="CZ18" s="123"/>
      <c r="DA18" s="123"/>
      <c r="DB18" s="123"/>
      <c r="DC18" s="123"/>
      <c r="DD18" s="172"/>
      <c r="DE18" s="173"/>
      <c r="DF18" s="123"/>
      <c r="DG18" s="123"/>
      <c r="DH18" s="123"/>
      <c r="DI18" s="123"/>
      <c r="DJ18" s="123"/>
      <c r="DK18" s="123"/>
      <c r="DL18" s="172"/>
      <c r="DM18" s="173"/>
      <c r="DN18" s="123"/>
      <c r="DO18" s="123"/>
      <c r="DP18" s="123"/>
      <c r="DQ18" s="123"/>
      <c r="DR18" s="123"/>
      <c r="DS18" s="123"/>
      <c r="DT18" s="172"/>
      <c r="DU18" s="129"/>
      <c r="DV18" s="161">
        <v>1908</v>
      </c>
      <c r="DW18" s="173"/>
      <c r="DX18" s="123"/>
      <c r="DY18" s="123"/>
      <c r="DZ18" s="173"/>
      <c r="EA18" s="123"/>
      <c r="EB18" s="172"/>
      <c r="EC18" s="123"/>
      <c r="ED18" s="123"/>
      <c r="EE18" s="123"/>
      <c r="EF18" s="173"/>
      <c r="EG18" s="123"/>
      <c r="EH18" s="172"/>
      <c r="EI18" s="123"/>
      <c r="EJ18" s="123"/>
      <c r="EK18" s="172"/>
      <c r="EL18" s="123"/>
      <c r="EM18" s="123"/>
      <c r="EN18" s="173"/>
      <c r="EO18" s="123"/>
      <c r="EP18" s="123"/>
      <c r="EQ18" s="123"/>
      <c r="ER18" s="123"/>
      <c r="ES18" s="123"/>
      <c r="ET18" s="123"/>
      <c r="EU18" s="172"/>
      <c r="EV18" s="159">
        <v>1908</v>
      </c>
      <c r="EW18" s="161"/>
      <c r="EX18" s="123"/>
      <c r="EY18" s="123"/>
      <c r="EZ18" s="123"/>
      <c r="FA18" s="172"/>
      <c r="FB18" s="123">
        <v>32</v>
      </c>
      <c r="FC18" s="180">
        <v>2.7841293811798096</v>
      </c>
      <c r="FD18" s="181">
        <v>2.1036431789398193</v>
      </c>
      <c r="FE18" s="181">
        <v>1.4467059373855591</v>
      </c>
      <c r="FF18" s="182">
        <v>1.2927987575531006</v>
      </c>
      <c r="FG18" s="180">
        <v>2.8260284363216979</v>
      </c>
      <c r="FH18" s="181">
        <v>2.0246737776958521</v>
      </c>
      <c r="FI18" s="181">
        <v>1.4537638533483421</v>
      </c>
      <c r="FJ18" s="182">
        <v>1.2936013168605838</v>
      </c>
      <c r="FK18" s="180">
        <v>3.6351978498399267</v>
      </c>
      <c r="FL18" s="181">
        <v>2.2761353524791317</v>
      </c>
      <c r="FM18" s="181">
        <v>1.5787750294707765</v>
      </c>
      <c r="FN18" s="182">
        <v>1.3458739305813674</v>
      </c>
      <c r="FO18" s="180">
        <v>0.79545647612677539</v>
      </c>
      <c r="FP18" s="181">
        <v>0.96694697870377055</v>
      </c>
      <c r="FQ18" s="181">
        <v>0.9791889228915176</v>
      </c>
      <c r="FR18" s="181">
        <v>0.99815516761197798</v>
      </c>
      <c r="FS18" s="173"/>
      <c r="FT18" s="123"/>
      <c r="FU18" s="123"/>
      <c r="FV18" s="172"/>
      <c r="FW18" s="118"/>
      <c r="FX18" s="173">
        <v>32</v>
      </c>
      <c r="FY18" s="181">
        <v>1.0500526129677166</v>
      </c>
      <c r="FZ18" s="183">
        <v>0.94784421058301216</v>
      </c>
      <c r="GA18" s="183">
        <v>0.83410813665199868</v>
      </c>
      <c r="GB18" s="183">
        <v>0.8316485567531533</v>
      </c>
      <c r="GC18" s="183">
        <v>0.86418826919518754</v>
      </c>
      <c r="GD18" s="173">
        <v>32</v>
      </c>
      <c r="GE18" s="181">
        <v>1.1278574046043091</v>
      </c>
      <c r="GF18" s="183">
        <v>1.0202964602547375</v>
      </c>
      <c r="GG18" s="183">
        <v>0.91568058167923327</v>
      </c>
      <c r="GH18" s="183">
        <v>0.92383568541150463</v>
      </c>
      <c r="GI18" s="183">
        <v>0.94248163503433502</v>
      </c>
      <c r="GJ18" s="173">
        <v>32</v>
      </c>
      <c r="GK18" s="181">
        <v>0.68096297495478808</v>
      </c>
      <c r="GL18" s="183">
        <v>0.61161881446735633</v>
      </c>
      <c r="GM18" s="183">
        <v>0.57557899724371053</v>
      </c>
      <c r="GN18" s="183">
        <v>0.55236377062838637</v>
      </c>
      <c r="GO18" s="183">
        <v>0.55210799045894687</v>
      </c>
      <c r="GP18" s="173"/>
      <c r="GQ18" s="123"/>
      <c r="GR18" s="123"/>
      <c r="GS18" s="123"/>
      <c r="GT18" s="172"/>
      <c r="GU18" s="173"/>
      <c r="GV18" s="123"/>
      <c r="GW18" s="123"/>
      <c r="GX18" s="123"/>
      <c r="GY18" s="123"/>
      <c r="GZ18" s="172"/>
      <c r="HA18" s="173"/>
      <c r="HB18" s="123"/>
      <c r="HC18" s="123"/>
      <c r="HD18" s="123"/>
      <c r="HE18" s="123"/>
      <c r="HF18" s="172"/>
      <c r="HG18" s="118"/>
      <c r="HH18" s="118">
        <v>1912</v>
      </c>
      <c r="HI18" s="118"/>
      <c r="HJ18" s="184">
        <v>0.85245281457901001</v>
      </c>
      <c r="HK18" s="174"/>
      <c r="HL18" s="138"/>
      <c r="HM18" s="138"/>
      <c r="HN18" s="138">
        <v>0.55299860239028931</v>
      </c>
      <c r="HO18" s="138"/>
      <c r="HP18" s="138"/>
      <c r="HQ18" s="118"/>
      <c r="HR18" s="118"/>
      <c r="HS18" s="118"/>
      <c r="HT18" s="118"/>
      <c r="HU18" s="118"/>
      <c r="HV18" s="118"/>
    </row>
    <row r="19" spans="1:230" x14ac:dyDescent="0.3">
      <c r="A19" s="159">
        <v>1909</v>
      </c>
      <c r="B19" s="159">
        <v>1909</v>
      </c>
      <c r="C19" s="265"/>
      <c r="D19" s="265"/>
      <c r="E19" s="265"/>
      <c r="F19" s="265"/>
      <c r="G19" s="265"/>
      <c r="H19" s="265"/>
      <c r="I19" s="265"/>
      <c r="J19" s="265"/>
      <c r="K19" s="118"/>
      <c r="L19" s="118"/>
      <c r="M19" s="118"/>
      <c r="N19" s="118"/>
      <c r="O19" s="118"/>
      <c r="P19" s="169" t="s">
        <v>105</v>
      </c>
      <c r="Q19" s="170">
        <v>155208.87075096538</v>
      </c>
      <c r="R19" s="169"/>
      <c r="S19" s="185"/>
      <c r="T19" s="123"/>
      <c r="U19" s="159">
        <v>1909</v>
      </c>
      <c r="V19" s="123"/>
      <c r="W19" s="123"/>
      <c r="X19" s="123"/>
      <c r="Y19" s="123"/>
      <c r="Z19" s="123"/>
      <c r="AA19" s="123"/>
      <c r="AB19" s="123"/>
      <c r="AC19" s="123"/>
      <c r="AD19" s="172"/>
      <c r="AE19" s="144"/>
      <c r="AF19" s="129"/>
      <c r="AG19" s="129"/>
      <c r="AH19" s="129"/>
      <c r="AI19" s="129"/>
      <c r="AJ19" s="129"/>
      <c r="AK19" s="129"/>
      <c r="AL19" s="144"/>
      <c r="AM19" s="129"/>
      <c r="AN19" s="129"/>
      <c r="AO19" s="129"/>
      <c r="AP19" s="129"/>
      <c r="AQ19" s="129"/>
      <c r="AR19" s="148"/>
      <c r="AT19" s="176"/>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53"/>
      <c r="BQ19" s="173"/>
      <c r="BR19" s="123"/>
      <c r="BS19" s="123"/>
      <c r="BT19" s="123"/>
      <c r="BU19" s="123"/>
      <c r="BV19" s="123"/>
      <c r="BW19" s="123"/>
      <c r="BX19" s="172"/>
      <c r="BY19" s="118"/>
      <c r="BZ19" s="118"/>
      <c r="CA19" s="118"/>
      <c r="CB19" s="118"/>
      <c r="CC19" s="118"/>
      <c r="CD19" s="118"/>
      <c r="CE19" s="118"/>
      <c r="CF19" s="118"/>
      <c r="CG19" s="173"/>
      <c r="CH19" s="123"/>
      <c r="CI19" s="123"/>
      <c r="CJ19" s="123"/>
      <c r="CK19" s="123"/>
      <c r="CL19" s="123"/>
      <c r="CM19" s="123"/>
      <c r="CN19" s="172"/>
      <c r="CO19" s="118"/>
      <c r="CP19" s="118"/>
      <c r="CQ19" s="118"/>
      <c r="CR19" s="118"/>
      <c r="CS19" s="118"/>
      <c r="CT19" s="118"/>
      <c r="CU19" s="118"/>
      <c r="CV19" s="118"/>
      <c r="CW19" s="173"/>
      <c r="CX19" s="123"/>
      <c r="CY19" s="123"/>
      <c r="CZ19" s="123"/>
      <c r="DA19" s="123"/>
      <c r="DB19" s="123"/>
      <c r="DC19" s="123"/>
      <c r="DD19" s="172"/>
      <c r="DE19" s="173"/>
      <c r="DF19" s="123"/>
      <c r="DG19" s="123"/>
      <c r="DH19" s="123"/>
      <c r="DI19" s="123"/>
      <c r="DJ19" s="123"/>
      <c r="DK19" s="123"/>
      <c r="DL19" s="172"/>
      <c r="DM19" s="173"/>
      <c r="DN19" s="123"/>
      <c r="DO19" s="123"/>
      <c r="DP19" s="123"/>
      <c r="DQ19" s="123"/>
      <c r="DR19" s="123"/>
      <c r="DS19" s="123"/>
      <c r="DT19" s="172"/>
      <c r="DU19" s="129"/>
      <c r="DV19" s="161">
        <v>1909</v>
      </c>
      <c r="DW19" s="173"/>
      <c r="DX19" s="123"/>
      <c r="DY19" s="123"/>
      <c r="DZ19" s="173"/>
      <c r="EA19" s="123"/>
      <c r="EB19" s="172"/>
      <c r="EC19" s="123"/>
      <c r="ED19" s="123"/>
      <c r="EE19" s="123"/>
      <c r="EF19" s="173"/>
      <c r="EG19" s="123"/>
      <c r="EH19" s="172"/>
      <c r="EI19" s="123"/>
      <c r="EJ19" s="123"/>
      <c r="EK19" s="172"/>
      <c r="EL19" s="123"/>
      <c r="EM19" s="123"/>
      <c r="EN19" s="173"/>
      <c r="EO19" s="123"/>
      <c r="EP19" s="123"/>
      <c r="EQ19" s="123"/>
      <c r="ER19" s="123"/>
      <c r="ES19" s="123"/>
      <c r="ET19" s="123"/>
      <c r="EU19" s="172"/>
      <c r="EV19" s="159">
        <v>1909</v>
      </c>
      <c r="EW19" s="161"/>
      <c r="EX19" s="123"/>
      <c r="EY19" s="123"/>
      <c r="EZ19" s="123"/>
      <c r="FA19" s="172"/>
      <c r="FB19" s="123">
        <v>33</v>
      </c>
      <c r="FC19" s="180">
        <v>2.8319034576416016</v>
      </c>
      <c r="FD19" s="181">
        <v>1.8417911529541016</v>
      </c>
      <c r="FE19" s="181">
        <v>1.4465771913528442</v>
      </c>
      <c r="FF19" s="182">
        <v>1.328264594078064</v>
      </c>
      <c r="FG19" s="180">
        <v>2.8763499813528113</v>
      </c>
      <c r="FH19" s="181">
        <v>2.0533077784818707</v>
      </c>
      <c r="FI19" s="181">
        <v>1.4749405769275772</v>
      </c>
      <c r="FJ19" s="182">
        <v>1.3070272354205235</v>
      </c>
      <c r="FK19" s="180">
        <v>3.742849001990407</v>
      </c>
      <c r="FL19" s="181">
        <v>2.3049918310712214</v>
      </c>
      <c r="FM19" s="181">
        <v>1.6151910466060502</v>
      </c>
      <c r="FN19" s="182">
        <v>1.3634389449328532</v>
      </c>
      <c r="FO19" s="180">
        <v>0.8286956892350873</v>
      </c>
      <c r="FP19" s="181">
        <v>0.97076126516799044</v>
      </c>
      <c r="FQ19" s="181">
        <v>0.98521909996851953</v>
      </c>
      <c r="FR19" s="181">
        <v>1.0013367549937719</v>
      </c>
      <c r="FS19" s="173"/>
      <c r="FT19" s="123"/>
      <c r="FU19" s="123"/>
      <c r="FV19" s="172"/>
      <c r="FW19" s="118"/>
      <c r="FX19" s="173">
        <v>33</v>
      </c>
      <c r="FY19" s="181">
        <v>1.0624754147335695</v>
      </c>
      <c r="FZ19" s="183">
        <v>0.98727018397887056</v>
      </c>
      <c r="GA19" s="183">
        <v>0.86920352643177556</v>
      </c>
      <c r="GB19" s="183">
        <v>0.86751066636801899</v>
      </c>
      <c r="GC19" s="183">
        <v>0.89378446024308422</v>
      </c>
      <c r="GD19" s="173">
        <v>33</v>
      </c>
      <c r="GE19" s="181">
        <v>1.132373474237635</v>
      </c>
      <c r="GF19" s="183">
        <v>1.0557246171872146</v>
      </c>
      <c r="GG19" s="183">
        <v>0.94283477031912211</v>
      </c>
      <c r="GH19" s="183">
        <v>0.94828317894529446</v>
      </c>
      <c r="GI19" s="183">
        <v>0.96471496834037596</v>
      </c>
      <c r="GJ19" s="173">
        <v>33</v>
      </c>
      <c r="GK19" s="181">
        <v>0.73482414341127167</v>
      </c>
      <c r="GL19" s="183">
        <v>0.66055342791908656</v>
      </c>
      <c r="GM19" s="183">
        <v>0.63815510783731144</v>
      </c>
      <c r="GN19" s="183">
        <v>0.62300628866834418</v>
      </c>
      <c r="GO19" s="183">
        <v>0.60740369219413048</v>
      </c>
      <c r="GP19" s="173"/>
      <c r="GQ19" s="123"/>
      <c r="GR19" s="123"/>
      <c r="GS19" s="123"/>
      <c r="GT19" s="172"/>
      <c r="GU19" s="173"/>
      <c r="GV19" s="123"/>
      <c r="GW19" s="123"/>
      <c r="GX19" s="123"/>
      <c r="GY19" s="123"/>
      <c r="GZ19" s="172"/>
      <c r="HA19" s="173"/>
      <c r="HB19" s="123"/>
      <c r="HC19" s="123"/>
      <c r="HD19" s="123"/>
      <c r="HE19" s="123"/>
      <c r="HF19" s="172"/>
      <c r="HG19" s="118"/>
      <c r="HH19" s="118">
        <v>1913</v>
      </c>
      <c r="HI19" s="118"/>
      <c r="HJ19" s="184">
        <v>0.84903013706207275</v>
      </c>
      <c r="HK19" s="174"/>
      <c r="HL19" s="138"/>
      <c r="HM19" s="138"/>
      <c r="HN19" s="138">
        <v>0.54561007022857666</v>
      </c>
      <c r="HO19" s="138"/>
      <c r="HP19" s="138"/>
      <c r="HQ19" s="118"/>
      <c r="HR19" s="118"/>
      <c r="HS19" s="118"/>
      <c r="HT19" s="118"/>
      <c r="HU19" s="118"/>
      <c r="HV19" s="118"/>
    </row>
    <row r="20" spans="1:230" x14ac:dyDescent="0.3">
      <c r="A20" s="159">
        <v>1910</v>
      </c>
      <c r="B20" s="159">
        <v>1910</v>
      </c>
      <c r="C20" s="265">
        <v>0.1318424791097641</v>
      </c>
      <c r="D20" s="265">
        <v>0.35136514902114868</v>
      </c>
      <c r="E20" s="265">
        <v>0.51679235696792603</v>
      </c>
      <c r="F20" s="265">
        <v>0.22946566343307495</v>
      </c>
      <c r="G20" s="265">
        <f>(G23/(G23+H23))*(1-I20)</f>
        <v>0.17091065592167701</v>
      </c>
      <c r="H20" s="265">
        <f>1-G20-I20</f>
        <v>0.38908934407832302</v>
      </c>
      <c r="I20" s="265">
        <v>0.44</v>
      </c>
      <c r="J20" s="265">
        <v>0.18</v>
      </c>
      <c r="K20" s="118"/>
      <c r="L20" s="118"/>
      <c r="M20" s="118"/>
      <c r="N20" s="118"/>
      <c r="O20" s="118"/>
      <c r="P20" s="169" t="s">
        <v>104</v>
      </c>
      <c r="Q20" s="170">
        <v>298282.12144577526</v>
      </c>
      <c r="R20" s="169"/>
      <c r="S20" s="185"/>
      <c r="T20" s="123"/>
      <c r="U20" s="159">
        <v>1910</v>
      </c>
      <c r="V20" s="123"/>
      <c r="W20" s="123"/>
      <c r="X20" s="123"/>
      <c r="Y20" s="123"/>
      <c r="Z20" s="123"/>
      <c r="AA20" s="123"/>
      <c r="AB20" s="123"/>
      <c r="AC20" s="123"/>
      <c r="AD20" s="172"/>
      <c r="AE20" s="144"/>
      <c r="AF20" s="129"/>
      <c r="AG20" s="129"/>
      <c r="AH20" s="129"/>
      <c r="AI20" s="129"/>
      <c r="AJ20" s="129"/>
      <c r="AK20" s="129"/>
      <c r="AL20" s="144"/>
      <c r="AM20" s="129"/>
      <c r="AN20" s="129"/>
      <c r="AO20" s="129"/>
      <c r="AP20" s="129"/>
      <c r="AQ20" s="129"/>
      <c r="AR20" s="148"/>
      <c r="AT20" s="176"/>
      <c r="AU20" s="118"/>
      <c r="AV20" s="118"/>
      <c r="AW20" s="118"/>
      <c r="AX20" s="118"/>
      <c r="AY20" s="118"/>
      <c r="AZ20" s="118"/>
      <c r="BA20" s="118"/>
      <c r="BB20" s="118"/>
      <c r="BC20" s="118"/>
      <c r="BD20" s="118"/>
      <c r="BE20" s="118"/>
      <c r="BF20" s="118"/>
      <c r="BG20" s="118"/>
      <c r="BH20" s="118"/>
      <c r="BI20" s="118"/>
      <c r="BJ20" s="118"/>
      <c r="BK20" s="118"/>
      <c r="BL20" s="118"/>
      <c r="BM20" s="118"/>
      <c r="BN20" s="118"/>
      <c r="BO20" s="118"/>
      <c r="BP20" s="153"/>
      <c r="BQ20" s="173"/>
      <c r="BR20" s="123"/>
      <c r="BS20" s="123"/>
      <c r="BT20" s="123"/>
      <c r="BU20" s="123"/>
      <c r="BV20" s="123"/>
      <c r="BW20" s="123"/>
      <c r="BX20" s="172"/>
      <c r="BY20" s="118"/>
      <c r="BZ20" s="118"/>
      <c r="CA20" s="118"/>
      <c r="CB20" s="118"/>
      <c r="CC20" s="118"/>
      <c r="CD20" s="118"/>
      <c r="CE20" s="118"/>
      <c r="CF20" s="118"/>
      <c r="CG20" s="173"/>
      <c r="CH20" s="123"/>
      <c r="CI20" s="123"/>
      <c r="CJ20" s="123"/>
      <c r="CK20" s="123"/>
      <c r="CL20" s="123"/>
      <c r="CM20" s="123"/>
      <c r="CN20" s="172"/>
      <c r="CO20" s="118"/>
      <c r="CP20" s="118"/>
      <c r="CQ20" s="118"/>
      <c r="CR20" s="118"/>
      <c r="CS20" s="118"/>
      <c r="CT20" s="118"/>
      <c r="CU20" s="118"/>
      <c r="CV20" s="118"/>
      <c r="CW20" s="173"/>
      <c r="CX20" s="123"/>
      <c r="CY20" s="123"/>
      <c r="CZ20" s="123"/>
      <c r="DA20" s="123"/>
      <c r="DB20" s="123"/>
      <c r="DC20" s="123"/>
      <c r="DD20" s="172"/>
      <c r="DE20" s="173"/>
      <c r="DF20" s="123"/>
      <c r="DG20" s="123"/>
      <c r="DH20" s="123"/>
      <c r="DI20" s="123"/>
      <c r="DJ20" s="123"/>
      <c r="DK20" s="123"/>
      <c r="DL20" s="172"/>
      <c r="DM20" s="173"/>
      <c r="DN20" s="123"/>
      <c r="DO20" s="123"/>
      <c r="DP20" s="123"/>
      <c r="DQ20" s="123"/>
      <c r="DR20" s="123"/>
      <c r="DS20" s="123"/>
      <c r="DT20" s="172"/>
      <c r="DU20" s="129"/>
      <c r="DV20" s="161">
        <v>1910</v>
      </c>
      <c r="DW20" s="173"/>
      <c r="DX20" s="123"/>
      <c r="DY20" s="123"/>
      <c r="DZ20" s="173"/>
      <c r="EA20" s="123"/>
      <c r="EB20" s="172"/>
      <c r="EC20" s="123"/>
      <c r="ED20" s="123"/>
      <c r="EE20" s="123"/>
      <c r="EF20" s="173"/>
      <c r="EG20" s="123"/>
      <c r="EH20" s="172"/>
      <c r="EI20" s="123"/>
      <c r="EJ20" s="123"/>
      <c r="EK20" s="172"/>
      <c r="EL20" s="123"/>
      <c r="EM20" s="123"/>
      <c r="EN20" s="173"/>
      <c r="EO20" s="123"/>
      <c r="EP20" s="123"/>
      <c r="EQ20" s="123"/>
      <c r="ER20" s="123"/>
      <c r="ES20" s="123"/>
      <c r="ET20" s="123"/>
      <c r="EU20" s="172"/>
      <c r="EV20" s="159">
        <v>1910</v>
      </c>
      <c r="EW20" s="161"/>
      <c r="EX20" s="123"/>
      <c r="EY20" s="123"/>
      <c r="EZ20" s="123"/>
      <c r="FA20" s="172"/>
      <c r="FB20" s="123">
        <v>34</v>
      </c>
      <c r="FC20" s="180">
        <v>2.6542196273803711</v>
      </c>
      <c r="FD20" s="181">
        <v>1.8523472547531128</v>
      </c>
      <c r="FE20" s="181">
        <v>1.5396242141723633</v>
      </c>
      <c r="FF20" s="182">
        <v>1.3040587902069092</v>
      </c>
      <c r="FG20" s="180">
        <v>2.9190628134742909</v>
      </c>
      <c r="FH20" s="181">
        <v>2.0695654778577599</v>
      </c>
      <c r="FI20" s="181">
        <v>1.4905178612789516</v>
      </c>
      <c r="FJ20" s="182">
        <v>1.3212096998592384</v>
      </c>
      <c r="FK20" s="180">
        <v>3.8295141843717766</v>
      </c>
      <c r="FL20" s="181">
        <v>2.3244698102810153</v>
      </c>
      <c r="FM20" s="181">
        <v>1.6456169790912805</v>
      </c>
      <c r="FN20" s="182">
        <v>1.3837940212153077</v>
      </c>
      <c r="FO20" s="180">
        <v>0.85450917687806527</v>
      </c>
      <c r="FP20" s="181">
        <v>0.97349456384932853</v>
      </c>
      <c r="FQ20" s="181">
        <v>0.99578256851146274</v>
      </c>
      <c r="FR20" s="181">
        <v>1.0074717133364943</v>
      </c>
      <c r="FS20" s="173"/>
      <c r="FT20" s="123"/>
      <c r="FU20" s="123"/>
      <c r="FV20" s="172"/>
      <c r="FW20" s="118"/>
      <c r="FX20" s="173">
        <v>34</v>
      </c>
      <c r="FY20" s="181">
        <v>1.0765307383480998</v>
      </c>
      <c r="FZ20" s="183">
        <v>1.023753259968559</v>
      </c>
      <c r="GA20" s="183">
        <v>0.9021446079271066</v>
      </c>
      <c r="GB20" s="183">
        <v>0.90168940993150992</v>
      </c>
      <c r="GC20" s="183">
        <v>0.92129389368525605</v>
      </c>
      <c r="GD20" s="173">
        <v>34</v>
      </c>
      <c r="GE20" s="181">
        <v>1.1405363164589861</v>
      </c>
      <c r="GF20" s="183">
        <v>1.0902515591795265</v>
      </c>
      <c r="GG20" s="183">
        <v>0.96781004722148345</v>
      </c>
      <c r="GH20" s="183">
        <v>0.97189784266142698</v>
      </c>
      <c r="GI20" s="183">
        <v>0.98595767538354362</v>
      </c>
      <c r="GJ20" s="173">
        <v>34</v>
      </c>
      <c r="GK20" s="181">
        <v>0.78326037734617027</v>
      </c>
      <c r="GL20" s="183">
        <v>0.70969205668118263</v>
      </c>
      <c r="GM20" s="183">
        <v>0.69577896032719433</v>
      </c>
      <c r="GN20" s="183">
        <v>0.68865074934742865</v>
      </c>
      <c r="GO20" s="183">
        <v>0.65854494983568312</v>
      </c>
      <c r="GP20" s="173"/>
      <c r="GQ20" s="123"/>
      <c r="GR20" s="123"/>
      <c r="GS20" s="123"/>
      <c r="GT20" s="172"/>
      <c r="GU20" s="173"/>
      <c r="GV20" s="123"/>
      <c r="GW20" s="123"/>
      <c r="GX20" s="123"/>
      <c r="GY20" s="123"/>
      <c r="GZ20" s="172"/>
      <c r="HA20" s="173"/>
      <c r="HB20" s="123"/>
      <c r="HC20" s="123"/>
      <c r="HD20" s="123"/>
      <c r="HE20" s="123"/>
      <c r="HF20" s="172"/>
      <c r="HG20" s="118"/>
      <c r="HH20" s="118">
        <v>1914</v>
      </c>
      <c r="HI20" s="118"/>
      <c r="HJ20" s="184">
        <v>0.84907370805740356</v>
      </c>
      <c r="HK20" s="174"/>
      <c r="HL20" s="138"/>
      <c r="HM20" s="138"/>
      <c r="HN20" s="138">
        <v>0.54563915729522705</v>
      </c>
      <c r="HO20" s="138"/>
      <c r="HP20" s="138"/>
      <c r="HQ20" s="118"/>
      <c r="HR20" s="118"/>
      <c r="HS20" s="118"/>
      <c r="HT20" s="118"/>
      <c r="HU20" s="118"/>
      <c r="HV20" s="118"/>
    </row>
    <row r="21" spans="1:230" x14ac:dyDescent="0.3">
      <c r="A21" s="159">
        <v>1911</v>
      </c>
      <c r="B21" s="159">
        <v>1911</v>
      </c>
      <c r="C21" s="265"/>
      <c r="D21" s="265"/>
      <c r="E21" s="265"/>
      <c r="F21" s="265"/>
      <c r="G21" s="265"/>
      <c r="H21" s="265"/>
      <c r="I21" s="265"/>
      <c r="J21" s="265"/>
      <c r="K21" s="118"/>
      <c r="L21" s="118"/>
      <c r="M21" s="118"/>
      <c r="N21" s="118"/>
      <c r="O21" s="118"/>
      <c r="P21" s="169" t="s">
        <v>102</v>
      </c>
      <c r="Q21" s="170">
        <v>1816745.5675442498</v>
      </c>
      <c r="R21" s="169"/>
      <c r="S21" s="185"/>
      <c r="T21" s="123"/>
      <c r="U21" s="159">
        <v>1911</v>
      </c>
      <c r="V21" s="123"/>
      <c r="W21" s="123"/>
      <c r="X21" s="123"/>
      <c r="Y21" s="123"/>
      <c r="Z21" s="123"/>
      <c r="AA21" s="123"/>
      <c r="AB21" s="123"/>
      <c r="AC21" s="123"/>
      <c r="AD21" s="172"/>
      <c r="AE21" s="144"/>
      <c r="AF21" s="129"/>
      <c r="AG21" s="129"/>
      <c r="AH21" s="129"/>
      <c r="AI21" s="129"/>
      <c r="AJ21" s="129"/>
      <c r="AK21" s="129"/>
      <c r="AL21" s="144"/>
      <c r="AM21" s="129"/>
      <c r="AN21" s="129"/>
      <c r="AO21" s="129"/>
      <c r="AP21" s="129"/>
      <c r="AQ21" s="129"/>
      <c r="AR21" s="148"/>
      <c r="AT21" s="176"/>
      <c r="AU21" s="118"/>
      <c r="AV21" s="118"/>
      <c r="AW21" s="118"/>
      <c r="AX21" s="118"/>
      <c r="AY21" s="118"/>
      <c r="AZ21" s="118"/>
      <c r="BA21" s="118"/>
      <c r="BB21" s="118"/>
      <c r="BC21" s="118"/>
      <c r="BD21" s="118"/>
      <c r="BE21" s="118"/>
      <c r="BF21" s="118"/>
      <c r="BG21" s="118"/>
      <c r="BH21" s="118"/>
      <c r="BI21" s="118"/>
      <c r="BJ21" s="118"/>
      <c r="BK21" s="118"/>
      <c r="BL21" s="118"/>
      <c r="BM21" s="118"/>
      <c r="BN21" s="118"/>
      <c r="BO21" s="118"/>
      <c r="BP21" s="118"/>
      <c r="BQ21" s="173"/>
      <c r="BR21" s="123"/>
      <c r="BS21" s="123"/>
      <c r="BT21" s="123"/>
      <c r="BU21" s="123"/>
      <c r="BV21" s="123"/>
      <c r="BW21" s="123"/>
      <c r="BX21" s="172"/>
      <c r="BY21" s="118"/>
      <c r="BZ21" s="118"/>
      <c r="CA21" s="118"/>
      <c r="CB21" s="118"/>
      <c r="CC21" s="118"/>
      <c r="CD21" s="118"/>
      <c r="CE21" s="118"/>
      <c r="CF21" s="118"/>
      <c r="CG21" s="173"/>
      <c r="CH21" s="123"/>
      <c r="CI21" s="123"/>
      <c r="CJ21" s="123"/>
      <c r="CK21" s="123"/>
      <c r="CL21" s="123"/>
      <c r="CM21" s="123"/>
      <c r="CN21" s="172"/>
      <c r="CO21" s="118"/>
      <c r="CP21" s="118"/>
      <c r="CQ21" s="118"/>
      <c r="CR21" s="118"/>
      <c r="CS21" s="118"/>
      <c r="CT21" s="118"/>
      <c r="CU21" s="118"/>
      <c r="CV21" s="118"/>
      <c r="CW21" s="173"/>
      <c r="CX21" s="123"/>
      <c r="CY21" s="123"/>
      <c r="CZ21" s="123"/>
      <c r="DA21" s="123"/>
      <c r="DB21" s="123"/>
      <c r="DC21" s="123"/>
      <c r="DD21" s="172"/>
      <c r="DE21" s="173"/>
      <c r="DF21" s="123"/>
      <c r="DG21" s="123"/>
      <c r="DH21" s="123"/>
      <c r="DI21" s="123"/>
      <c r="DJ21" s="123"/>
      <c r="DK21" s="123"/>
      <c r="DL21" s="172"/>
      <c r="DM21" s="173"/>
      <c r="DN21" s="123"/>
      <c r="DO21" s="123"/>
      <c r="DP21" s="123"/>
      <c r="DQ21" s="123"/>
      <c r="DR21" s="123"/>
      <c r="DS21" s="123"/>
      <c r="DT21" s="172"/>
      <c r="DU21" s="129"/>
      <c r="DV21" s="161">
        <v>1911</v>
      </c>
      <c r="DW21" s="173"/>
      <c r="DX21" s="123"/>
      <c r="DY21" s="123"/>
      <c r="DZ21" s="173"/>
      <c r="EA21" s="123"/>
      <c r="EB21" s="172"/>
      <c r="EC21" s="123"/>
      <c r="ED21" s="123"/>
      <c r="EE21" s="123"/>
      <c r="EF21" s="173"/>
      <c r="EG21" s="123"/>
      <c r="EH21" s="172"/>
      <c r="EI21" s="123"/>
      <c r="EJ21" s="123"/>
      <c r="EK21" s="172"/>
      <c r="EL21" s="123"/>
      <c r="EM21" s="123"/>
      <c r="EN21" s="173"/>
      <c r="EO21" s="123"/>
      <c r="EP21" s="123"/>
      <c r="EQ21" s="123"/>
      <c r="ER21" s="123"/>
      <c r="ES21" s="123"/>
      <c r="ET21" s="123"/>
      <c r="EU21" s="172"/>
      <c r="EV21" s="159">
        <v>1911</v>
      </c>
      <c r="EW21" s="161"/>
      <c r="EX21" s="123"/>
      <c r="EY21" s="123"/>
      <c r="EZ21" s="123"/>
      <c r="FA21" s="172"/>
      <c r="FB21" s="123">
        <v>35</v>
      </c>
      <c r="FC21" s="180">
        <v>3.208486795425415</v>
      </c>
      <c r="FD21" s="181">
        <v>2.1715097427368164</v>
      </c>
      <c r="FE21" s="181">
        <v>1.5240188837051392</v>
      </c>
      <c r="FF21" s="182">
        <v>1.3387959003448486</v>
      </c>
      <c r="FG21" s="180">
        <v>2.9620701626725645</v>
      </c>
      <c r="FH21" s="181">
        <v>2.0764545402299603</v>
      </c>
      <c r="FI21" s="181">
        <v>1.5016798363130344</v>
      </c>
      <c r="FJ21" s="182">
        <v>1.3376092696569957</v>
      </c>
      <c r="FK21" s="180">
        <v>3.8780972135133656</v>
      </c>
      <c r="FL21" s="181">
        <v>2.3442988131443037</v>
      </c>
      <c r="FM21" s="181">
        <v>1.670416857354613</v>
      </c>
      <c r="FN21" s="182">
        <v>1.4073496658309961</v>
      </c>
      <c r="FO21" s="180">
        <v>0.87950572334728949</v>
      </c>
      <c r="FP21" s="181">
        <v>0.97577069169396735</v>
      </c>
      <c r="FQ21" s="181">
        <v>1.008081380440879</v>
      </c>
      <c r="FR21" s="181">
        <v>1.015224158794209</v>
      </c>
      <c r="FS21" s="173"/>
      <c r="FT21" s="123"/>
      <c r="FU21" s="123"/>
      <c r="FV21" s="172"/>
      <c r="FW21" s="118"/>
      <c r="FX21" s="173">
        <v>35</v>
      </c>
      <c r="FY21" s="181">
        <v>1.0879641385126992</v>
      </c>
      <c r="FZ21" s="183">
        <v>1.0567232689382255</v>
      </c>
      <c r="GA21" s="183">
        <v>0.93352541886295781</v>
      </c>
      <c r="GB21" s="183">
        <v>0.93189128257093123</v>
      </c>
      <c r="GC21" s="183">
        <v>0.94689513883307275</v>
      </c>
      <c r="GD21" s="173">
        <v>35</v>
      </c>
      <c r="GE21" s="181">
        <v>1.1482222584693025</v>
      </c>
      <c r="GF21" s="183">
        <v>1.1181166785607055</v>
      </c>
      <c r="GG21" s="183">
        <v>0.99298771826624266</v>
      </c>
      <c r="GH21" s="183">
        <v>0.99397628491042178</v>
      </c>
      <c r="GI21" s="183">
        <v>1.0081190392807957</v>
      </c>
      <c r="GJ21" s="173">
        <v>35</v>
      </c>
      <c r="GK21" s="181">
        <v>0.82486025423532539</v>
      </c>
      <c r="GL21" s="183">
        <v>0.75934029144201054</v>
      </c>
      <c r="GM21" s="183">
        <v>0.74728607680442416</v>
      </c>
      <c r="GN21" s="183">
        <v>0.74525328327879992</v>
      </c>
      <c r="GO21" s="183">
        <v>0.70696825915403994</v>
      </c>
      <c r="GP21" s="173"/>
      <c r="GQ21" s="123"/>
      <c r="GR21" s="123"/>
      <c r="GS21" s="123"/>
      <c r="GT21" s="172"/>
      <c r="GU21" s="173"/>
      <c r="GV21" s="123"/>
      <c r="GW21" s="123"/>
      <c r="GX21" s="123"/>
      <c r="GY21" s="123"/>
      <c r="GZ21" s="172"/>
      <c r="HA21" s="173"/>
      <c r="HB21" s="123"/>
      <c r="HC21" s="123"/>
      <c r="HD21" s="123"/>
      <c r="HE21" s="123"/>
      <c r="HF21" s="172"/>
      <c r="HG21" s="118"/>
      <c r="HH21" s="118">
        <v>1915</v>
      </c>
      <c r="HI21" s="184">
        <v>0.91116609334945675</v>
      </c>
      <c r="HJ21" s="184">
        <v>0.84342873096466064</v>
      </c>
      <c r="HK21" s="174">
        <v>0.48509722948074341</v>
      </c>
      <c r="HL21" s="138">
        <v>0.24855765816159597</v>
      </c>
      <c r="HM21" s="138">
        <v>0.59923802971839901</v>
      </c>
      <c r="HN21" s="138">
        <v>0.54002082347869873</v>
      </c>
      <c r="HO21" s="138">
        <v>0.19826525449752808</v>
      </c>
      <c r="HP21" s="138">
        <v>5.9607785675399053E-2</v>
      </c>
      <c r="HQ21" s="118"/>
      <c r="HR21" s="118"/>
      <c r="HS21" s="118"/>
      <c r="HT21" s="118"/>
      <c r="HU21" s="118"/>
      <c r="HV21" s="118"/>
    </row>
    <row r="22" spans="1:230" x14ac:dyDescent="0.3">
      <c r="A22" s="159">
        <v>1912</v>
      </c>
      <c r="B22" s="159">
        <v>1912</v>
      </c>
      <c r="C22" s="265"/>
      <c r="D22" s="265"/>
      <c r="E22" s="265"/>
      <c r="F22" s="265"/>
      <c r="G22" s="265"/>
      <c r="H22" s="265"/>
      <c r="I22" s="265"/>
      <c r="J22" s="265"/>
      <c r="K22" s="118"/>
      <c r="L22" s="118"/>
      <c r="M22" s="118"/>
      <c r="N22" s="118"/>
      <c r="O22" s="118"/>
      <c r="P22" s="118"/>
      <c r="Q22" s="118"/>
      <c r="R22" s="118"/>
      <c r="S22" s="118"/>
      <c r="T22" s="123"/>
      <c r="U22" s="159">
        <v>1912</v>
      </c>
      <c r="V22" s="123"/>
      <c r="W22" s="123"/>
      <c r="X22" s="123"/>
      <c r="Y22" s="123"/>
      <c r="Z22" s="123"/>
      <c r="AA22" s="123"/>
      <c r="AB22" s="123"/>
      <c r="AC22" s="123"/>
      <c r="AD22" s="172"/>
      <c r="AE22" s="144"/>
      <c r="AF22" s="129"/>
      <c r="AG22" s="129"/>
      <c r="AH22" s="129"/>
      <c r="AI22" s="129"/>
      <c r="AJ22" s="129"/>
      <c r="AK22" s="129"/>
      <c r="AL22" s="144"/>
      <c r="AM22" s="129"/>
      <c r="AN22" s="129"/>
      <c r="AO22" s="129"/>
      <c r="AP22" s="129"/>
      <c r="AQ22" s="129"/>
      <c r="AR22" s="148"/>
      <c r="AT22" s="176"/>
      <c r="AU22" s="118"/>
      <c r="AV22" s="118"/>
      <c r="AW22" s="118"/>
      <c r="AX22" s="118"/>
      <c r="AY22" s="118"/>
      <c r="AZ22" s="118"/>
      <c r="BA22" s="118"/>
      <c r="BB22" s="118"/>
      <c r="BC22" s="118"/>
      <c r="BD22" s="118"/>
      <c r="BE22" s="118"/>
      <c r="BF22" s="118"/>
      <c r="BG22" s="118"/>
      <c r="BH22" s="118"/>
      <c r="BI22" s="118"/>
      <c r="BJ22" s="118"/>
      <c r="BK22" s="118"/>
      <c r="BL22" s="118"/>
      <c r="BM22" s="118"/>
      <c r="BN22" s="118"/>
      <c r="BO22" s="118"/>
      <c r="BP22" s="118"/>
      <c r="BQ22" s="173"/>
      <c r="BR22" s="123"/>
      <c r="BS22" s="123"/>
      <c r="BT22" s="123"/>
      <c r="BU22" s="123"/>
      <c r="BV22" s="123"/>
      <c r="BW22" s="123"/>
      <c r="BX22" s="172"/>
      <c r="BY22" s="118"/>
      <c r="BZ22" s="118"/>
      <c r="CA22" s="118"/>
      <c r="CB22" s="118"/>
      <c r="CC22" s="118"/>
      <c r="CD22" s="118"/>
      <c r="CE22" s="118"/>
      <c r="CF22" s="118"/>
      <c r="CG22" s="173"/>
      <c r="CH22" s="123"/>
      <c r="CI22" s="123"/>
      <c r="CJ22" s="123"/>
      <c r="CK22" s="123"/>
      <c r="CL22" s="123"/>
      <c r="CM22" s="123"/>
      <c r="CN22" s="172"/>
      <c r="CO22" s="118"/>
      <c r="CP22" s="118"/>
      <c r="CQ22" s="118"/>
      <c r="CR22" s="118"/>
      <c r="CS22" s="118"/>
      <c r="CT22" s="118"/>
      <c r="CU22" s="118"/>
      <c r="CV22" s="118"/>
      <c r="CW22" s="173"/>
      <c r="CX22" s="123"/>
      <c r="CY22" s="123"/>
      <c r="CZ22" s="123"/>
      <c r="DA22" s="123"/>
      <c r="DB22" s="123"/>
      <c r="DC22" s="123"/>
      <c r="DD22" s="172"/>
      <c r="DE22" s="173"/>
      <c r="DF22" s="123"/>
      <c r="DG22" s="123"/>
      <c r="DH22" s="123"/>
      <c r="DI22" s="123"/>
      <c r="DJ22" s="123"/>
      <c r="DK22" s="123"/>
      <c r="DL22" s="172"/>
      <c r="DM22" s="173"/>
      <c r="DN22" s="123"/>
      <c r="DO22" s="123"/>
      <c r="DP22" s="123"/>
      <c r="DQ22" s="123"/>
      <c r="DR22" s="123"/>
      <c r="DS22" s="123"/>
      <c r="DT22" s="172"/>
      <c r="DU22" s="129"/>
      <c r="DV22" s="161">
        <v>1912</v>
      </c>
      <c r="DW22" s="173"/>
      <c r="DX22" s="123"/>
      <c r="DY22" s="123"/>
      <c r="DZ22" s="173"/>
      <c r="EA22" s="123"/>
      <c r="EB22" s="172"/>
      <c r="EC22" s="123"/>
      <c r="ED22" s="123"/>
      <c r="EE22" s="123"/>
      <c r="EF22" s="173"/>
      <c r="EG22" s="123"/>
      <c r="EH22" s="172"/>
      <c r="EI22" s="123"/>
      <c r="EJ22" s="123"/>
      <c r="EK22" s="172"/>
      <c r="EL22" s="123"/>
      <c r="EM22" s="123"/>
      <c r="EN22" s="173"/>
      <c r="EO22" s="123"/>
      <c r="EP22" s="123"/>
      <c r="EQ22" s="123"/>
      <c r="ER22" s="123"/>
      <c r="ES22" s="123"/>
      <c r="ET22" s="123"/>
      <c r="EU22" s="172"/>
      <c r="EV22" s="159">
        <v>1912</v>
      </c>
      <c r="EW22" s="161"/>
      <c r="EX22" s="123"/>
      <c r="EY22" s="123"/>
      <c r="EZ22" s="123"/>
      <c r="FA22" s="172"/>
      <c r="FB22" s="123">
        <v>36</v>
      </c>
      <c r="FC22" s="180">
        <v>3.1023075580596924</v>
      </c>
      <c r="FD22" s="181">
        <v>2.1612973213195801</v>
      </c>
      <c r="FE22" s="181">
        <v>1.501779317855835</v>
      </c>
      <c r="FF22" s="182">
        <v>1.3249896764755249</v>
      </c>
      <c r="FG22" s="180">
        <v>2.9809211592053373</v>
      </c>
      <c r="FH22" s="181">
        <v>2.0860762496605787</v>
      </c>
      <c r="FI22" s="181">
        <v>1.5113717931734201</v>
      </c>
      <c r="FJ22" s="182">
        <v>1.3543163546461781</v>
      </c>
      <c r="FK22" s="180">
        <v>3.9089006984572361</v>
      </c>
      <c r="FL22" s="181">
        <v>2.3684949613858857</v>
      </c>
      <c r="FM22" s="181">
        <v>1.6906727400992909</v>
      </c>
      <c r="FN22" s="182">
        <v>1.4313530089008302</v>
      </c>
      <c r="FO22" s="180">
        <v>0.90329746333299066</v>
      </c>
      <c r="FP22" s="181">
        <v>0.97760668061217748</v>
      </c>
      <c r="FQ22" s="181">
        <v>1.0179743987866863</v>
      </c>
      <c r="FR22" s="181">
        <v>1.0253961860114478</v>
      </c>
      <c r="FS22" s="173"/>
      <c r="FT22" s="123"/>
      <c r="FU22" s="123"/>
      <c r="FV22" s="172"/>
      <c r="FW22" s="118"/>
      <c r="FX22" s="173">
        <v>36</v>
      </c>
      <c r="FY22" s="181">
        <v>1.0980572862311664</v>
      </c>
      <c r="FZ22" s="183">
        <v>1.0870117516056983</v>
      </c>
      <c r="GA22" s="183">
        <v>0.96355338785869005</v>
      </c>
      <c r="GB22" s="183">
        <v>0.96121733163065415</v>
      </c>
      <c r="GC22" s="183">
        <v>0.97337878535116595</v>
      </c>
      <c r="GD22" s="173">
        <v>36</v>
      </c>
      <c r="GE22" s="181">
        <v>1.1526287518694356</v>
      </c>
      <c r="GF22" s="183">
        <v>1.1452847297177144</v>
      </c>
      <c r="GG22" s="183">
        <v>1.0171526041823169</v>
      </c>
      <c r="GH22" s="183">
        <v>1.0148814319263579</v>
      </c>
      <c r="GI22" s="183">
        <v>1.0309977882171242</v>
      </c>
      <c r="GJ22" s="173">
        <v>36</v>
      </c>
      <c r="GK22" s="181">
        <v>0.86080436515078806</v>
      </c>
      <c r="GL22" s="183">
        <v>0.808101424496104</v>
      </c>
      <c r="GM22" s="183">
        <v>0.79726753063677969</v>
      </c>
      <c r="GN22" s="183">
        <v>0.7996124035544292</v>
      </c>
      <c r="GO22" s="183">
        <v>0.75317606284605776</v>
      </c>
      <c r="GP22" s="173"/>
      <c r="GQ22" s="123"/>
      <c r="GR22" s="123"/>
      <c r="GS22" s="123"/>
      <c r="GT22" s="172"/>
      <c r="GU22" s="173"/>
      <c r="GV22" s="123"/>
      <c r="GW22" s="123"/>
      <c r="GX22" s="123"/>
      <c r="GY22" s="123"/>
      <c r="GZ22" s="172"/>
      <c r="HA22" s="173"/>
      <c r="HB22" s="123"/>
      <c r="HC22" s="123"/>
      <c r="HD22" s="123"/>
      <c r="HE22" s="123"/>
      <c r="HF22" s="172"/>
      <c r="HG22" s="118"/>
      <c r="HH22" s="118">
        <v>1916</v>
      </c>
      <c r="HI22" s="184">
        <v>0.91077401399612423</v>
      </c>
      <c r="HJ22" s="184">
        <v>0.84303665161132813</v>
      </c>
      <c r="HK22" s="174">
        <v>0.50453490018844604</v>
      </c>
      <c r="HL22" s="138">
        <v>0.23941585009074079</v>
      </c>
      <c r="HM22" s="138">
        <v>0.59682737946510311</v>
      </c>
      <c r="HN22" s="138">
        <v>0.53761017322540283</v>
      </c>
      <c r="HO22" s="138">
        <v>0.22825244069099426</v>
      </c>
      <c r="HP22" s="138">
        <v>5.7415445514956698E-2</v>
      </c>
      <c r="HQ22" s="118"/>
      <c r="HR22" s="118"/>
      <c r="HS22" s="118"/>
      <c r="HT22" s="118"/>
      <c r="HU22" s="118"/>
      <c r="HV22" s="118"/>
    </row>
    <row r="23" spans="1:230" x14ac:dyDescent="0.3">
      <c r="A23" s="159">
        <v>1913</v>
      </c>
      <c r="B23" s="159">
        <v>1913</v>
      </c>
      <c r="C23" s="265"/>
      <c r="D23" s="265"/>
      <c r="E23" s="265"/>
      <c r="F23" s="265"/>
      <c r="G23" s="266">
        <f t="shared" ref="G23:H42" si="2">G$72/(1-$I$72)*(1-$I25)</f>
        <v>0.17644019411070519</v>
      </c>
      <c r="H23" s="266">
        <f t="shared" si="2"/>
        <v>0.40167770128415442</v>
      </c>
      <c r="I23" s="266">
        <v>0.42309919443692967</v>
      </c>
      <c r="J23" s="266">
        <v>0.18835218480515314</v>
      </c>
      <c r="K23" s="190">
        <f t="shared" ref="K23:K54" si="3">I23-J23</f>
        <v>0.23474700963177653</v>
      </c>
      <c r="L23" s="138">
        <v>11652.770957804472</v>
      </c>
      <c r="M23" s="175">
        <f>DataF11.2!L23*$Q$24</f>
        <v>9541.8948043401087</v>
      </c>
      <c r="N23" s="175"/>
      <c r="O23" s="175"/>
      <c r="P23" s="191" t="s">
        <v>136</v>
      </c>
      <c r="Q23" s="192">
        <f>0.848425</f>
        <v>0.84842499999999998</v>
      </c>
      <c r="R23" s="118" t="s">
        <v>135</v>
      </c>
      <c r="S23" s="118"/>
      <c r="T23" s="123"/>
      <c r="U23" s="159">
        <v>1913</v>
      </c>
      <c r="V23" s="123"/>
      <c r="W23" s="123"/>
      <c r="X23" s="123"/>
      <c r="Y23" s="123"/>
      <c r="Z23" s="123"/>
      <c r="AA23" s="123"/>
      <c r="AB23" s="123"/>
      <c r="AC23" s="123"/>
      <c r="AD23" s="172"/>
      <c r="AE23" s="144"/>
      <c r="AF23" s="129"/>
      <c r="AG23" s="129"/>
      <c r="AH23" s="129"/>
      <c r="AI23" s="129"/>
      <c r="AJ23" s="129"/>
      <c r="AK23" s="129"/>
      <c r="AL23" s="144"/>
      <c r="AM23" s="129"/>
      <c r="AN23" s="129"/>
      <c r="AO23" s="129"/>
      <c r="AP23" s="129"/>
      <c r="AQ23" s="129"/>
      <c r="AR23" s="148"/>
      <c r="AT23" s="176"/>
      <c r="AU23" s="118"/>
      <c r="AV23" s="118"/>
      <c r="AW23" s="118"/>
      <c r="AX23" s="118"/>
      <c r="AY23" s="118"/>
      <c r="AZ23" s="118"/>
      <c r="BA23" s="118"/>
      <c r="BB23" s="118"/>
      <c r="BC23" s="118"/>
      <c r="BD23" s="118"/>
      <c r="BE23" s="118"/>
      <c r="BF23" s="118"/>
      <c r="BG23" s="118"/>
      <c r="BH23" s="118"/>
      <c r="BI23" s="118"/>
      <c r="BJ23" s="118"/>
      <c r="BK23" s="118"/>
      <c r="BL23" s="118"/>
      <c r="BM23" s="118"/>
      <c r="BN23" s="118"/>
      <c r="BO23" s="118"/>
      <c r="BP23" s="118"/>
      <c r="BQ23" s="173"/>
      <c r="BR23" s="123"/>
      <c r="BS23" s="123"/>
      <c r="BT23" s="123"/>
      <c r="BU23" s="123"/>
      <c r="BV23" s="123"/>
      <c r="BW23" s="123"/>
      <c r="BX23" s="172"/>
      <c r="BY23" s="118"/>
      <c r="BZ23" s="118"/>
      <c r="CA23" s="118"/>
      <c r="CB23" s="118"/>
      <c r="CC23" s="118"/>
      <c r="CD23" s="118"/>
      <c r="CE23" s="118"/>
      <c r="CF23" s="118"/>
      <c r="CG23" s="173"/>
      <c r="CH23" s="123"/>
      <c r="CI23" s="123"/>
      <c r="CJ23" s="123"/>
      <c r="CK23" s="123"/>
      <c r="CL23" s="123"/>
      <c r="CM23" s="123"/>
      <c r="CN23" s="172"/>
      <c r="CO23" s="118"/>
      <c r="CP23" s="118"/>
      <c r="CQ23" s="118"/>
      <c r="CR23" s="118"/>
      <c r="CS23" s="118"/>
      <c r="CT23" s="118"/>
      <c r="CU23" s="118"/>
      <c r="CV23" s="118"/>
      <c r="CW23" s="173"/>
      <c r="CX23" s="123"/>
      <c r="CY23" s="123"/>
      <c r="CZ23" s="123"/>
      <c r="DA23" s="123"/>
      <c r="DB23" s="123"/>
      <c r="DC23" s="123"/>
      <c r="DD23" s="172"/>
      <c r="DE23" s="173"/>
      <c r="DF23" s="123"/>
      <c r="DG23" s="123"/>
      <c r="DH23" s="123"/>
      <c r="DI23" s="123"/>
      <c r="DJ23" s="123"/>
      <c r="DK23" s="123"/>
      <c r="DL23" s="172"/>
      <c r="DM23" s="173"/>
      <c r="DN23" s="123"/>
      <c r="DO23" s="123"/>
      <c r="DP23" s="123"/>
      <c r="DQ23" s="123"/>
      <c r="DR23" s="123"/>
      <c r="DS23" s="123"/>
      <c r="DT23" s="172"/>
      <c r="DU23" s="129"/>
      <c r="DV23" s="161">
        <v>1913</v>
      </c>
      <c r="DW23" s="173"/>
      <c r="DX23" s="123"/>
      <c r="DY23" s="123"/>
      <c r="DZ23" s="173"/>
      <c r="EA23" s="123"/>
      <c r="EB23" s="172"/>
      <c r="EC23" s="123"/>
      <c r="ED23" s="123"/>
      <c r="EE23" s="123"/>
      <c r="EF23" s="173"/>
      <c r="EG23" s="123"/>
      <c r="EH23" s="172"/>
      <c r="EI23" s="123"/>
      <c r="EJ23" s="123"/>
      <c r="EK23" s="172"/>
      <c r="EL23" s="123"/>
      <c r="EM23" s="123"/>
      <c r="EN23" s="173"/>
      <c r="EO23" s="123"/>
      <c r="EP23" s="123"/>
      <c r="EQ23" s="123"/>
      <c r="ER23" s="123"/>
      <c r="ES23" s="123"/>
      <c r="ET23" s="123"/>
      <c r="EU23" s="172"/>
      <c r="EV23" s="159">
        <v>1913</v>
      </c>
      <c r="EW23" s="161"/>
      <c r="EX23" s="123"/>
      <c r="EY23" s="123"/>
      <c r="EZ23" s="123"/>
      <c r="FA23" s="172"/>
      <c r="FB23" s="123">
        <v>37</v>
      </c>
      <c r="FC23" s="180">
        <v>2.9279065132141113</v>
      </c>
      <c r="FD23" s="181">
        <v>2.0944221019744873</v>
      </c>
      <c r="FE23" s="181">
        <v>1.5152262449264526</v>
      </c>
      <c r="FF23" s="182">
        <v>1.3826687335968018</v>
      </c>
      <c r="FG23" s="180">
        <v>2.9925297401072783</v>
      </c>
      <c r="FH23" s="181">
        <v>2.0970483976621228</v>
      </c>
      <c r="FI23" s="181">
        <v>1.5202292779983377</v>
      </c>
      <c r="FJ23" s="182">
        <v>1.3712997798609763</v>
      </c>
      <c r="FK23" s="180">
        <v>3.9226438490371267</v>
      </c>
      <c r="FL23" s="181">
        <v>2.3975448378033968</v>
      </c>
      <c r="FM23" s="181">
        <v>1.707314187455391</v>
      </c>
      <c r="FN23" s="182">
        <v>1.4537495241951952</v>
      </c>
      <c r="FO23" s="180">
        <v>0.92645298483905347</v>
      </c>
      <c r="FP23" s="181">
        <v>0.98014420868597485</v>
      </c>
      <c r="FQ23" s="181">
        <v>1.0262096269748875</v>
      </c>
      <c r="FR23" s="181">
        <v>1.0350727568054494</v>
      </c>
      <c r="FS23" s="173"/>
      <c r="FT23" s="123"/>
      <c r="FU23" s="123"/>
      <c r="FV23" s="172"/>
      <c r="FW23" s="118"/>
      <c r="FX23" s="173">
        <v>37</v>
      </c>
      <c r="FY23" s="181">
        <v>1.1125156933777978</v>
      </c>
      <c r="FZ23" s="183">
        <v>1.1155584684265583</v>
      </c>
      <c r="GA23" s="183">
        <v>0.99302134040207968</v>
      </c>
      <c r="GB23" s="183">
        <v>0.99281032885349063</v>
      </c>
      <c r="GC23" s="183">
        <v>1.0002158821749976</v>
      </c>
      <c r="GD23" s="173">
        <v>37</v>
      </c>
      <c r="GE23" s="181">
        <v>1.1620270875752774</v>
      </c>
      <c r="GF23" s="183">
        <v>1.1692007043943389</v>
      </c>
      <c r="GG23" s="183">
        <v>1.0395103074264764</v>
      </c>
      <c r="GH23" s="183">
        <v>1.0342629908172869</v>
      </c>
      <c r="GI23" s="183">
        <v>1.0534230605845247</v>
      </c>
      <c r="GJ23" s="173">
        <v>37</v>
      </c>
      <c r="GK23" s="181">
        <v>0.89425897986505332</v>
      </c>
      <c r="GL23" s="183">
        <v>0.85571447153699165</v>
      </c>
      <c r="GM23" s="183">
        <v>0.8515790414849328</v>
      </c>
      <c r="GN23" s="183">
        <v>0.86698453998722214</v>
      </c>
      <c r="GO23" s="183">
        <v>0.8051655765397312</v>
      </c>
      <c r="GP23" s="173"/>
      <c r="GQ23" s="123"/>
      <c r="GR23" s="123"/>
      <c r="GS23" s="123"/>
      <c r="GT23" s="172"/>
      <c r="GU23" s="173"/>
      <c r="GV23" s="123"/>
      <c r="GW23" s="123"/>
      <c r="GX23" s="123"/>
      <c r="GY23" s="123"/>
      <c r="GZ23" s="172"/>
      <c r="HA23" s="173"/>
      <c r="HB23" s="123"/>
      <c r="HC23" s="123"/>
      <c r="HD23" s="123"/>
      <c r="HE23" s="123"/>
      <c r="HF23" s="172"/>
      <c r="HG23" s="118"/>
      <c r="HH23" s="118">
        <v>1917</v>
      </c>
      <c r="HI23" s="184">
        <v>0.90998925924301144</v>
      </c>
      <c r="HJ23" s="184">
        <v>0.84225189685821533</v>
      </c>
      <c r="HK23" s="174">
        <v>0.50301694869995117</v>
      </c>
      <c r="HL23" s="138">
        <v>0.24023189894711788</v>
      </c>
      <c r="HM23" s="138">
        <v>0.59408306241035458</v>
      </c>
      <c r="HN23" s="138">
        <v>0.5348658561706543</v>
      </c>
      <c r="HO23" s="138">
        <v>0.2257927805185318</v>
      </c>
      <c r="HP23" s="138">
        <v>5.7611146044529424E-2</v>
      </c>
      <c r="HQ23" s="118"/>
      <c r="HR23" s="118"/>
      <c r="HS23" s="118"/>
      <c r="HT23" s="118"/>
      <c r="HU23" s="118"/>
      <c r="HV23" s="118"/>
    </row>
    <row r="24" spans="1:230" x14ac:dyDescent="0.3">
      <c r="A24" s="159">
        <v>1914</v>
      </c>
      <c r="B24" s="159">
        <v>1914</v>
      </c>
      <c r="C24" s="265"/>
      <c r="D24" s="265"/>
      <c r="E24" s="265"/>
      <c r="F24" s="265"/>
      <c r="G24" s="266">
        <f t="shared" si="2"/>
        <v>0.16972534382820004</v>
      </c>
      <c r="H24" s="266">
        <f t="shared" si="2"/>
        <v>0.3863909031736763</v>
      </c>
      <c r="I24" s="266">
        <v>0.42953700544365464</v>
      </c>
      <c r="J24" s="266">
        <v>0.19327315990834554</v>
      </c>
      <c r="K24" s="190">
        <f t="shared" si="3"/>
        <v>0.2362638455353091</v>
      </c>
      <c r="L24" s="138">
        <v>10528.676371199752</v>
      </c>
      <c r="M24" s="175">
        <f>DataF11.2!L24*$Q$24</f>
        <v>8621.4277039096596</v>
      </c>
      <c r="N24" s="175"/>
      <c r="O24" s="175"/>
      <c r="P24" s="118"/>
      <c r="Q24" s="118">
        <v>0.81885200000000002</v>
      </c>
      <c r="R24" s="118" t="s">
        <v>134</v>
      </c>
      <c r="S24" s="118"/>
      <c r="T24" s="123"/>
      <c r="U24" s="159">
        <v>1914</v>
      </c>
      <c r="V24" s="123"/>
      <c r="W24" s="123"/>
      <c r="X24" s="123"/>
      <c r="Y24" s="123"/>
      <c r="Z24" s="123"/>
      <c r="AA24" s="123"/>
      <c r="AB24" s="123"/>
      <c r="AC24" s="123"/>
      <c r="AD24" s="172"/>
      <c r="AE24" s="144"/>
      <c r="AF24" s="129"/>
      <c r="AG24" s="129"/>
      <c r="AH24" s="129"/>
      <c r="AI24" s="129"/>
      <c r="AJ24" s="129"/>
      <c r="AK24" s="129"/>
      <c r="AL24" s="144"/>
      <c r="AM24" s="129"/>
      <c r="AN24" s="129"/>
      <c r="AO24" s="129"/>
      <c r="AP24" s="129"/>
      <c r="AQ24" s="129"/>
      <c r="AR24" s="148"/>
      <c r="AS24" s="129"/>
      <c r="AT24" s="123"/>
      <c r="AU24" s="123"/>
      <c r="AV24" s="123"/>
      <c r="AW24" s="123"/>
      <c r="AX24" s="123"/>
      <c r="AY24" s="123"/>
      <c r="AZ24" s="118"/>
      <c r="BA24" s="118"/>
      <c r="BB24" s="118"/>
      <c r="BC24" s="118"/>
      <c r="BD24" s="118"/>
      <c r="BE24" s="118"/>
      <c r="BF24" s="118"/>
      <c r="BG24" s="118"/>
      <c r="BH24" s="118"/>
      <c r="BI24" s="118"/>
      <c r="BJ24" s="118"/>
      <c r="BK24" s="118"/>
      <c r="BL24" s="118"/>
      <c r="BM24" s="118"/>
      <c r="BN24" s="118"/>
      <c r="BO24" s="118"/>
      <c r="BP24" s="118"/>
      <c r="BQ24" s="173"/>
      <c r="BR24" s="123"/>
      <c r="BS24" s="123"/>
      <c r="BT24" s="123"/>
      <c r="BU24" s="123"/>
      <c r="BV24" s="123"/>
      <c r="BW24" s="123"/>
      <c r="BX24" s="172"/>
      <c r="BY24" s="118"/>
      <c r="BZ24" s="118"/>
      <c r="CA24" s="118"/>
      <c r="CB24" s="118"/>
      <c r="CC24" s="118"/>
      <c r="CD24" s="118"/>
      <c r="CE24" s="118"/>
      <c r="CF24" s="118"/>
      <c r="CG24" s="173"/>
      <c r="CH24" s="123"/>
      <c r="CI24" s="123"/>
      <c r="CJ24" s="123"/>
      <c r="CK24" s="123"/>
      <c r="CL24" s="123"/>
      <c r="CM24" s="123"/>
      <c r="CN24" s="172"/>
      <c r="CO24" s="118"/>
      <c r="CP24" s="118"/>
      <c r="CQ24" s="118"/>
      <c r="CR24" s="118"/>
      <c r="CS24" s="118"/>
      <c r="CT24" s="118"/>
      <c r="CU24" s="118"/>
      <c r="CV24" s="118"/>
      <c r="CW24" s="173"/>
      <c r="CX24" s="123"/>
      <c r="CY24" s="123"/>
      <c r="CZ24" s="123"/>
      <c r="DA24" s="123"/>
      <c r="DB24" s="123"/>
      <c r="DC24" s="123"/>
      <c r="DD24" s="172"/>
      <c r="DE24" s="173"/>
      <c r="DF24" s="123"/>
      <c r="DG24" s="123"/>
      <c r="DH24" s="123"/>
      <c r="DI24" s="123"/>
      <c r="DJ24" s="123"/>
      <c r="DK24" s="123"/>
      <c r="DL24" s="172"/>
      <c r="DM24" s="173"/>
      <c r="DN24" s="123"/>
      <c r="DO24" s="123"/>
      <c r="DP24" s="123"/>
      <c r="DQ24" s="123"/>
      <c r="DR24" s="123"/>
      <c r="DS24" s="123"/>
      <c r="DT24" s="172"/>
      <c r="DU24" s="129"/>
      <c r="DV24" s="161">
        <v>1914</v>
      </c>
      <c r="DW24" s="173"/>
      <c r="DX24" s="123"/>
      <c r="DY24" s="123"/>
      <c r="DZ24" s="173"/>
      <c r="EA24" s="123"/>
      <c r="EB24" s="172"/>
      <c r="EC24" s="123"/>
      <c r="ED24" s="123"/>
      <c r="EE24" s="123"/>
      <c r="EF24" s="173"/>
      <c r="EG24" s="123"/>
      <c r="EH24" s="172"/>
      <c r="EI24" s="123"/>
      <c r="EJ24" s="123"/>
      <c r="EK24" s="172"/>
      <c r="EL24" s="123"/>
      <c r="EM24" s="123"/>
      <c r="EN24" s="173"/>
      <c r="EO24" s="123"/>
      <c r="EP24" s="123"/>
      <c r="EQ24" s="123"/>
      <c r="ER24" s="123"/>
      <c r="ES24" s="123"/>
      <c r="ET24" s="123"/>
      <c r="EU24" s="172"/>
      <c r="EV24" s="159">
        <v>1914</v>
      </c>
      <c r="EW24" s="161"/>
      <c r="EX24" s="123"/>
      <c r="EY24" s="123"/>
      <c r="EZ24" s="123"/>
      <c r="FA24" s="172"/>
      <c r="FB24" s="123">
        <v>38</v>
      </c>
      <c r="FC24" s="180">
        <v>2.9808857440948486</v>
      </c>
      <c r="FD24" s="181">
        <v>2.0146996974945068</v>
      </c>
      <c r="FE24" s="181">
        <v>1.5284080505371094</v>
      </c>
      <c r="FF24" s="182">
        <v>1.3871097564697266</v>
      </c>
      <c r="FG24" s="180">
        <v>2.9952465287277454</v>
      </c>
      <c r="FH24" s="181">
        <v>2.109608962305106</v>
      </c>
      <c r="FI24" s="181">
        <v>1.526909061830884</v>
      </c>
      <c r="FJ24" s="182">
        <v>1.3862987877501505</v>
      </c>
      <c r="FK24" s="180">
        <v>3.9264681034894111</v>
      </c>
      <c r="FL24" s="181">
        <v>2.4372817912067202</v>
      </c>
      <c r="FM24" s="181">
        <v>1.7196881603487555</v>
      </c>
      <c r="FN24" s="182">
        <v>1.4748004178144154</v>
      </c>
      <c r="FO24" s="180">
        <v>0.94429468739659128</v>
      </c>
      <c r="FP24" s="181">
        <v>0.98199888257986412</v>
      </c>
      <c r="FQ24" s="181">
        <v>1.0335439115100216</v>
      </c>
      <c r="FR24" s="181">
        <v>1.0425153700483871</v>
      </c>
      <c r="FS24" s="173"/>
      <c r="FT24" s="123"/>
      <c r="FU24" s="123"/>
      <c r="FV24" s="172"/>
      <c r="FW24" s="118"/>
      <c r="FX24" s="173">
        <v>38</v>
      </c>
      <c r="FY24" s="181">
        <v>1.1283291032410578</v>
      </c>
      <c r="FZ24" s="183">
        <v>1.1396813272938542</v>
      </c>
      <c r="GA24" s="183">
        <v>1.0216562750127938</v>
      </c>
      <c r="GB24" s="183">
        <v>1.0252107542251667</v>
      </c>
      <c r="GC24" s="183">
        <v>1.0264526224584725</v>
      </c>
      <c r="GD24" s="173">
        <v>38</v>
      </c>
      <c r="GE24" s="181">
        <v>1.1764968379605711</v>
      </c>
      <c r="GF24" s="183">
        <v>1.1875787952553274</v>
      </c>
      <c r="GG24" s="183">
        <v>1.0584276224947797</v>
      </c>
      <c r="GH24" s="183">
        <v>1.0529747319673879</v>
      </c>
      <c r="GI24" s="183">
        <v>1.0731389582894064</v>
      </c>
      <c r="GJ24" s="173">
        <v>38</v>
      </c>
      <c r="GK24" s="181">
        <v>0.92559731491004305</v>
      </c>
      <c r="GL24" s="183">
        <v>0.9019792937723673</v>
      </c>
      <c r="GM24" s="183">
        <v>0.90872613849296346</v>
      </c>
      <c r="GN24" s="183">
        <v>0.94079759027027365</v>
      </c>
      <c r="GO24" s="183">
        <v>0.8555496237655551</v>
      </c>
      <c r="GP24" s="173"/>
      <c r="GQ24" s="123"/>
      <c r="GR24" s="123"/>
      <c r="GS24" s="123"/>
      <c r="GT24" s="172"/>
      <c r="GU24" s="173"/>
      <c r="GV24" s="123"/>
      <c r="GW24" s="123"/>
      <c r="GX24" s="123"/>
      <c r="GY24" s="123"/>
      <c r="GZ24" s="172"/>
      <c r="HA24" s="173"/>
      <c r="HB24" s="123"/>
      <c r="HC24" s="123"/>
      <c r="HD24" s="123"/>
      <c r="HE24" s="123"/>
      <c r="HF24" s="172"/>
      <c r="HG24" s="118"/>
      <c r="HH24" s="118">
        <v>1918</v>
      </c>
      <c r="HI24" s="184">
        <v>0.91615066051483152</v>
      </c>
      <c r="HJ24" s="184">
        <v>0.8384132981300354</v>
      </c>
      <c r="HK24" s="174">
        <v>0.47408735752105713</v>
      </c>
      <c r="HL24" s="138">
        <v>0.23690554140640485</v>
      </c>
      <c r="HM24" s="138">
        <v>0.5973020803928375</v>
      </c>
      <c r="HN24" s="138">
        <v>0.52808487415313721</v>
      </c>
      <c r="HO24" s="138">
        <v>0.2007017582654953</v>
      </c>
      <c r="HP24" s="138">
        <v>5.6813436535866194E-2</v>
      </c>
      <c r="HQ24" s="118"/>
      <c r="HR24" s="118"/>
      <c r="HS24" s="118"/>
      <c r="HT24" s="118"/>
      <c r="HU24" s="118"/>
      <c r="HV24" s="118"/>
    </row>
    <row r="25" spans="1:230" x14ac:dyDescent="0.3">
      <c r="A25" s="159">
        <v>1915</v>
      </c>
      <c r="B25" s="159">
        <v>1915</v>
      </c>
      <c r="C25" s="265">
        <v>0.13869760930538177</v>
      </c>
      <c r="D25" s="265">
        <v>0.37620514631271362</v>
      </c>
      <c r="E25" s="265">
        <v>0.48509722948074341</v>
      </c>
      <c r="F25" s="265">
        <v>0.19826525449752808</v>
      </c>
      <c r="G25" s="266">
        <f t="shared" si="2"/>
        <v>0.16815781043641731</v>
      </c>
      <c r="H25" s="266">
        <f t="shared" si="2"/>
        <v>0.38282231035574743</v>
      </c>
      <c r="I25" s="266">
        <v>0.42188210460514047</v>
      </c>
      <c r="J25" s="266">
        <v>0.18702569406720165</v>
      </c>
      <c r="K25" s="190">
        <f t="shared" si="3"/>
        <v>0.23485641053793882</v>
      </c>
      <c r="L25" s="138">
        <v>10737.726374631529</v>
      </c>
      <c r="M25" s="175">
        <f>DataF11.2!L25*$Q$24</f>
        <v>8792.6087173197775</v>
      </c>
      <c r="N25" s="175"/>
      <c r="O25" s="175"/>
      <c r="P25" s="118"/>
      <c r="Q25" s="118" t="s">
        <v>133</v>
      </c>
      <c r="R25" s="118"/>
      <c r="S25" s="118"/>
      <c r="T25" s="123"/>
      <c r="U25" s="159">
        <v>1915</v>
      </c>
      <c r="V25" s="123"/>
      <c r="W25" s="123"/>
      <c r="X25" s="123"/>
      <c r="Y25" s="123"/>
      <c r="Z25" s="123"/>
      <c r="AA25" s="123"/>
      <c r="AB25" s="123"/>
      <c r="AC25" s="123"/>
      <c r="AD25" s="172"/>
      <c r="AE25" s="144"/>
      <c r="AF25" s="129"/>
      <c r="AG25" s="129"/>
      <c r="AH25" s="129"/>
      <c r="AI25" s="129"/>
      <c r="AJ25" s="129"/>
      <c r="AK25" s="129"/>
      <c r="AL25" s="144"/>
      <c r="AM25" s="129"/>
      <c r="AN25" s="129"/>
      <c r="AO25" s="129"/>
      <c r="AP25" s="129"/>
      <c r="AQ25" s="129"/>
      <c r="AR25" s="148"/>
      <c r="AS25" s="129"/>
      <c r="AT25" s="123"/>
      <c r="AU25" s="123"/>
      <c r="AV25" s="123"/>
      <c r="AW25" s="123"/>
      <c r="AX25" s="123"/>
      <c r="AY25" s="123"/>
      <c r="AZ25" s="118"/>
      <c r="BA25" s="118"/>
      <c r="BB25" s="118"/>
      <c r="BC25" s="118"/>
      <c r="BD25" s="118"/>
      <c r="BE25" s="118"/>
      <c r="BF25" s="118"/>
      <c r="BG25" s="118"/>
      <c r="BH25" s="118"/>
      <c r="BI25" s="118"/>
      <c r="BJ25" s="118"/>
      <c r="BK25" s="118"/>
      <c r="BL25" s="118"/>
      <c r="BM25" s="118"/>
      <c r="BN25" s="118"/>
      <c r="BO25" s="118"/>
      <c r="BP25" s="118"/>
      <c r="BQ25" s="173"/>
      <c r="BR25" s="123"/>
      <c r="BS25" s="123"/>
      <c r="BT25" s="123"/>
      <c r="BU25" s="123"/>
      <c r="BV25" s="123"/>
      <c r="BW25" s="123"/>
      <c r="BX25" s="172"/>
      <c r="BY25" s="118"/>
      <c r="BZ25" s="118"/>
      <c r="CA25" s="118"/>
      <c r="CB25" s="118"/>
      <c r="CC25" s="118"/>
      <c r="CD25" s="118"/>
      <c r="CE25" s="118"/>
      <c r="CF25" s="118"/>
      <c r="CG25" s="173"/>
      <c r="CH25" s="123"/>
      <c r="CI25" s="123"/>
      <c r="CJ25" s="123"/>
      <c r="CK25" s="123"/>
      <c r="CL25" s="123"/>
      <c r="CM25" s="123"/>
      <c r="CN25" s="172"/>
      <c r="CO25" s="118"/>
      <c r="CP25" s="118"/>
      <c r="CQ25" s="118"/>
      <c r="CR25" s="118"/>
      <c r="CS25" s="118"/>
      <c r="CT25" s="118"/>
      <c r="CU25" s="118"/>
      <c r="CV25" s="118"/>
      <c r="CW25" s="173"/>
      <c r="CX25" s="123"/>
      <c r="CY25" s="123"/>
      <c r="CZ25" s="123"/>
      <c r="DA25" s="123"/>
      <c r="DB25" s="123"/>
      <c r="DC25" s="123"/>
      <c r="DD25" s="172"/>
      <c r="DE25" s="173"/>
      <c r="DF25" s="123"/>
      <c r="DG25" s="123"/>
      <c r="DH25" s="123"/>
      <c r="DI25" s="123"/>
      <c r="DJ25" s="123"/>
      <c r="DK25" s="123"/>
      <c r="DL25" s="172"/>
      <c r="DM25" s="173"/>
      <c r="DN25" s="123"/>
      <c r="DO25" s="123"/>
      <c r="DP25" s="123"/>
      <c r="DQ25" s="123"/>
      <c r="DR25" s="123"/>
      <c r="DS25" s="123"/>
      <c r="DT25" s="172"/>
      <c r="DU25" s="129"/>
      <c r="DV25" s="161">
        <v>1915</v>
      </c>
      <c r="DW25" s="173"/>
      <c r="DX25" s="123"/>
      <c r="DY25" s="123"/>
      <c r="DZ25" s="173"/>
      <c r="EA25" s="123"/>
      <c r="EB25" s="172"/>
      <c r="EC25" s="123"/>
      <c r="ED25" s="123"/>
      <c r="EE25" s="123"/>
      <c r="EF25" s="173"/>
      <c r="EG25" s="123"/>
      <c r="EH25" s="172"/>
      <c r="EI25" s="123"/>
      <c r="EJ25" s="123"/>
      <c r="EK25" s="172"/>
      <c r="EL25" s="123"/>
      <c r="EM25" s="123"/>
      <c r="EN25" s="173"/>
      <c r="EO25" s="123"/>
      <c r="EP25" s="123"/>
      <c r="EQ25" s="123"/>
      <c r="ER25" s="123"/>
      <c r="ES25" s="123"/>
      <c r="ET25" s="123"/>
      <c r="EU25" s="172"/>
      <c r="EV25" s="159">
        <v>1915</v>
      </c>
      <c r="EW25" s="161"/>
      <c r="EX25" s="123"/>
      <c r="EY25" s="123"/>
      <c r="EZ25" s="123"/>
      <c r="FA25" s="172"/>
      <c r="FB25" s="123">
        <v>39</v>
      </c>
      <c r="FC25" s="180">
        <v>3.2807633876800537</v>
      </c>
      <c r="FD25" s="181">
        <v>2.2264769077301025</v>
      </c>
      <c r="FE25" s="181">
        <v>1.5200642347335815</v>
      </c>
      <c r="FF25" s="182">
        <v>1.4147565364837646</v>
      </c>
      <c r="FG25" s="180">
        <v>2.9855207677623503</v>
      </c>
      <c r="FH25" s="181">
        <v>2.124697823633932</v>
      </c>
      <c r="FI25" s="181">
        <v>1.5294310463716971</v>
      </c>
      <c r="FJ25" s="182">
        <v>1.3990971349745354</v>
      </c>
      <c r="FK25" s="180">
        <v>3.919999534340795</v>
      </c>
      <c r="FL25" s="181">
        <v>2.4884510384910077</v>
      </c>
      <c r="FM25" s="181">
        <v>1.7276504672951687</v>
      </c>
      <c r="FN25" s="182">
        <v>1.4934748507643356</v>
      </c>
      <c r="FO25" s="180">
        <v>0.95807855138323528</v>
      </c>
      <c r="FP25" s="181">
        <v>0.98371386895743251</v>
      </c>
      <c r="FQ25" s="181">
        <v>1.0419049148981478</v>
      </c>
      <c r="FR25" s="181">
        <v>1.0482545000335071</v>
      </c>
      <c r="FS25" s="173"/>
      <c r="FT25" s="123"/>
      <c r="FU25" s="123"/>
      <c r="FV25" s="172"/>
      <c r="FW25" s="118"/>
      <c r="FX25" s="173">
        <v>39</v>
      </c>
      <c r="FY25" s="181">
        <v>1.1436062559969353</v>
      </c>
      <c r="FZ25" s="183">
        <v>1.162318507854903</v>
      </c>
      <c r="GA25" s="183">
        <v>1.0496327393926668</v>
      </c>
      <c r="GB25" s="183">
        <v>1.0549793998319934</v>
      </c>
      <c r="GC25" s="183">
        <v>1.0502188120179354</v>
      </c>
      <c r="GD25" s="173">
        <v>39</v>
      </c>
      <c r="GE25" s="181">
        <v>1.189089098725354</v>
      </c>
      <c r="GF25" s="183">
        <v>1.2019390025927041</v>
      </c>
      <c r="GG25" s="183">
        <v>1.074484543572048</v>
      </c>
      <c r="GH25" s="183">
        <v>1.0703403395864783</v>
      </c>
      <c r="GI25" s="183">
        <v>1.0898045992402632</v>
      </c>
      <c r="GJ25" s="173">
        <v>39</v>
      </c>
      <c r="GK25" s="181">
        <v>0.95541843054153808</v>
      </c>
      <c r="GL25" s="183">
        <v>0.94676449773357818</v>
      </c>
      <c r="GM25" s="183">
        <v>0.96875913525851298</v>
      </c>
      <c r="GN25" s="183">
        <v>1.0094428949703718</v>
      </c>
      <c r="GO25" s="183">
        <v>0.90600036471066336</v>
      </c>
      <c r="GP25" s="173"/>
      <c r="GQ25" s="123"/>
      <c r="GR25" s="123"/>
      <c r="GS25" s="123"/>
      <c r="GT25" s="172"/>
      <c r="GU25" s="173"/>
      <c r="GV25" s="123"/>
      <c r="GW25" s="123"/>
      <c r="GX25" s="123"/>
      <c r="GY25" s="123"/>
      <c r="GZ25" s="172"/>
      <c r="HA25" s="173"/>
      <c r="HB25" s="123"/>
      <c r="HC25" s="123"/>
      <c r="HD25" s="123"/>
      <c r="HE25" s="123"/>
      <c r="HF25" s="172"/>
      <c r="HG25" s="118"/>
      <c r="HH25" s="118">
        <v>1919</v>
      </c>
      <c r="HI25" s="184">
        <v>0.92107860326766966</v>
      </c>
      <c r="HJ25" s="184">
        <v>0.83334124088287354</v>
      </c>
      <c r="HK25" s="174">
        <v>0.48285171389579773</v>
      </c>
      <c r="HL25" s="138">
        <v>0.23714302031391044</v>
      </c>
      <c r="HM25" s="138">
        <v>0.59923059821128843</v>
      </c>
      <c r="HN25" s="138">
        <v>0.52001339197158813</v>
      </c>
      <c r="HO25" s="138">
        <v>0.20919206738471985</v>
      </c>
      <c r="HP25" s="138">
        <v>5.6870387474033696E-2</v>
      </c>
      <c r="HQ25" s="118"/>
      <c r="HR25" s="118"/>
      <c r="HS25" s="118"/>
      <c r="HT25" s="118"/>
      <c r="HU25" s="118"/>
      <c r="HV25" s="118"/>
    </row>
    <row r="26" spans="1:230" x14ac:dyDescent="0.3">
      <c r="A26" s="159">
        <v>1916</v>
      </c>
      <c r="B26" s="159">
        <v>1916</v>
      </c>
      <c r="C26" s="265">
        <v>0.13764789700508118</v>
      </c>
      <c r="D26" s="265">
        <v>0.35781720280647278</v>
      </c>
      <c r="E26" s="265">
        <v>0.50453490018844604</v>
      </c>
      <c r="F26" s="265">
        <v>0.22825244069099426</v>
      </c>
      <c r="G26" s="266">
        <f t="shared" si="2"/>
        <v>0.17201563504243084</v>
      </c>
      <c r="H26" s="266">
        <f t="shared" si="2"/>
        <v>0.39160490168937906</v>
      </c>
      <c r="I26" s="266">
        <v>0.4438837529981236</v>
      </c>
      <c r="J26" s="266">
        <v>0.20635863045401706</v>
      </c>
      <c r="K26" s="190">
        <f t="shared" si="3"/>
        <v>0.23752512254410654</v>
      </c>
      <c r="L26" s="138">
        <v>12243.891223382116</v>
      </c>
      <c r="M26" s="175">
        <f>DataF11.2!L26*$Q$24</f>
        <v>10025.934816048892</v>
      </c>
      <c r="N26" s="175"/>
      <c r="O26" s="175"/>
      <c r="P26" s="118"/>
      <c r="Q26" s="118"/>
      <c r="R26" s="118"/>
      <c r="S26" s="118"/>
      <c r="T26" s="123"/>
      <c r="U26" s="159">
        <v>1916</v>
      </c>
      <c r="V26" s="123"/>
      <c r="W26" s="123"/>
      <c r="X26" s="123"/>
      <c r="Y26" s="123"/>
      <c r="Z26" s="123"/>
      <c r="AA26" s="123"/>
      <c r="AB26" s="123"/>
      <c r="AC26" s="123"/>
      <c r="AD26" s="172"/>
      <c r="AE26" s="144"/>
      <c r="AF26" s="129"/>
      <c r="AG26" s="129"/>
      <c r="AH26" s="129"/>
      <c r="AI26" s="129"/>
      <c r="AJ26" s="129"/>
      <c r="AK26" s="129"/>
      <c r="AL26" s="144"/>
      <c r="AM26" s="129"/>
      <c r="AN26" s="129"/>
      <c r="AO26" s="129"/>
      <c r="AP26" s="129"/>
      <c r="AQ26" s="129"/>
      <c r="AR26" s="148"/>
      <c r="AS26" s="129"/>
      <c r="AT26" s="123"/>
      <c r="AU26" s="123"/>
      <c r="AV26" s="123"/>
      <c r="AW26" s="123"/>
      <c r="AX26" s="123"/>
      <c r="AY26" s="123"/>
      <c r="AZ26" s="118"/>
      <c r="BA26" s="118"/>
      <c r="BB26" s="118"/>
      <c r="BC26" s="118"/>
      <c r="BD26" s="118"/>
      <c r="BE26" s="118"/>
      <c r="BF26" s="118"/>
      <c r="BG26" s="118"/>
      <c r="BH26" s="118"/>
      <c r="BI26" s="118"/>
      <c r="BJ26" s="118"/>
      <c r="BK26" s="118"/>
      <c r="BL26" s="118"/>
      <c r="BM26" s="118"/>
      <c r="BN26" s="118"/>
      <c r="BO26" s="118"/>
      <c r="BP26" s="118"/>
      <c r="BQ26" s="173"/>
      <c r="BR26" s="123"/>
      <c r="BS26" s="123"/>
      <c r="BT26" s="123"/>
      <c r="BU26" s="123"/>
      <c r="BV26" s="123"/>
      <c r="BW26" s="123"/>
      <c r="BX26" s="172"/>
      <c r="BY26" s="118"/>
      <c r="BZ26" s="118"/>
      <c r="CA26" s="118"/>
      <c r="CB26" s="118"/>
      <c r="CC26" s="118"/>
      <c r="CD26" s="118"/>
      <c r="CE26" s="118"/>
      <c r="CF26" s="118"/>
      <c r="CG26" s="173"/>
      <c r="CH26" s="123"/>
      <c r="CI26" s="123"/>
      <c r="CJ26" s="123"/>
      <c r="CK26" s="123"/>
      <c r="CL26" s="123"/>
      <c r="CM26" s="123"/>
      <c r="CN26" s="172"/>
      <c r="CO26" s="118"/>
      <c r="CP26" s="118"/>
      <c r="CQ26" s="118"/>
      <c r="CR26" s="118"/>
      <c r="CS26" s="118"/>
      <c r="CT26" s="118"/>
      <c r="CU26" s="118"/>
      <c r="CV26" s="118"/>
      <c r="CW26" s="173"/>
      <c r="CX26" s="123"/>
      <c r="CY26" s="123"/>
      <c r="CZ26" s="123"/>
      <c r="DA26" s="123"/>
      <c r="DB26" s="123"/>
      <c r="DC26" s="123"/>
      <c r="DD26" s="172"/>
      <c r="DE26" s="173"/>
      <c r="DF26" s="123"/>
      <c r="DG26" s="123"/>
      <c r="DH26" s="123"/>
      <c r="DI26" s="123"/>
      <c r="DJ26" s="123"/>
      <c r="DK26" s="123"/>
      <c r="DL26" s="172"/>
      <c r="DM26" s="173"/>
      <c r="DN26" s="123"/>
      <c r="DO26" s="123"/>
      <c r="DP26" s="123"/>
      <c r="DQ26" s="123"/>
      <c r="DR26" s="123"/>
      <c r="DS26" s="123"/>
      <c r="DT26" s="172"/>
      <c r="DU26" s="129"/>
      <c r="DV26" s="161">
        <v>1916</v>
      </c>
      <c r="DW26" s="173"/>
      <c r="DX26" s="123"/>
      <c r="DY26" s="123"/>
      <c r="DZ26" s="173"/>
      <c r="EA26" s="123"/>
      <c r="EB26" s="172"/>
      <c r="EC26" s="123"/>
      <c r="ED26" s="123"/>
      <c r="EE26" s="123"/>
      <c r="EF26" s="173"/>
      <c r="EG26" s="123"/>
      <c r="EH26" s="172"/>
      <c r="EI26" s="123"/>
      <c r="EJ26" s="123"/>
      <c r="EK26" s="172"/>
      <c r="EL26" s="123"/>
      <c r="EM26" s="123"/>
      <c r="EN26" s="173"/>
      <c r="EO26" s="123"/>
      <c r="EP26" s="123"/>
      <c r="EQ26" s="123"/>
      <c r="ER26" s="123"/>
      <c r="ES26" s="123"/>
      <c r="ET26" s="123"/>
      <c r="EU26" s="172"/>
      <c r="EV26" s="159">
        <v>1916</v>
      </c>
      <c r="EW26" s="161"/>
      <c r="EX26" s="123"/>
      <c r="EY26" s="123"/>
      <c r="EZ26" s="123"/>
      <c r="FA26" s="172"/>
      <c r="FB26" s="123">
        <v>40</v>
      </c>
      <c r="FC26" s="180">
        <v>2.8463616371154785</v>
      </c>
      <c r="FD26" s="181">
        <v>2.0681536197662354</v>
      </c>
      <c r="FE26" s="181">
        <v>1.5616937875747681</v>
      </c>
      <c r="FF26" s="182">
        <v>1.4238144159317017</v>
      </c>
      <c r="FG26" s="180">
        <v>2.9587544521184173</v>
      </c>
      <c r="FH26" s="181">
        <v>2.1517650651560052</v>
      </c>
      <c r="FI26" s="181">
        <v>1.5299706077598136</v>
      </c>
      <c r="FJ26" s="182">
        <v>1.4096791937032704</v>
      </c>
      <c r="FK26" s="180">
        <v>3.8954169968733314</v>
      </c>
      <c r="FL26" s="181">
        <v>2.538052091600647</v>
      </c>
      <c r="FM26" s="181">
        <v>1.7336997012299293</v>
      </c>
      <c r="FN26" s="182">
        <v>1.5095354020048652</v>
      </c>
      <c r="FO26" s="180">
        <v>0.96732877101887083</v>
      </c>
      <c r="FP26" s="181">
        <v>0.98332128202013058</v>
      </c>
      <c r="FQ26" s="181">
        <v>1.0481464744925229</v>
      </c>
      <c r="FR26" s="181">
        <v>1.0541529146755357</v>
      </c>
      <c r="FS26" s="173"/>
      <c r="FT26" s="123"/>
      <c r="FU26" s="123"/>
      <c r="FV26" s="172"/>
      <c r="FW26" s="118"/>
      <c r="FX26" s="173">
        <v>40</v>
      </c>
      <c r="FY26" s="181">
        <v>1.1603306246522795</v>
      </c>
      <c r="FZ26" s="183">
        <v>1.1842840821692286</v>
      </c>
      <c r="GA26" s="183">
        <v>1.0771604734366851</v>
      </c>
      <c r="GB26" s="183">
        <v>1.0828075094752834</v>
      </c>
      <c r="GC26" s="183">
        <v>1.0708156969343621</v>
      </c>
      <c r="GD26" s="173">
        <v>40</v>
      </c>
      <c r="GE26" s="181">
        <v>1.2027195379756292</v>
      </c>
      <c r="GF26" s="183">
        <v>1.217024247236181</v>
      </c>
      <c r="GG26" s="183">
        <v>1.0933602391645381</v>
      </c>
      <c r="GH26" s="183">
        <v>1.0868400704564027</v>
      </c>
      <c r="GI26" s="183">
        <v>1.100403410171537</v>
      </c>
      <c r="GJ26" s="173">
        <v>40</v>
      </c>
      <c r="GK26" s="181">
        <v>0.98620076085358044</v>
      </c>
      <c r="GL26" s="183">
        <v>0.98989321789283691</v>
      </c>
      <c r="GM26" s="183">
        <v>1.0269964333504897</v>
      </c>
      <c r="GN26" s="183">
        <v>1.0716290396901116</v>
      </c>
      <c r="GO26" s="183">
        <v>0.94862990103941058</v>
      </c>
      <c r="GP26" s="173"/>
      <c r="GQ26" s="123"/>
      <c r="GR26" s="123"/>
      <c r="GS26" s="123"/>
      <c r="GT26" s="172"/>
      <c r="GU26" s="173"/>
      <c r="GV26" s="123"/>
      <c r="GW26" s="123"/>
      <c r="GX26" s="123"/>
      <c r="GY26" s="123"/>
      <c r="GZ26" s="172"/>
      <c r="HA26" s="173"/>
      <c r="HB26" s="123"/>
      <c r="HC26" s="123"/>
      <c r="HD26" s="123"/>
      <c r="HE26" s="123"/>
      <c r="HF26" s="172"/>
      <c r="HG26" s="118"/>
      <c r="HH26" s="118">
        <v>1920</v>
      </c>
      <c r="HI26" s="184">
        <v>0.92066948652267455</v>
      </c>
      <c r="HJ26" s="184">
        <v>0.82293212413787842</v>
      </c>
      <c r="HK26" s="174">
        <v>0.47281983494758606</v>
      </c>
      <c r="HL26" s="138">
        <v>0.24403769398633596</v>
      </c>
      <c r="HM26" s="138">
        <v>0.59380229353904723</v>
      </c>
      <c r="HN26" s="138">
        <v>0.50458508729934692</v>
      </c>
      <c r="HO26" s="138">
        <v>0.20020189881324768</v>
      </c>
      <c r="HP26" s="138">
        <v>5.8116627557468992E-2</v>
      </c>
      <c r="HQ26" s="118"/>
      <c r="HR26" s="118"/>
      <c r="HS26" s="118"/>
      <c r="HT26" s="118"/>
      <c r="HU26" s="118"/>
      <c r="HV26" s="118"/>
    </row>
    <row r="27" spans="1:230" x14ac:dyDescent="0.3">
      <c r="A27" s="159">
        <v>1917</v>
      </c>
      <c r="B27" s="159">
        <v>1917</v>
      </c>
      <c r="C27" s="265">
        <v>0.13672846555709839</v>
      </c>
      <c r="D27" s="265">
        <v>0.36025458574295044</v>
      </c>
      <c r="E27" s="265">
        <v>0.50301694869995117</v>
      </c>
      <c r="F27" s="265">
        <v>0.2257927805185318</v>
      </c>
      <c r="G27" s="266">
        <f t="shared" si="2"/>
        <v>0.16653203384449219</v>
      </c>
      <c r="H27" s="266">
        <f t="shared" si="2"/>
        <v>0.37912112306371615</v>
      </c>
      <c r="I27" s="266">
        <v>0.4490198792078352</v>
      </c>
      <c r="J27" s="266">
        <v>0.20136263442645991</v>
      </c>
      <c r="K27" s="190">
        <f t="shared" si="3"/>
        <v>0.2476572447813753</v>
      </c>
      <c r="L27" s="138">
        <v>12051.098671656804</v>
      </c>
      <c r="M27" s="175">
        <f>DataF11.2!L27*$Q$24</f>
        <v>9868.0662494835178</v>
      </c>
      <c r="N27" s="175"/>
      <c r="O27" s="175"/>
      <c r="P27" s="118"/>
      <c r="Q27" s="118"/>
      <c r="R27" s="118"/>
      <c r="S27" s="118"/>
      <c r="T27" s="123"/>
      <c r="U27" s="159">
        <v>1917</v>
      </c>
      <c r="V27" s="123"/>
      <c r="W27" s="123"/>
      <c r="X27" s="123"/>
      <c r="Y27" s="123"/>
      <c r="Z27" s="123"/>
      <c r="AA27" s="123"/>
      <c r="AB27" s="123"/>
      <c r="AC27" s="123"/>
      <c r="AD27" s="172"/>
      <c r="AE27" s="144"/>
      <c r="AF27" s="129"/>
      <c r="AG27" s="129"/>
      <c r="AH27" s="129"/>
      <c r="AI27" s="129"/>
      <c r="AJ27" s="129"/>
      <c r="AK27" s="129"/>
      <c r="AL27" s="144"/>
      <c r="AM27" s="129"/>
      <c r="AN27" s="129"/>
      <c r="AO27" s="129"/>
      <c r="AP27" s="129"/>
      <c r="AQ27" s="129"/>
      <c r="AR27" s="148"/>
      <c r="AS27" s="129"/>
      <c r="AT27" s="123"/>
      <c r="AU27" s="123"/>
      <c r="AV27" s="123"/>
      <c r="AW27" s="123"/>
      <c r="AX27" s="123"/>
      <c r="AY27" s="123"/>
      <c r="AZ27" s="118"/>
      <c r="BA27" s="118"/>
      <c r="BB27" s="118"/>
      <c r="BC27" s="118"/>
      <c r="BD27" s="118"/>
      <c r="BE27" s="118"/>
      <c r="BF27" s="118"/>
      <c r="BG27" s="118"/>
      <c r="BH27" s="118"/>
      <c r="BI27" s="118"/>
      <c r="BJ27" s="118"/>
      <c r="BK27" s="118"/>
      <c r="BL27" s="118"/>
      <c r="BM27" s="118"/>
      <c r="BN27" s="118"/>
      <c r="BO27" s="118"/>
      <c r="BP27" s="118"/>
      <c r="BQ27" s="173"/>
      <c r="BR27" s="123"/>
      <c r="BS27" s="123"/>
      <c r="BT27" s="123"/>
      <c r="BU27" s="123"/>
      <c r="BV27" s="123"/>
      <c r="BW27" s="123"/>
      <c r="BX27" s="172"/>
      <c r="BY27" s="118"/>
      <c r="BZ27" s="118"/>
      <c r="CA27" s="118"/>
      <c r="CB27" s="118"/>
      <c r="CC27" s="118"/>
      <c r="CD27" s="118"/>
      <c r="CE27" s="118"/>
      <c r="CF27" s="118"/>
      <c r="CG27" s="173"/>
      <c r="CH27" s="123"/>
      <c r="CI27" s="123"/>
      <c r="CJ27" s="123"/>
      <c r="CK27" s="123"/>
      <c r="CL27" s="123"/>
      <c r="CM27" s="123"/>
      <c r="CN27" s="172"/>
      <c r="CO27" s="118"/>
      <c r="CP27" s="118"/>
      <c r="CQ27" s="118"/>
      <c r="CR27" s="118"/>
      <c r="CS27" s="118"/>
      <c r="CT27" s="118"/>
      <c r="CU27" s="118"/>
      <c r="CV27" s="118"/>
      <c r="CW27" s="173"/>
      <c r="CX27" s="123"/>
      <c r="CY27" s="123"/>
      <c r="CZ27" s="123"/>
      <c r="DA27" s="123"/>
      <c r="DB27" s="123"/>
      <c r="DC27" s="123"/>
      <c r="DD27" s="172"/>
      <c r="DE27" s="173"/>
      <c r="DF27" s="123"/>
      <c r="DG27" s="123"/>
      <c r="DH27" s="123"/>
      <c r="DI27" s="123"/>
      <c r="DJ27" s="123"/>
      <c r="DK27" s="123"/>
      <c r="DL27" s="172"/>
      <c r="DM27" s="173"/>
      <c r="DN27" s="123"/>
      <c r="DO27" s="123"/>
      <c r="DP27" s="123"/>
      <c r="DQ27" s="123"/>
      <c r="DR27" s="123"/>
      <c r="DS27" s="123"/>
      <c r="DT27" s="172"/>
      <c r="DU27" s="129"/>
      <c r="DV27" s="161">
        <v>1917</v>
      </c>
      <c r="DW27" s="173"/>
      <c r="DX27" s="123"/>
      <c r="DY27" s="123"/>
      <c r="DZ27" s="173"/>
      <c r="EA27" s="123"/>
      <c r="EB27" s="172"/>
      <c r="EC27" s="123"/>
      <c r="ED27" s="123"/>
      <c r="EE27" s="123"/>
      <c r="EF27" s="173"/>
      <c r="EG27" s="123"/>
      <c r="EH27" s="172"/>
      <c r="EI27" s="123"/>
      <c r="EJ27" s="123"/>
      <c r="EK27" s="172"/>
      <c r="EL27" s="123"/>
      <c r="EM27" s="123"/>
      <c r="EN27" s="173"/>
      <c r="EO27" s="123"/>
      <c r="EP27" s="123"/>
      <c r="EQ27" s="123"/>
      <c r="ER27" s="123"/>
      <c r="ES27" s="123"/>
      <c r="ET27" s="123"/>
      <c r="EU27" s="172"/>
      <c r="EV27" s="159">
        <v>1917</v>
      </c>
      <c r="EW27" s="161"/>
      <c r="EX27" s="123"/>
      <c r="EY27" s="123"/>
      <c r="EZ27" s="123"/>
      <c r="FA27" s="172"/>
      <c r="FB27" s="123">
        <v>41</v>
      </c>
      <c r="FC27" s="180">
        <v>2.8268458843231201</v>
      </c>
      <c r="FD27" s="181">
        <v>2.1606237888336182</v>
      </c>
      <c r="FE27" s="181">
        <v>1.5407760143280029</v>
      </c>
      <c r="FF27" s="182">
        <v>1.4094399213790894</v>
      </c>
      <c r="FG27" s="180">
        <v>2.9306537464276952</v>
      </c>
      <c r="FH27" s="181">
        <v>2.1847365997756816</v>
      </c>
      <c r="FI27" s="181">
        <v>1.5299773057211481</v>
      </c>
      <c r="FJ27" s="182">
        <v>1.4149919787592562</v>
      </c>
      <c r="FK27" s="180">
        <v>3.8541027327284296</v>
      </c>
      <c r="FL27" s="181">
        <v>2.5837831133157865</v>
      </c>
      <c r="FM27" s="181">
        <v>1.7392828452268716</v>
      </c>
      <c r="FN27" s="182">
        <v>1.519595794991466</v>
      </c>
      <c r="FO27" s="180">
        <v>0.97259312659361274</v>
      </c>
      <c r="FP27" s="181">
        <v>0.98520026236817015</v>
      </c>
      <c r="FQ27" s="181">
        <v>1.0526562342831229</v>
      </c>
      <c r="FR27" s="181">
        <v>1.0597894633330855</v>
      </c>
      <c r="FS27" s="173"/>
      <c r="FT27" s="123"/>
      <c r="FU27" s="123"/>
      <c r="FV27" s="172"/>
      <c r="FW27" s="118"/>
      <c r="FX27" s="173">
        <v>41</v>
      </c>
      <c r="FY27" s="181">
        <v>1.1751376131614824</v>
      </c>
      <c r="FZ27" s="183">
        <v>1.1997149140220895</v>
      </c>
      <c r="GA27" s="183">
        <v>1.1041550022745321</v>
      </c>
      <c r="GB27" s="183">
        <v>1.1073402432233799</v>
      </c>
      <c r="GC27" s="183">
        <v>1.0857080075859358</v>
      </c>
      <c r="GD27" s="173">
        <v>41</v>
      </c>
      <c r="GE27" s="181">
        <v>1.2137815417170037</v>
      </c>
      <c r="GF27" s="183">
        <v>1.2286981822098026</v>
      </c>
      <c r="GG27" s="183">
        <v>1.1116647214199062</v>
      </c>
      <c r="GH27" s="183">
        <v>1.1010122522666328</v>
      </c>
      <c r="GI27" s="183">
        <v>1.1067095387425026</v>
      </c>
      <c r="GJ27" s="173">
        <v>41</v>
      </c>
      <c r="GK27" s="181">
        <v>1.0165665034439968</v>
      </c>
      <c r="GL27" s="183">
        <v>1.0315805661040818</v>
      </c>
      <c r="GM27" s="183">
        <v>1.0813418601831151</v>
      </c>
      <c r="GN27" s="183">
        <v>1.1292384840683791</v>
      </c>
      <c r="GO27" s="183">
        <v>0.99429664979927546</v>
      </c>
      <c r="GP27" s="173"/>
      <c r="GQ27" s="123"/>
      <c r="GR27" s="123"/>
      <c r="GS27" s="123"/>
      <c r="GT27" s="172"/>
      <c r="GU27" s="173"/>
      <c r="GV27" s="123"/>
      <c r="GW27" s="123"/>
      <c r="GX27" s="123"/>
      <c r="GY27" s="123"/>
      <c r="GZ27" s="172"/>
      <c r="HA27" s="173"/>
      <c r="HB27" s="123"/>
      <c r="HC27" s="123"/>
      <c r="HD27" s="123"/>
      <c r="HE27" s="123"/>
      <c r="HF27" s="172"/>
      <c r="HG27" s="118"/>
      <c r="HH27" s="118">
        <v>1921</v>
      </c>
      <c r="HI27" s="184">
        <v>0.92343324422836304</v>
      </c>
      <c r="HJ27" s="184">
        <v>0.81569588184356689</v>
      </c>
      <c r="HK27" s="174">
        <v>0.46158221364021301</v>
      </c>
      <c r="HL27" s="138">
        <v>0.23742835507223742</v>
      </c>
      <c r="HM27" s="138">
        <v>0.59317761659622192</v>
      </c>
      <c r="HN27" s="138">
        <v>0.49396041035652161</v>
      </c>
      <c r="HO27" s="138">
        <v>0.19091731309890747</v>
      </c>
      <c r="HP27" s="138">
        <v>5.2943268842008673E-2</v>
      </c>
      <c r="HQ27" s="118"/>
      <c r="HR27" s="118"/>
      <c r="HS27" s="118"/>
      <c r="HT27" s="118"/>
      <c r="HU27" s="118"/>
      <c r="HV27" s="118"/>
    </row>
    <row r="28" spans="1:230" x14ac:dyDescent="0.3">
      <c r="A28" s="159">
        <v>1918</v>
      </c>
      <c r="B28" s="159">
        <v>1918</v>
      </c>
      <c r="C28" s="265">
        <v>0.14405384659767151</v>
      </c>
      <c r="D28" s="265">
        <v>0.38185879588127136</v>
      </c>
      <c r="E28" s="265">
        <v>0.47408735752105713</v>
      </c>
      <c r="F28" s="265">
        <v>0.2007017582654953</v>
      </c>
      <c r="G28" s="266">
        <f t="shared" si="2"/>
        <v>0.17262409635125051</v>
      </c>
      <c r="H28" s="266">
        <f t="shared" si="2"/>
        <v>0.3929901038598872</v>
      </c>
      <c r="I28" s="266">
        <v>0.43637946326819005</v>
      </c>
      <c r="J28" s="266">
        <v>0.18951893559985655</v>
      </c>
      <c r="K28" s="190">
        <f t="shared" si="3"/>
        <v>0.2468605276683335</v>
      </c>
      <c r="L28" s="138">
        <v>12749.98636683173</v>
      </c>
      <c r="M28" s="175">
        <f>DataF11.2!L28*$Q$24</f>
        <v>10440.351836452895</v>
      </c>
      <c r="N28" s="175"/>
      <c r="O28" s="175"/>
      <c r="P28" s="118"/>
      <c r="Q28" s="118"/>
      <c r="R28" s="118"/>
      <c r="S28" s="118"/>
      <c r="T28" s="123"/>
      <c r="U28" s="159">
        <v>1918</v>
      </c>
      <c r="V28" s="123"/>
      <c r="W28" s="123"/>
      <c r="X28" s="123"/>
      <c r="Y28" s="123"/>
      <c r="Z28" s="123"/>
      <c r="AA28" s="123"/>
      <c r="AB28" s="123"/>
      <c r="AC28" s="123"/>
      <c r="AD28" s="172"/>
      <c r="AE28" s="144"/>
      <c r="AF28" s="129"/>
      <c r="AG28" s="129"/>
      <c r="AH28" s="129"/>
      <c r="AI28" s="129"/>
      <c r="AJ28" s="129"/>
      <c r="AK28" s="129"/>
      <c r="AL28" s="144"/>
      <c r="AM28" s="129"/>
      <c r="AN28" s="129"/>
      <c r="AO28" s="129"/>
      <c r="AP28" s="129"/>
      <c r="AQ28" s="129"/>
      <c r="AR28" s="148"/>
      <c r="AS28" s="129"/>
      <c r="AT28" s="123"/>
      <c r="AU28" s="123"/>
      <c r="AV28" s="123"/>
      <c r="AW28" s="123"/>
      <c r="AX28" s="123"/>
      <c r="AY28" s="123"/>
      <c r="AZ28" s="118"/>
      <c r="BA28" s="118"/>
      <c r="BB28" s="118"/>
      <c r="BC28" s="118"/>
      <c r="BD28" s="118"/>
      <c r="BE28" s="118"/>
      <c r="BF28" s="118"/>
      <c r="BG28" s="118"/>
      <c r="BH28" s="118"/>
      <c r="BI28" s="118"/>
      <c r="BJ28" s="118"/>
      <c r="BK28" s="118"/>
      <c r="BL28" s="118"/>
      <c r="BM28" s="118"/>
      <c r="BN28" s="118"/>
      <c r="BO28" s="118"/>
      <c r="BP28" s="118"/>
      <c r="BQ28" s="173"/>
      <c r="BR28" s="123"/>
      <c r="BS28" s="123"/>
      <c r="BT28" s="123"/>
      <c r="BU28" s="123"/>
      <c r="BV28" s="123"/>
      <c r="BW28" s="123"/>
      <c r="BX28" s="172"/>
      <c r="BY28" s="118"/>
      <c r="BZ28" s="118"/>
      <c r="CA28" s="118"/>
      <c r="CB28" s="118"/>
      <c r="CC28" s="118"/>
      <c r="CD28" s="118"/>
      <c r="CE28" s="118"/>
      <c r="CF28" s="118"/>
      <c r="CG28" s="173"/>
      <c r="CH28" s="123"/>
      <c r="CI28" s="123"/>
      <c r="CJ28" s="123"/>
      <c r="CK28" s="123"/>
      <c r="CL28" s="123"/>
      <c r="CM28" s="123"/>
      <c r="CN28" s="172"/>
      <c r="CO28" s="118"/>
      <c r="CP28" s="118"/>
      <c r="CQ28" s="118"/>
      <c r="CR28" s="118"/>
      <c r="CS28" s="118"/>
      <c r="CT28" s="118"/>
      <c r="CU28" s="118"/>
      <c r="CV28" s="118"/>
      <c r="CW28" s="173"/>
      <c r="CX28" s="123"/>
      <c r="CY28" s="123"/>
      <c r="CZ28" s="123"/>
      <c r="DA28" s="123"/>
      <c r="DB28" s="123"/>
      <c r="DC28" s="123"/>
      <c r="DD28" s="172"/>
      <c r="DE28" s="173"/>
      <c r="DF28" s="123"/>
      <c r="DG28" s="123"/>
      <c r="DH28" s="123"/>
      <c r="DI28" s="123"/>
      <c r="DJ28" s="123"/>
      <c r="DK28" s="123"/>
      <c r="DL28" s="172"/>
      <c r="DM28" s="173"/>
      <c r="DN28" s="123"/>
      <c r="DO28" s="123"/>
      <c r="DP28" s="123"/>
      <c r="DQ28" s="123"/>
      <c r="DR28" s="123"/>
      <c r="DS28" s="123"/>
      <c r="DT28" s="172"/>
      <c r="DU28" s="129"/>
      <c r="DV28" s="161">
        <v>1918</v>
      </c>
      <c r="DW28" s="173"/>
      <c r="DX28" s="123"/>
      <c r="DY28" s="123"/>
      <c r="DZ28" s="173"/>
      <c r="EA28" s="123"/>
      <c r="EB28" s="172"/>
      <c r="EC28" s="123"/>
      <c r="ED28" s="123"/>
      <c r="EE28" s="123"/>
      <c r="EF28" s="173"/>
      <c r="EG28" s="123"/>
      <c r="EH28" s="172"/>
      <c r="EI28" s="123"/>
      <c r="EJ28" s="123"/>
      <c r="EK28" s="172"/>
      <c r="EL28" s="123"/>
      <c r="EM28" s="123"/>
      <c r="EN28" s="173"/>
      <c r="EO28" s="123"/>
      <c r="EP28" s="123"/>
      <c r="EQ28" s="123"/>
      <c r="ER28" s="123"/>
      <c r="ES28" s="123"/>
      <c r="ET28" s="123"/>
      <c r="EU28" s="172"/>
      <c r="EV28" s="159">
        <v>1918</v>
      </c>
      <c r="EW28" s="161"/>
      <c r="EX28" s="123"/>
      <c r="EY28" s="123"/>
      <c r="EZ28" s="123"/>
      <c r="FA28" s="172"/>
      <c r="FB28" s="123">
        <v>42</v>
      </c>
      <c r="FC28" s="180">
        <v>2.931342601776123</v>
      </c>
      <c r="FD28" s="181">
        <v>2.3243558406829834</v>
      </c>
      <c r="FE28" s="181">
        <v>1.5521897077560425</v>
      </c>
      <c r="FF28" s="182">
        <v>1.4688205718994141</v>
      </c>
      <c r="FG28" s="180">
        <v>2.9036180380515977</v>
      </c>
      <c r="FH28" s="181">
        <v>2.215195914915205</v>
      </c>
      <c r="FI28" s="181">
        <v>1.5302903489925515</v>
      </c>
      <c r="FJ28" s="182">
        <v>1.42019734923751</v>
      </c>
      <c r="FK28" s="180">
        <v>3.8259885700230201</v>
      </c>
      <c r="FL28" s="181">
        <v>2.6415791900769721</v>
      </c>
      <c r="FM28" s="181">
        <v>1.746394412973078</v>
      </c>
      <c r="FN28" s="182">
        <v>1.5243074931553389</v>
      </c>
      <c r="FO28" s="180">
        <v>0.97534380740901572</v>
      </c>
      <c r="FP28" s="181">
        <v>0.98638071686366247</v>
      </c>
      <c r="FQ28" s="181">
        <v>1.0566932379186118</v>
      </c>
      <c r="FR28" s="181">
        <v>1.0646716052381131</v>
      </c>
      <c r="FS28" s="173"/>
      <c r="FT28" s="123"/>
      <c r="FU28" s="123"/>
      <c r="FV28" s="172"/>
      <c r="FW28" s="118"/>
      <c r="FX28" s="173">
        <v>42</v>
      </c>
      <c r="FY28" s="181">
        <v>1.1868717510183437</v>
      </c>
      <c r="FZ28" s="183">
        <v>1.2085561318456333</v>
      </c>
      <c r="GA28" s="183">
        <v>1.1276379484780277</v>
      </c>
      <c r="GB28" s="183">
        <v>1.1301266021033027</v>
      </c>
      <c r="GC28" s="183">
        <v>1.0978717727268696</v>
      </c>
      <c r="GD28" s="173">
        <v>42</v>
      </c>
      <c r="GE28" s="181">
        <v>1.2222932014761629</v>
      </c>
      <c r="GF28" s="183">
        <v>1.2332907261153816</v>
      </c>
      <c r="GG28" s="183">
        <v>1.1271659063546562</v>
      </c>
      <c r="GH28" s="183">
        <v>1.1141227384892454</v>
      </c>
      <c r="GI28" s="183">
        <v>1.1105809430623326</v>
      </c>
      <c r="GJ28" s="173">
        <v>42</v>
      </c>
      <c r="GK28" s="181">
        <v>1.0486943945591343</v>
      </c>
      <c r="GL28" s="183">
        <v>1.0698297853811933</v>
      </c>
      <c r="GM28" s="183">
        <v>1.1291300620117886</v>
      </c>
      <c r="GN28" s="183">
        <v>1.1802969953246767</v>
      </c>
      <c r="GO28" s="183">
        <v>1.036437980428617</v>
      </c>
      <c r="GP28" s="173"/>
      <c r="GQ28" s="123"/>
      <c r="GR28" s="123"/>
      <c r="GS28" s="123"/>
      <c r="GT28" s="172"/>
      <c r="GU28" s="173"/>
      <c r="GV28" s="123"/>
      <c r="GW28" s="123"/>
      <c r="GX28" s="123"/>
      <c r="GY28" s="123"/>
      <c r="GZ28" s="172"/>
      <c r="HA28" s="173"/>
      <c r="HB28" s="123"/>
      <c r="HC28" s="123"/>
      <c r="HD28" s="123"/>
      <c r="HE28" s="123"/>
      <c r="HF28" s="172"/>
      <c r="HG28" s="118"/>
      <c r="HH28" s="118">
        <v>1922</v>
      </c>
      <c r="HI28" s="184">
        <v>0.91730910539627075</v>
      </c>
      <c r="HJ28" s="184">
        <v>0.80957174301147461</v>
      </c>
      <c r="HK28" s="174">
        <v>0.47665166854858398</v>
      </c>
      <c r="HL28" s="138">
        <v>0.2592621499252945</v>
      </c>
      <c r="HM28" s="138">
        <v>0.58381626009941101</v>
      </c>
      <c r="HN28" s="138">
        <v>0.48459905385971069</v>
      </c>
      <c r="HO28" s="138">
        <v>0.20882850885391235</v>
      </c>
      <c r="HP28" s="138">
        <v>5.9864995721196489E-2</v>
      </c>
      <c r="HQ28" s="118"/>
      <c r="HR28" s="118"/>
      <c r="HS28" s="118"/>
      <c r="HT28" s="118"/>
      <c r="HU28" s="118"/>
      <c r="HV28" s="118"/>
    </row>
    <row r="29" spans="1:230" x14ac:dyDescent="0.3">
      <c r="A29" s="159">
        <v>1919</v>
      </c>
      <c r="B29" s="159">
        <v>1919</v>
      </c>
      <c r="C29" s="265">
        <v>0.14353509247303009</v>
      </c>
      <c r="D29" s="265">
        <v>0.37361317873001099</v>
      </c>
      <c r="E29" s="265">
        <v>0.48285171389579773</v>
      </c>
      <c r="F29" s="265">
        <v>0.20919206738471985</v>
      </c>
      <c r="G29" s="266">
        <f t="shared" si="2"/>
        <v>0.16319505047270524</v>
      </c>
      <c r="H29" s="266">
        <f t="shared" si="2"/>
        <v>0.37152426104053216</v>
      </c>
      <c r="I29" s="266">
        <v>0.45434684309179169</v>
      </c>
      <c r="J29" s="266">
        <v>0.21007459057269554</v>
      </c>
      <c r="K29" s="190">
        <f t="shared" si="3"/>
        <v>0.24427225251909615</v>
      </c>
      <c r="L29" s="138">
        <v>12081.035361245136</v>
      </c>
      <c r="M29" s="175">
        <f>DataF11.2!L29*$Q$24</f>
        <v>9892.5799676263032</v>
      </c>
      <c r="N29" s="175"/>
      <c r="O29" s="175"/>
      <c r="P29" s="118"/>
      <c r="Q29" s="118"/>
      <c r="R29" s="118"/>
      <c r="S29" s="118"/>
      <c r="T29" s="123"/>
      <c r="U29" s="159">
        <v>1919</v>
      </c>
      <c r="V29" s="123"/>
      <c r="W29" s="123"/>
      <c r="X29" s="123"/>
      <c r="Y29" s="123"/>
      <c r="Z29" s="123"/>
      <c r="AA29" s="123"/>
      <c r="AB29" s="123"/>
      <c r="AC29" s="123"/>
      <c r="AD29" s="172"/>
      <c r="AE29" s="144"/>
      <c r="AF29" s="129"/>
      <c r="AG29" s="129"/>
      <c r="AH29" s="129"/>
      <c r="AI29" s="129"/>
      <c r="AJ29" s="129"/>
      <c r="AK29" s="129"/>
      <c r="AL29" s="144"/>
      <c r="AM29" s="129"/>
      <c r="AN29" s="129"/>
      <c r="AO29" s="129"/>
      <c r="AP29" s="129"/>
      <c r="AQ29" s="129"/>
      <c r="AR29" s="148"/>
      <c r="AS29" s="129"/>
      <c r="AT29" s="123"/>
      <c r="AU29" s="123"/>
      <c r="AV29" s="123"/>
      <c r="AW29" s="123"/>
      <c r="AX29" s="123"/>
      <c r="AY29" s="123"/>
      <c r="AZ29" s="118"/>
      <c r="BA29" s="118"/>
      <c r="BB29" s="118"/>
      <c r="BC29" s="118"/>
      <c r="BD29" s="118"/>
      <c r="BE29" s="118"/>
      <c r="BF29" s="118"/>
      <c r="BG29" s="118"/>
      <c r="BH29" s="118"/>
      <c r="BI29" s="118"/>
      <c r="BJ29" s="118"/>
      <c r="BK29" s="118"/>
      <c r="BL29" s="118"/>
      <c r="BM29" s="118"/>
      <c r="BN29" s="118"/>
      <c r="BO29" s="118"/>
      <c r="BP29" s="118"/>
      <c r="BQ29" s="173"/>
      <c r="BR29" s="123"/>
      <c r="BS29" s="123"/>
      <c r="BT29" s="123"/>
      <c r="BU29" s="123"/>
      <c r="BV29" s="123"/>
      <c r="BW29" s="123"/>
      <c r="BX29" s="172"/>
      <c r="BY29" s="118"/>
      <c r="BZ29" s="118"/>
      <c r="CA29" s="118"/>
      <c r="CB29" s="118"/>
      <c r="CC29" s="118"/>
      <c r="CD29" s="118"/>
      <c r="CE29" s="118"/>
      <c r="CF29" s="118"/>
      <c r="CG29" s="173"/>
      <c r="CH29" s="123"/>
      <c r="CI29" s="123"/>
      <c r="CJ29" s="123"/>
      <c r="CK29" s="123"/>
      <c r="CL29" s="123"/>
      <c r="CM29" s="123"/>
      <c r="CN29" s="172"/>
      <c r="CO29" s="118"/>
      <c r="CP29" s="118"/>
      <c r="CQ29" s="118"/>
      <c r="CR29" s="118"/>
      <c r="CS29" s="118"/>
      <c r="CT29" s="118"/>
      <c r="CU29" s="118"/>
      <c r="CV29" s="118"/>
      <c r="CW29" s="173"/>
      <c r="CX29" s="123"/>
      <c r="CY29" s="123"/>
      <c r="CZ29" s="123"/>
      <c r="DA29" s="123"/>
      <c r="DB29" s="123"/>
      <c r="DC29" s="123"/>
      <c r="DD29" s="172"/>
      <c r="DE29" s="173"/>
      <c r="DF29" s="123"/>
      <c r="DG29" s="123"/>
      <c r="DH29" s="123"/>
      <c r="DI29" s="123"/>
      <c r="DJ29" s="123"/>
      <c r="DK29" s="123"/>
      <c r="DL29" s="172"/>
      <c r="DM29" s="173"/>
      <c r="DN29" s="123"/>
      <c r="DO29" s="123"/>
      <c r="DP29" s="123"/>
      <c r="DQ29" s="123"/>
      <c r="DR29" s="123"/>
      <c r="DS29" s="123"/>
      <c r="DT29" s="172"/>
      <c r="DU29" s="129"/>
      <c r="DV29" s="161">
        <v>1919</v>
      </c>
      <c r="DW29" s="173"/>
      <c r="DX29" s="123"/>
      <c r="DY29" s="123"/>
      <c r="DZ29" s="173"/>
      <c r="EA29" s="123"/>
      <c r="EB29" s="172"/>
      <c r="EC29" s="123"/>
      <c r="ED29" s="123"/>
      <c r="EE29" s="123"/>
      <c r="EF29" s="173"/>
      <c r="EG29" s="123"/>
      <c r="EH29" s="172"/>
      <c r="EI29" s="123"/>
      <c r="EJ29" s="123"/>
      <c r="EK29" s="172"/>
      <c r="EL29" s="123"/>
      <c r="EM29" s="123"/>
      <c r="EN29" s="173"/>
      <c r="EO29" s="123"/>
      <c r="EP29" s="123"/>
      <c r="EQ29" s="123"/>
      <c r="ER29" s="123"/>
      <c r="ES29" s="123"/>
      <c r="ET29" s="123"/>
      <c r="EU29" s="172"/>
      <c r="EV29" s="159">
        <v>1919</v>
      </c>
      <c r="EW29" s="161"/>
      <c r="EX29" s="123"/>
      <c r="EY29" s="123"/>
      <c r="EZ29" s="123"/>
      <c r="FA29" s="172"/>
      <c r="FB29" s="123">
        <v>43</v>
      </c>
      <c r="FC29" s="180">
        <v>2.8233425617218018</v>
      </c>
      <c r="FD29" s="181">
        <v>2.2855880260467529</v>
      </c>
      <c r="FE29" s="181">
        <v>1.5023773908615112</v>
      </c>
      <c r="FF29" s="182">
        <v>1.4338431358337402</v>
      </c>
      <c r="FG29" s="180">
        <v>2.8700817650865931</v>
      </c>
      <c r="FH29" s="181">
        <v>2.2415306273230837</v>
      </c>
      <c r="FI29" s="181">
        <v>1.5310703303648556</v>
      </c>
      <c r="FJ29" s="182">
        <v>1.4209783559078466</v>
      </c>
      <c r="FK29" s="180">
        <v>3.828691972250704</v>
      </c>
      <c r="FL29" s="181">
        <v>2.7125192322388694</v>
      </c>
      <c r="FM29" s="181">
        <v>1.7549589978899924</v>
      </c>
      <c r="FN29" s="182">
        <v>1.5269929300692009</v>
      </c>
      <c r="FO29" s="180">
        <v>0.97198629277517989</v>
      </c>
      <c r="FP29" s="181">
        <v>0.98608196862206721</v>
      </c>
      <c r="FQ29" s="181">
        <v>1.0588160003350477</v>
      </c>
      <c r="FR29" s="181">
        <v>1.0682901743533668</v>
      </c>
      <c r="FS29" s="173"/>
      <c r="FT29" s="123"/>
      <c r="FU29" s="123"/>
      <c r="FV29" s="172"/>
      <c r="FW29" s="118"/>
      <c r="FX29" s="173">
        <v>43</v>
      </c>
      <c r="FY29" s="181">
        <v>1.1964828068304636</v>
      </c>
      <c r="FZ29" s="183">
        <v>1.2104474793815301</v>
      </c>
      <c r="GA29" s="183">
        <v>1.1496274787461509</v>
      </c>
      <c r="GB29" s="183">
        <v>1.149606044549655</v>
      </c>
      <c r="GC29" s="183">
        <v>1.1094853305928194</v>
      </c>
      <c r="GD29" s="173">
        <v>43</v>
      </c>
      <c r="GE29" s="181">
        <v>1.226426038221536</v>
      </c>
      <c r="GF29" s="183">
        <v>1.2260373263829154</v>
      </c>
      <c r="GG29" s="183">
        <v>1.1415647486419038</v>
      </c>
      <c r="GH29" s="183">
        <v>1.1257085958743969</v>
      </c>
      <c r="GI29" s="183">
        <v>1.11649261883683</v>
      </c>
      <c r="GJ29" s="173">
        <v>43</v>
      </c>
      <c r="GK29" s="181">
        <v>1.0797322275066377</v>
      </c>
      <c r="GL29" s="183">
        <v>1.1026584322073572</v>
      </c>
      <c r="GM29" s="183">
        <v>1.1734360220016049</v>
      </c>
      <c r="GN29" s="183">
        <v>1.2217730837954937</v>
      </c>
      <c r="GO29" s="183">
        <v>1.0776808098083157</v>
      </c>
      <c r="GP29" s="173"/>
      <c r="GQ29" s="123"/>
      <c r="GR29" s="123"/>
      <c r="GS29" s="123"/>
      <c r="GT29" s="172"/>
      <c r="GU29" s="173"/>
      <c r="GV29" s="123"/>
      <c r="GW29" s="123"/>
      <c r="GX29" s="123"/>
      <c r="GY29" s="123"/>
      <c r="GZ29" s="172"/>
      <c r="HA29" s="173"/>
      <c r="HB29" s="123"/>
      <c r="HC29" s="123"/>
      <c r="HD29" s="123"/>
      <c r="HE29" s="123"/>
      <c r="HF29" s="172"/>
      <c r="HG29" s="118"/>
      <c r="HH29" s="118">
        <v>1923</v>
      </c>
      <c r="HI29" s="184">
        <v>0.91258144378662109</v>
      </c>
      <c r="HJ29" s="184">
        <v>0.80484408140182495</v>
      </c>
      <c r="HK29" s="174">
        <v>0.49475258588790894</v>
      </c>
      <c r="HL29" s="138">
        <v>0.27070366391575479</v>
      </c>
      <c r="HM29" s="138">
        <v>0.57652956247329712</v>
      </c>
      <c r="HN29" s="138">
        <v>0.4773123562335968</v>
      </c>
      <c r="HO29" s="138">
        <v>0.23191572725772858</v>
      </c>
      <c r="HP29" s="138">
        <v>6.5586837647525639E-2</v>
      </c>
      <c r="HQ29" s="118"/>
      <c r="HR29" s="118"/>
      <c r="HS29" s="118"/>
      <c r="HT29" s="118"/>
      <c r="HU29" s="118"/>
      <c r="HV29" s="118"/>
    </row>
    <row r="30" spans="1:230" x14ac:dyDescent="0.3">
      <c r="A30" s="159">
        <v>1920</v>
      </c>
      <c r="B30" s="159">
        <v>1920</v>
      </c>
      <c r="C30" s="265">
        <v>0.14580459892749786</v>
      </c>
      <c r="D30" s="265">
        <v>0.38137555122375488</v>
      </c>
      <c r="E30" s="265">
        <v>0.47281983494758606</v>
      </c>
      <c r="F30" s="265">
        <v>0.20020189881324768</v>
      </c>
      <c r="G30" s="266">
        <f t="shared" si="2"/>
        <v>0.16622104876219868</v>
      </c>
      <c r="H30" s="266">
        <f t="shared" si="2"/>
        <v>0.37841314507934065</v>
      </c>
      <c r="I30" s="266">
        <v>0.43438579978886221</v>
      </c>
      <c r="J30" s="266">
        <v>0.18402602239174717</v>
      </c>
      <c r="K30" s="190">
        <f t="shared" si="3"/>
        <v>0.25035977739711501</v>
      </c>
      <c r="L30" s="138">
        <v>11818.501477407306</v>
      </c>
      <c r="M30" s="175">
        <f>DataF11.2!L30*$Q$24</f>
        <v>9677.6035717779268</v>
      </c>
      <c r="N30" s="175"/>
      <c r="O30" s="175"/>
      <c r="P30" s="118"/>
      <c r="Q30" s="118"/>
      <c r="R30" s="118"/>
      <c r="S30" s="118"/>
      <c r="T30" s="123"/>
      <c r="U30" s="159">
        <v>1920</v>
      </c>
      <c r="V30" s="123"/>
      <c r="W30" s="123"/>
      <c r="X30" s="123"/>
      <c r="Y30" s="123"/>
      <c r="Z30" s="123"/>
      <c r="AA30" s="123"/>
      <c r="AB30" s="123"/>
      <c r="AC30" s="123"/>
      <c r="AD30" s="172"/>
      <c r="AE30" s="144"/>
      <c r="AF30" s="129"/>
      <c r="AG30" s="129"/>
      <c r="AH30" s="129"/>
      <c r="AI30" s="129"/>
      <c r="AJ30" s="129"/>
      <c r="AK30" s="129"/>
      <c r="AL30" s="144"/>
      <c r="AM30" s="129"/>
      <c r="AN30" s="129"/>
      <c r="AO30" s="129"/>
      <c r="AP30" s="129"/>
      <c r="AQ30" s="129"/>
      <c r="AR30" s="148"/>
      <c r="AS30" s="129"/>
      <c r="AT30" s="123"/>
      <c r="AU30" s="123"/>
      <c r="AV30" s="123"/>
      <c r="AW30" s="123"/>
      <c r="AX30" s="123"/>
      <c r="AY30" s="123"/>
      <c r="AZ30" s="118"/>
      <c r="BA30" s="118"/>
      <c r="BB30" s="118"/>
      <c r="BC30" s="118"/>
      <c r="BD30" s="118"/>
      <c r="BE30" s="118"/>
      <c r="BF30" s="118"/>
      <c r="BG30" s="118"/>
      <c r="BH30" s="118"/>
      <c r="BI30" s="118"/>
      <c r="BJ30" s="118"/>
      <c r="BK30" s="118"/>
      <c r="BL30" s="118"/>
      <c r="BM30" s="118"/>
      <c r="BN30" s="118"/>
      <c r="BO30" s="118"/>
      <c r="BP30" s="118"/>
      <c r="BQ30" s="173"/>
      <c r="BR30" s="123"/>
      <c r="BS30" s="123"/>
      <c r="BT30" s="123"/>
      <c r="BU30" s="123"/>
      <c r="BV30" s="123"/>
      <c r="BW30" s="123"/>
      <c r="BX30" s="172"/>
      <c r="BY30" s="118"/>
      <c r="BZ30" s="118"/>
      <c r="CA30" s="118"/>
      <c r="CB30" s="118"/>
      <c r="CC30" s="118"/>
      <c r="CD30" s="118"/>
      <c r="CE30" s="118"/>
      <c r="CF30" s="118"/>
      <c r="CG30" s="173"/>
      <c r="CH30" s="123"/>
      <c r="CI30" s="123"/>
      <c r="CJ30" s="123"/>
      <c r="CK30" s="123"/>
      <c r="CL30" s="123"/>
      <c r="CM30" s="123"/>
      <c r="CN30" s="172"/>
      <c r="CO30" s="118"/>
      <c r="CP30" s="118"/>
      <c r="CQ30" s="118"/>
      <c r="CR30" s="118"/>
      <c r="CS30" s="118"/>
      <c r="CT30" s="118"/>
      <c r="CU30" s="118"/>
      <c r="CV30" s="118"/>
      <c r="CW30" s="173"/>
      <c r="CX30" s="123"/>
      <c r="CY30" s="123"/>
      <c r="CZ30" s="123"/>
      <c r="DA30" s="123"/>
      <c r="DB30" s="123"/>
      <c r="DC30" s="123"/>
      <c r="DD30" s="172"/>
      <c r="DE30" s="173"/>
      <c r="DF30" s="123"/>
      <c r="DG30" s="123"/>
      <c r="DH30" s="123"/>
      <c r="DI30" s="123"/>
      <c r="DJ30" s="123"/>
      <c r="DK30" s="123"/>
      <c r="DL30" s="172"/>
      <c r="DM30" s="173"/>
      <c r="DN30" s="123"/>
      <c r="DO30" s="123"/>
      <c r="DP30" s="123"/>
      <c r="DQ30" s="123"/>
      <c r="DR30" s="123"/>
      <c r="DS30" s="123"/>
      <c r="DT30" s="172"/>
      <c r="DU30" s="129"/>
      <c r="DV30" s="161">
        <v>1920</v>
      </c>
      <c r="DW30" s="173"/>
      <c r="DX30" s="123"/>
      <c r="DY30" s="123"/>
      <c r="DZ30" s="173"/>
      <c r="EA30" s="123"/>
      <c r="EB30" s="172"/>
      <c r="EC30" s="123"/>
      <c r="ED30" s="123"/>
      <c r="EE30" s="123"/>
      <c r="EF30" s="173"/>
      <c r="EG30" s="123"/>
      <c r="EH30" s="172"/>
      <c r="EI30" s="123"/>
      <c r="EJ30" s="123"/>
      <c r="EK30" s="172"/>
      <c r="EL30" s="123"/>
      <c r="EM30" s="123"/>
      <c r="EN30" s="173"/>
      <c r="EO30" s="123"/>
      <c r="EP30" s="123"/>
      <c r="EQ30" s="123"/>
      <c r="ER30" s="123"/>
      <c r="ES30" s="123"/>
      <c r="ET30" s="123"/>
      <c r="EU30" s="172"/>
      <c r="EV30" s="159">
        <v>1920</v>
      </c>
      <c r="EW30" s="161"/>
      <c r="EX30" s="123"/>
      <c r="EY30" s="123"/>
      <c r="EZ30" s="123"/>
      <c r="FA30" s="172"/>
      <c r="FB30" s="123">
        <v>44</v>
      </c>
      <c r="FC30" s="180">
        <v>2.9251396656036377</v>
      </c>
      <c r="FD30" s="181">
        <v>2.1758592128753662</v>
      </c>
      <c r="FE30" s="181">
        <v>1.5258666276931763</v>
      </c>
      <c r="FF30" s="182">
        <v>1.4314886331558228</v>
      </c>
      <c r="FG30" s="180">
        <v>2.850077962355904</v>
      </c>
      <c r="FH30" s="181">
        <v>2.2774113251148687</v>
      </c>
      <c r="FI30" s="181">
        <v>1.5327036506568814</v>
      </c>
      <c r="FJ30" s="182">
        <v>1.4224861735390522</v>
      </c>
      <c r="FK30" s="180">
        <v>3.8464730534908562</v>
      </c>
      <c r="FL30" s="181">
        <v>2.7841610434107542</v>
      </c>
      <c r="FM30" s="181">
        <v>1.7651429683950608</v>
      </c>
      <c r="FN30" s="182">
        <v>1.5277644089067604</v>
      </c>
      <c r="FO30" s="180">
        <v>0.96561799256662217</v>
      </c>
      <c r="FP30" s="181">
        <v>0.9885134420761833</v>
      </c>
      <c r="FQ30" s="181">
        <v>1.0601551919607186</v>
      </c>
      <c r="FR30" s="181">
        <v>1.0732092203055872</v>
      </c>
      <c r="FS30" s="173"/>
      <c r="FT30" s="123"/>
      <c r="FU30" s="123"/>
      <c r="FV30" s="172"/>
      <c r="FW30" s="118"/>
      <c r="FX30" s="173">
        <v>44</v>
      </c>
      <c r="FY30" s="181">
        <v>1.2025466041670463</v>
      </c>
      <c r="FZ30" s="183">
        <v>1.2062498383860354</v>
      </c>
      <c r="GA30" s="183">
        <v>1.1724842169869649</v>
      </c>
      <c r="GB30" s="183">
        <v>1.1657485086497734</v>
      </c>
      <c r="GC30" s="183">
        <v>1.1222705841475644</v>
      </c>
      <c r="GD30" s="173">
        <v>44</v>
      </c>
      <c r="GE30" s="181">
        <v>1.2239906102547062</v>
      </c>
      <c r="GF30" s="183">
        <v>1.2145686245315752</v>
      </c>
      <c r="GG30" s="183">
        <v>1.1588403736788393</v>
      </c>
      <c r="GH30" s="183">
        <v>1.1371078351534583</v>
      </c>
      <c r="GI30" s="183">
        <v>1.1252538839439432</v>
      </c>
      <c r="GJ30" s="173">
        <v>44</v>
      </c>
      <c r="GK30" s="181">
        <v>1.1073832562330286</v>
      </c>
      <c r="GL30" s="183">
        <v>1.1331562626669762</v>
      </c>
      <c r="GM30" s="183">
        <v>1.2146323536149748</v>
      </c>
      <c r="GN30" s="183">
        <v>1.2515179328431332</v>
      </c>
      <c r="GO30" s="183">
        <v>1.1179366225437619</v>
      </c>
      <c r="GP30" s="173"/>
      <c r="GQ30" s="123"/>
      <c r="GR30" s="123"/>
      <c r="GS30" s="123"/>
      <c r="GT30" s="172"/>
      <c r="GU30" s="173"/>
      <c r="GV30" s="123"/>
      <c r="GW30" s="123"/>
      <c r="GX30" s="123"/>
      <c r="GY30" s="123"/>
      <c r="GZ30" s="172"/>
      <c r="HA30" s="173"/>
      <c r="HB30" s="123"/>
      <c r="HC30" s="123"/>
      <c r="HD30" s="123"/>
      <c r="HE30" s="123"/>
      <c r="HF30" s="172"/>
      <c r="HG30" s="118"/>
      <c r="HH30" s="118">
        <v>1924</v>
      </c>
      <c r="HI30" s="184">
        <v>0.91109746694564819</v>
      </c>
      <c r="HJ30" s="184">
        <v>0.80336010456085205</v>
      </c>
      <c r="HK30" s="174">
        <v>0.47738513350486755</v>
      </c>
      <c r="HL30" s="138">
        <v>0.26530424382840434</v>
      </c>
      <c r="HM30" s="138">
        <v>0.57348662614822388</v>
      </c>
      <c r="HN30" s="138">
        <v>0.47426941990852356</v>
      </c>
      <c r="HO30" s="138">
        <v>0.21508234739303589</v>
      </c>
      <c r="HP30" s="138">
        <v>6.2098211503916437E-2</v>
      </c>
      <c r="HQ30" s="118"/>
      <c r="HR30" s="118"/>
      <c r="HS30" s="118"/>
      <c r="HT30" s="118"/>
      <c r="HU30" s="118"/>
      <c r="HV30" s="118"/>
    </row>
    <row r="31" spans="1:230" x14ac:dyDescent="0.3">
      <c r="A31" s="159">
        <v>1921</v>
      </c>
      <c r="B31" s="159">
        <v>1921</v>
      </c>
      <c r="C31" s="265">
        <v>0.14864422380924225</v>
      </c>
      <c r="D31" s="265">
        <v>0.38977354764938354</v>
      </c>
      <c r="E31" s="265">
        <v>0.46158221364021301</v>
      </c>
      <c r="F31" s="265">
        <v>0.19091731309890747</v>
      </c>
      <c r="G31" s="266">
        <f t="shared" si="2"/>
        <v>0.17364894172185213</v>
      </c>
      <c r="H31" s="266">
        <f t="shared" si="2"/>
        <v>0.39532323172063238</v>
      </c>
      <c r="I31" s="266">
        <v>0.46528068848676268</v>
      </c>
      <c r="J31" s="266">
        <v>0.18099041031887286</v>
      </c>
      <c r="K31" s="190">
        <f t="shared" si="3"/>
        <v>0.28429027816788982</v>
      </c>
      <c r="L31" s="138">
        <v>10657.5731258367</v>
      </c>
      <c r="M31" s="175">
        <f>DataF11.2!L31*$Q$24</f>
        <v>8726.9750692376329</v>
      </c>
      <c r="N31" s="175"/>
      <c r="O31" s="175"/>
      <c r="P31" s="118"/>
      <c r="Q31" s="118"/>
      <c r="R31" s="118"/>
      <c r="S31" s="118"/>
      <c r="T31" s="123"/>
      <c r="U31" s="159">
        <v>1921</v>
      </c>
      <c r="V31" s="123"/>
      <c r="W31" s="123"/>
      <c r="X31" s="123"/>
      <c r="Y31" s="123"/>
      <c r="Z31" s="123"/>
      <c r="AA31" s="123"/>
      <c r="AB31" s="123"/>
      <c r="AC31" s="123"/>
      <c r="AD31" s="172"/>
      <c r="AE31" s="144"/>
      <c r="AF31" s="129"/>
      <c r="AG31" s="129"/>
      <c r="AH31" s="129"/>
      <c r="AI31" s="129"/>
      <c r="AJ31" s="129"/>
      <c r="AK31" s="129"/>
      <c r="AL31" s="144"/>
      <c r="AM31" s="129"/>
      <c r="AN31" s="129"/>
      <c r="AO31" s="129"/>
      <c r="AP31" s="129"/>
      <c r="AQ31" s="129"/>
      <c r="AR31" s="148"/>
      <c r="AS31" s="129"/>
      <c r="AT31" s="123"/>
      <c r="AU31" s="123"/>
      <c r="AV31" s="123"/>
      <c r="AW31" s="123"/>
      <c r="AX31" s="123"/>
      <c r="AY31" s="123"/>
      <c r="AZ31" s="118"/>
      <c r="BA31" s="118"/>
      <c r="BB31" s="118"/>
      <c r="BC31" s="118"/>
      <c r="BD31" s="118"/>
      <c r="BE31" s="118"/>
      <c r="BF31" s="118"/>
      <c r="BG31" s="118"/>
      <c r="BH31" s="118"/>
      <c r="BI31" s="118"/>
      <c r="BJ31" s="118"/>
      <c r="BK31" s="118"/>
      <c r="BL31" s="118"/>
      <c r="BM31" s="118"/>
      <c r="BN31" s="118"/>
      <c r="BO31" s="118"/>
      <c r="BP31" s="118"/>
      <c r="BQ31" s="173"/>
      <c r="BR31" s="123"/>
      <c r="BS31" s="123"/>
      <c r="BT31" s="123"/>
      <c r="BU31" s="123"/>
      <c r="BV31" s="123"/>
      <c r="BW31" s="123"/>
      <c r="BX31" s="172"/>
      <c r="BY31" s="118"/>
      <c r="BZ31" s="118"/>
      <c r="CA31" s="118"/>
      <c r="CB31" s="118"/>
      <c r="CC31" s="118"/>
      <c r="CD31" s="118"/>
      <c r="CE31" s="118"/>
      <c r="CF31" s="118"/>
      <c r="CG31" s="173"/>
      <c r="CH31" s="123"/>
      <c r="CI31" s="123"/>
      <c r="CJ31" s="123"/>
      <c r="CK31" s="123"/>
      <c r="CL31" s="123"/>
      <c r="CM31" s="123"/>
      <c r="CN31" s="172"/>
      <c r="CO31" s="118"/>
      <c r="CP31" s="118"/>
      <c r="CQ31" s="118"/>
      <c r="CR31" s="118"/>
      <c r="CS31" s="118"/>
      <c r="CT31" s="118"/>
      <c r="CU31" s="118"/>
      <c r="CV31" s="118"/>
      <c r="CW31" s="173"/>
      <c r="CX31" s="123"/>
      <c r="CY31" s="123"/>
      <c r="CZ31" s="123"/>
      <c r="DA31" s="123"/>
      <c r="DB31" s="123"/>
      <c r="DC31" s="123"/>
      <c r="DD31" s="172"/>
      <c r="DE31" s="173"/>
      <c r="DF31" s="123"/>
      <c r="DG31" s="123"/>
      <c r="DH31" s="123"/>
      <c r="DI31" s="123"/>
      <c r="DJ31" s="123"/>
      <c r="DK31" s="123"/>
      <c r="DL31" s="172"/>
      <c r="DM31" s="173"/>
      <c r="DN31" s="123"/>
      <c r="DO31" s="123"/>
      <c r="DP31" s="123"/>
      <c r="DQ31" s="123"/>
      <c r="DR31" s="123"/>
      <c r="DS31" s="123"/>
      <c r="DT31" s="172"/>
      <c r="DU31" s="129"/>
      <c r="DV31" s="161">
        <v>1921</v>
      </c>
      <c r="DW31" s="173"/>
      <c r="DX31" s="123"/>
      <c r="DY31" s="123"/>
      <c r="DZ31" s="173"/>
      <c r="EA31" s="123"/>
      <c r="EB31" s="172"/>
      <c r="EC31" s="123"/>
      <c r="ED31" s="123"/>
      <c r="EE31" s="123"/>
      <c r="EF31" s="173"/>
      <c r="EG31" s="123"/>
      <c r="EH31" s="172"/>
      <c r="EI31" s="123"/>
      <c r="EJ31" s="123"/>
      <c r="EK31" s="172"/>
      <c r="EL31" s="123"/>
      <c r="EM31" s="123"/>
      <c r="EN31" s="173"/>
      <c r="EO31" s="123"/>
      <c r="EP31" s="123"/>
      <c r="EQ31" s="123"/>
      <c r="ER31" s="123"/>
      <c r="ES31" s="123"/>
      <c r="ET31" s="123"/>
      <c r="EU31" s="172"/>
      <c r="EV31" s="159">
        <v>1921</v>
      </c>
      <c r="EW31" s="161"/>
      <c r="EX31" s="123"/>
      <c r="EY31" s="123"/>
      <c r="EZ31" s="123"/>
      <c r="FA31" s="172"/>
      <c r="FB31" s="123">
        <v>45</v>
      </c>
      <c r="FC31" s="180">
        <v>2.7888200283050537</v>
      </c>
      <c r="FD31" s="181">
        <v>2.241987943649292</v>
      </c>
      <c r="FE31" s="181">
        <v>1.4971737861633301</v>
      </c>
      <c r="FF31" s="182">
        <v>1.4081954956054688</v>
      </c>
      <c r="FG31" s="180">
        <v>2.8439028258044443</v>
      </c>
      <c r="FH31" s="181">
        <v>2.3146061194662573</v>
      </c>
      <c r="FI31" s="181">
        <v>1.5359504640488741</v>
      </c>
      <c r="FJ31" s="182">
        <v>1.4220668166555126</v>
      </c>
      <c r="FK31" s="180">
        <v>3.8600081772470163</v>
      </c>
      <c r="FL31" s="181">
        <v>2.859554947712089</v>
      </c>
      <c r="FM31" s="181">
        <v>1.7775948344372259</v>
      </c>
      <c r="FN31" s="182">
        <v>1.5293338804739551</v>
      </c>
      <c r="FO31" s="180">
        <v>0.95848372399149373</v>
      </c>
      <c r="FP31" s="181">
        <v>0.99108370842001758</v>
      </c>
      <c r="FQ31" s="181">
        <v>1.0622191700052555</v>
      </c>
      <c r="FR31" s="181">
        <v>1.0784823361080094</v>
      </c>
      <c r="FS31" s="173"/>
      <c r="FT31" s="123"/>
      <c r="FU31" s="123"/>
      <c r="FV31" s="172"/>
      <c r="FW31" s="118"/>
      <c r="FX31" s="173">
        <v>45</v>
      </c>
      <c r="FY31" s="181">
        <v>1.2117830591751673</v>
      </c>
      <c r="FZ31" s="183">
        <v>1.1959583241282845</v>
      </c>
      <c r="GA31" s="183">
        <v>1.1943908051956109</v>
      </c>
      <c r="GB31" s="183">
        <v>1.1821831661193232</v>
      </c>
      <c r="GC31" s="183">
        <v>1.1369407080055671</v>
      </c>
      <c r="GD31" s="173">
        <v>45</v>
      </c>
      <c r="GE31" s="181">
        <v>1.2266625448594044</v>
      </c>
      <c r="GF31" s="183">
        <v>1.1989067173868841</v>
      </c>
      <c r="GG31" s="183">
        <v>1.1767823202092338</v>
      </c>
      <c r="GH31" s="183">
        <v>1.1480697131099116</v>
      </c>
      <c r="GI31" s="183">
        <v>1.1348076404432392</v>
      </c>
      <c r="GJ31" s="173">
        <v>45</v>
      </c>
      <c r="GK31" s="181">
        <v>1.131554549769386</v>
      </c>
      <c r="GL31" s="183">
        <v>1.1572491944746444</v>
      </c>
      <c r="GM31" s="183">
        <v>1.253109489131589</v>
      </c>
      <c r="GN31" s="183">
        <v>1.286340018881061</v>
      </c>
      <c r="GO31" s="183">
        <v>1.1498811228609216</v>
      </c>
      <c r="GP31" s="173"/>
      <c r="GQ31" s="123"/>
      <c r="GR31" s="123"/>
      <c r="GS31" s="123"/>
      <c r="GT31" s="172"/>
      <c r="GU31" s="173"/>
      <c r="GV31" s="123"/>
      <c r="GW31" s="123"/>
      <c r="GX31" s="123"/>
      <c r="GY31" s="123"/>
      <c r="GZ31" s="172"/>
      <c r="HA31" s="173"/>
      <c r="HB31" s="123"/>
      <c r="HC31" s="123"/>
      <c r="HD31" s="123"/>
      <c r="HE31" s="123"/>
      <c r="HF31" s="172"/>
      <c r="HG31" s="118"/>
      <c r="HH31" s="118">
        <v>1925</v>
      </c>
      <c r="HI31" s="184">
        <v>0.89456892013549805</v>
      </c>
      <c r="HJ31" s="184">
        <v>0.7868315577507019</v>
      </c>
      <c r="HK31" s="174">
        <v>0.47042021155357361</v>
      </c>
      <c r="HL31" s="138">
        <v>0.27997641871916279</v>
      </c>
      <c r="HM31" s="138">
        <v>0.54620397090911865</v>
      </c>
      <c r="HN31" s="138">
        <v>0.44698676466941833</v>
      </c>
      <c r="HO31" s="138">
        <v>0.20887887477874756</v>
      </c>
      <c r="HP31" s="138">
        <v>6.935527672562998E-2</v>
      </c>
      <c r="HQ31" s="118"/>
      <c r="HR31" s="118"/>
      <c r="HS31" s="118"/>
      <c r="HT31" s="118"/>
      <c r="HU31" s="118"/>
      <c r="HV31" s="118"/>
    </row>
    <row r="32" spans="1:230" x14ac:dyDescent="0.3">
      <c r="A32" s="159">
        <v>1922</v>
      </c>
      <c r="B32" s="159">
        <v>1922</v>
      </c>
      <c r="C32" s="265">
        <v>0.14481285214424133</v>
      </c>
      <c r="D32" s="265">
        <v>0.37853547930717468</v>
      </c>
      <c r="E32" s="265">
        <v>0.47665166854858398</v>
      </c>
      <c r="F32" s="265">
        <v>0.20882850885391235</v>
      </c>
      <c r="G32" s="266">
        <f t="shared" si="2"/>
        <v>0.16705622163298389</v>
      </c>
      <c r="H32" s="266">
        <f t="shared" si="2"/>
        <v>0.3803144710249548</v>
      </c>
      <c r="I32" s="266">
        <v>0.45536580615846073</v>
      </c>
      <c r="J32" s="266">
        <v>0.17626613263747531</v>
      </c>
      <c r="K32" s="190">
        <f t="shared" si="3"/>
        <v>0.27909967352098541</v>
      </c>
      <c r="L32" s="138">
        <v>11567.933210626014</v>
      </c>
      <c r="M32" s="175">
        <f>DataF11.2!L32*$Q$24</f>
        <v>9472.4252453875324</v>
      </c>
      <c r="N32" s="175"/>
      <c r="O32" s="175"/>
      <c r="P32" s="118"/>
      <c r="Q32" s="118"/>
      <c r="R32" s="118"/>
      <c r="S32" s="118"/>
      <c r="T32" s="123"/>
      <c r="U32" s="159">
        <v>1922</v>
      </c>
      <c r="V32" s="123"/>
      <c r="W32" s="123"/>
      <c r="X32" s="123"/>
      <c r="Y32" s="123"/>
      <c r="Z32" s="123"/>
      <c r="AA32" s="123"/>
      <c r="AB32" s="123"/>
      <c r="AC32" s="123"/>
      <c r="AD32" s="172"/>
      <c r="AE32" s="144"/>
      <c r="AF32" s="129"/>
      <c r="AG32" s="129"/>
      <c r="AH32" s="129"/>
      <c r="AI32" s="129"/>
      <c r="AJ32" s="129"/>
      <c r="AK32" s="129"/>
      <c r="AL32" s="144"/>
      <c r="AM32" s="129"/>
      <c r="AN32" s="129"/>
      <c r="AO32" s="129"/>
      <c r="AP32" s="129"/>
      <c r="AQ32" s="129"/>
      <c r="AR32" s="148"/>
      <c r="AS32" s="129"/>
      <c r="AT32" s="123"/>
      <c r="AU32" s="123"/>
      <c r="AV32" s="123"/>
      <c r="AW32" s="123"/>
      <c r="AX32" s="123"/>
      <c r="AY32" s="123"/>
      <c r="AZ32" s="118"/>
      <c r="BA32" s="118"/>
      <c r="BB32" s="118"/>
      <c r="BC32" s="118"/>
      <c r="BD32" s="118"/>
      <c r="BE32" s="118"/>
      <c r="BF32" s="118"/>
      <c r="BG32" s="118"/>
      <c r="BH32" s="118"/>
      <c r="BI32" s="118"/>
      <c r="BJ32" s="118"/>
      <c r="BK32" s="118"/>
      <c r="BL32" s="118"/>
      <c r="BM32" s="118"/>
      <c r="BN32" s="118"/>
      <c r="BO32" s="118"/>
      <c r="BP32" s="118"/>
      <c r="BQ32" s="173"/>
      <c r="BR32" s="123"/>
      <c r="BS32" s="123"/>
      <c r="BT32" s="123"/>
      <c r="BU32" s="123"/>
      <c r="BV32" s="123"/>
      <c r="BW32" s="123"/>
      <c r="BX32" s="172"/>
      <c r="BY32" s="118"/>
      <c r="BZ32" s="118"/>
      <c r="CA32" s="118"/>
      <c r="CB32" s="118"/>
      <c r="CC32" s="118"/>
      <c r="CD32" s="118"/>
      <c r="CE32" s="118"/>
      <c r="CF32" s="118"/>
      <c r="CG32" s="173"/>
      <c r="CH32" s="123"/>
      <c r="CI32" s="123"/>
      <c r="CJ32" s="123"/>
      <c r="CK32" s="123"/>
      <c r="CL32" s="123"/>
      <c r="CM32" s="123"/>
      <c r="CN32" s="172"/>
      <c r="CO32" s="118"/>
      <c r="CP32" s="118"/>
      <c r="CQ32" s="118"/>
      <c r="CR32" s="118"/>
      <c r="CS32" s="118"/>
      <c r="CT32" s="118"/>
      <c r="CU32" s="118"/>
      <c r="CV32" s="118"/>
      <c r="CW32" s="173"/>
      <c r="CX32" s="123"/>
      <c r="CY32" s="123"/>
      <c r="CZ32" s="123"/>
      <c r="DA32" s="123"/>
      <c r="DB32" s="123"/>
      <c r="DC32" s="123"/>
      <c r="DD32" s="172"/>
      <c r="DE32" s="173"/>
      <c r="DF32" s="123"/>
      <c r="DG32" s="123"/>
      <c r="DH32" s="123"/>
      <c r="DI32" s="123"/>
      <c r="DJ32" s="123"/>
      <c r="DK32" s="123"/>
      <c r="DL32" s="172"/>
      <c r="DM32" s="173"/>
      <c r="DN32" s="123"/>
      <c r="DO32" s="123"/>
      <c r="DP32" s="123"/>
      <c r="DQ32" s="123"/>
      <c r="DR32" s="123"/>
      <c r="DS32" s="123"/>
      <c r="DT32" s="172"/>
      <c r="DU32" s="129"/>
      <c r="DV32" s="161">
        <v>1922</v>
      </c>
      <c r="DW32" s="173"/>
      <c r="DX32" s="123"/>
      <c r="DY32" s="123"/>
      <c r="DZ32" s="173"/>
      <c r="EA32" s="123"/>
      <c r="EB32" s="172"/>
      <c r="EC32" s="123"/>
      <c r="ED32" s="123"/>
      <c r="EE32" s="123"/>
      <c r="EF32" s="173"/>
      <c r="EG32" s="123"/>
      <c r="EH32" s="172"/>
      <c r="EI32" s="123"/>
      <c r="EJ32" s="123"/>
      <c r="EK32" s="172"/>
      <c r="EL32" s="123"/>
      <c r="EM32" s="123"/>
      <c r="EN32" s="173"/>
      <c r="EO32" s="123"/>
      <c r="EP32" s="123"/>
      <c r="EQ32" s="123"/>
      <c r="ER32" s="123"/>
      <c r="ES32" s="123"/>
      <c r="ET32" s="123"/>
      <c r="EU32" s="172"/>
      <c r="EV32" s="159">
        <v>1922</v>
      </c>
      <c r="EW32" s="161"/>
      <c r="EX32" s="123"/>
      <c r="EY32" s="123"/>
      <c r="EZ32" s="123"/>
      <c r="FA32" s="172"/>
      <c r="FB32" s="123">
        <v>46</v>
      </c>
      <c r="FC32" s="180">
        <v>2.796400785446167</v>
      </c>
      <c r="FD32" s="181">
        <v>2.2759788036346436</v>
      </c>
      <c r="FE32" s="181">
        <v>1.5218626260757446</v>
      </c>
      <c r="FF32" s="182">
        <v>1.3579978942871094</v>
      </c>
      <c r="FG32" s="180">
        <v>2.8329287813589579</v>
      </c>
      <c r="FH32" s="181">
        <v>2.3453571843915721</v>
      </c>
      <c r="FI32" s="181">
        <v>1.5421249234002181</v>
      </c>
      <c r="FJ32" s="182">
        <v>1.4230113452778279</v>
      </c>
      <c r="FK32" s="180">
        <v>3.8861250103202987</v>
      </c>
      <c r="FL32" s="181">
        <v>2.9437907317057515</v>
      </c>
      <c r="FM32" s="181">
        <v>1.7923747650868107</v>
      </c>
      <c r="FN32" s="182">
        <v>1.5321321941830033</v>
      </c>
      <c r="FO32" s="180">
        <v>0.94864790217856787</v>
      </c>
      <c r="FP32" s="181">
        <v>0.99267125251228971</v>
      </c>
      <c r="FQ32" s="181">
        <v>1.0624627405017963</v>
      </c>
      <c r="FR32" s="181">
        <v>1.0823658096177322</v>
      </c>
      <c r="FS32" s="173"/>
      <c r="FT32" s="123"/>
      <c r="FU32" s="123"/>
      <c r="FV32" s="172"/>
      <c r="FW32" s="118"/>
      <c r="FX32" s="173">
        <v>46</v>
      </c>
      <c r="FY32" s="181">
        <v>1.2224605403865623</v>
      </c>
      <c r="FZ32" s="183">
        <v>1.1809855222273049</v>
      </c>
      <c r="GA32" s="183">
        <v>1.2138164974992263</v>
      </c>
      <c r="GB32" s="183">
        <v>1.1977917249810843</v>
      </c>
      <c r="GC32" s="183">
        <v>1.1518974994498004</v>
      </c>
      <c r="GD32" s="173">
        <v>46</v>
      </c>
      <c r="GE32" s="181">
        <v>1.2311754949261311</v>
      </c>
      <c r="GF32" s="183">
        <v>1.17706259711854</v>
      </c>
      <c r="GG32" s="183">
        <v>1.1901824039962086</v>
      </c>
      <c r="GH32" s="183">
        <v>1.1575437278213987</v>
      </c>
      <c r="GI32" s="183">
        <v>1.1440533562035216</v>
      </c>
      <c r="GJ32" s="173">
        <v>46</v>
      </c>
      <c r="GK32" s="181">
        <v>1.1539024486283485</v>
      </c>
      <c r="GL32" s="183">
        <v>1.1755166484069666</v>
      </c>
      <c r="GM32" s="183">
        <v>1.2939713070694165</v>
      </c>
      <c r="GN32" s="183">
        <v>1.3211094588547203</v>
      </c>
      <c r="GO32" s="183">
        <v>1.1903263891590476</v>
      </c>
      <c r="GP32" s="173"/>
      <c r="GQ32" s="123"/>
      <c r="GR32" s="123"/>
      <c r="GS32" s="123"/>
      <c r="GT32" s="172"/>
      <c r="GU32" s="173"/>
      <c r="GV32" s="123"/>
      <c r="GW32" s="123"/>
      <c r="GX32" s="123"/>
      <c r="GY32" s="123"/>
      <c r="GZ32" s="172"/>
      <c r="HA32" s="173"/>
      <c r="HB32" s="123"/>
      <c r="HC32" s="123"/>
      <c r="HD32" s="123"/>
      <c r="HE32" s="123"/>
      <c r="HF32" s="172"/>
      <c r="HG32" s="118"/>
      <c r="HH32" s="118">
        <v>1926</v>
      </c>
      <c r="HI32" s="184">
        <v>0.89482611417770386</v>
      </c>
      <c r="HJ32" s="184">
        <v>0.78708875179290771</v>
      </c>
      <c r="HK32" s="174">
        <v>0.45417675375938416</v>
      </c>
      <c r="HL32" s="138">
        <v>0.2661900423797921</v>
      </c>
      <c r="HM32" s="138">
        <v>0.55279162526130676</v>
      </c>
      <c r="HN32" s="138">
        <v>0.45357441902160645</v>
      </c>
      <c r="HO32" s="138">
        <v>0.2047254741191864</v>
      </c>
      <c r="HP32" s="138">
        <v>6.8869478351739344E-2</v>
      </c>
      <c r="HQ32" s="118"/>
      <c r="HR32" s="118"/>
      <c r="HS32" s="118"/>
      <c r="HT32" s="118"/>
      <c r="HU32" s="118"/>
      <c r="HV32" s="118"/>
    </row>
    <row r="33" spans="1:230" x14ac:dyDescent="0.3">
      <c r="A33" s="159">
        <v>1923</v>
      </c>
      <c r="B33" s="159">
        <v>1923</v>
      </c>
      <c r="C33" s="265">
        <v>0.14005129039287567</v>
      </c>
      <c r="D33" s="265">
        <v>0.3651961088180542</v>
      </c>
      <c r="E33" s="265">
        <v>0.49475258588790894</v>
      </c>
      <c r="F33" s="265">
        <v>0.23191572725772858</v>
      </c>
      <c r="G33" s="266">
        <f t="shared" si="2"/>
        <v>0.16149945637385282</v>
      </c>
      <c r="H33" s="266">
        <f t="shared" si="2"/>
        <v>0.36766412960409384</v>
      </c>
      <c r="I33" s="266">
        <v>0.43102782655751548</v>
      </c>
      <c r="J33" s="266">
        <v>0.16885257938925011</v>
      </c>
      <c r="K33" s="190">
        <f t="shared" si="3"/>
        <v>0.26217524716826535</v>
      </c>
      <c r="L33" s="138">
        <v>13017.208961135675</v>
      </c>
      <c r="M33" s="175">
        <f>DataF11.2!L33*$Q$24</f>
        <v>10659.16759224387</v>
      </c>
      <c r="N33" s="175"/>
      <c r="O33" s="175"/>
      <c r="P33" s="118"/>
      <c r="Q33" s="118"/>
      <c r="R33" s="118"/>
      <c r="S33" s="118"/>
      <c r="T33" s="123"/>
      <c r="U33" s="159">
        <v>1923</v>
      </c>
      <c r="V33" s="123"/>
      <c r="W33" s="123"/>
      <c r="X33" s="123"/>
      <c r="Y33" s="123"/>
      <c r="Z33" s="123"/>
      <c r="AA33" s="123"/>
      <c r="AB33" s="123"/>
      <c r="AC33" s="123"/>
      <c r="AD33" s="172"/>
      <c r="AE33" s="144"/>
      <c r="AF33" s="129"/>
      <c r="AG33" s="129"/>
      <c r="AH33" s="129"/>
      <c r="AI33" s="129"/>
      <c r="AJ33" s="129"/>
      <c r="AK33" s="129"/>
      <c r="AL33" s="144"/>
      <c r="AM33" s="129"/>
      <c r="AN33" s="129"/>
      <c r="AO33" s="129"/>
      <c r="AP33" s="129"/>
      <c r="AQ33" s="129"/>
      <c r="AR33" s="148"/>
      <c r="AS33" s="129"/>
      <c r="AT33" s="123"/>
      <c r="AU33" s="123"/>
      <c r="AV33" s="123"/>
      <c r="AW33" s="123"/>
      <c r="AX33" s="123"/>
      <c r="AY33" s="123"/>
      <c r="AZ33" s="118"/>
      <c r="BA33" s="118"/>
      <c r="BB33" s="118"/>
      <c r="BC33" s="118"/>
      <c r="BD33" s="118"/>
      <c r="BE33" s="118"/>
      <c r="BF33" s="118"/>
      <c r="BG33" s="118"/>
      <c r="BH33" s="118"/>
      <c r="BI33" s="118"/>
      <c r="BJ33" s="118"/>
      <c r="BK33" s="118"/>
      <c r="BL33" s="118"/>
      <c r="BM33" s="118"/>
      <c r="BN33" s="118"/>
      <c r="BO33" s="118"/>
      <c r="BP33" s="118"/>
      <c r="BQ33" s="173"/>
      <c r="BR33" s="123"/>
      <c r="BS33" s="123"/>
      <c r="BT33" s="123"/>
      <c r="BU33" s="123"/>
      <c r="BV33" s="123"/>
      <c r="BW33" s="123"/>
      <c r="BX33" s="172"/>
      <c r="BY33" s="118"/>
      <c r="BZ33" s="118"/>
      <c r="CA33" s="118"/>
      <c r="CB33" s="118"/>
      <c r="CC33" s="118"/>
      <c r="CD33" s="118"/>
      <c r="CE33" s="118"/>
      <c r="CF33" s="118"/>
      <c r="CG33" s="173"/>
      <c r="CH33" s="123"/>
      <c r="CI33" s="123"/>
      <c r="CJ33" s="123"/>
      <c r="CK33" s="123"/>
      <c r="CL33" s="123"/>
      <c r="CM33" s="123"/>
      <c r="CN33" s="172"/>
      <c r="CO33" s="118"/>
      <c r="CP33" s="118"/>
      <c r="CQ33" s="118"/>
      <c r="CR33" s="118"/>
      <c r="CS33" s="118"/>
      <c r="CT33" s="118"/>
      <c r="CU33" s="118"/>
      <c r="CV33" s="118"/>
      <c r="CW33" s="173"/>
      <c r="CX33" s="123"/>
      <c r="CY33" s="123"/>
      <c r="CZ33" s="123"/>
      <c r="DA33" s="123"/>
      <c r="DB33" s="123"/>
      <c r="DC33" s="123"/>
      <c r="DD33" s="172"/>
      <c r="DE33" s="173"/>
      <c r="DF33" s="123"/>
      <c r="DG33" s="123"/>
      <c r="DH33" s="123"/>
      <c r="DI33" s="123"/>
      <c r="DJ33" s="123"/>
      <c r="DK33" s="123"/>
      <c r="DL33" s="172"/>
      <c r="DM33" s="173"/>
      <c r="DN33" s="123"/>
      <c r="DO33" s="123"/>
      <c r="DP33" s="123"/>
      <c r="DQ33" s="123"/>
      <c r="DR33" s="123"/>
      <c r="DS33" s="123"/>
      <c r="DT33" s="172"/>
      <c r="DU33" s="129"/>
      <c r="DV33" s="161">
        <v>1923</v>
      </c>
      <c r="DW33" s="173"/>
      <c r="DX33" s="123"/>
      <c r="DY33" s="123"/>
      <c r="DZ33" s="173"/>
      <c r="EA33" s="123"/>
      <c r="EB33" s="172"/>
      <c r="EC33" s="123"/>
      <c r="ED33" s="123"/>
      <c r="EE33" s="123"/>
      <c r="EF33" s="173"/>
      <c r="EG33" s="123"/>
      <c r="EH33" s="172"/>
      <c r="EI33" s="123"/>
      <c r="EJ33" s="123"/>
      <c r="EK33" s="172"/>
      <c r="EL33" s="123"/>
      <c r="EM33" s="123"/>
      <c r="EN33" s="173"/>
      <c r="EO33" s="123"/>
      <c r="EP33" s="123"/>
      <c r="EQ33" s="123"/>
      <c r="ER33" s="123"/>
      <c r="ES33" s="123"/>
      <c r="ET33" s="123"/>
      <c r="EU33" s="172"/>
      <c r="EV33" s="159">
        <v>1923</v>
      </c>
      <c r="EW33" s="161"/>
      <c r="EX33" s="123"/>
      <c r="EY33" s="123"/>
      <c r="EZ33" s="123"/>
      <c r="FA33" s="172"/>
      <c r="FB33" s="123">
        <v>47</v>
      </c>
      <c r="FC33" s="180">
        <v>2.6340296268463135</v>
      </c>
      <c r="FD33" s="181">
        <v>2.5454771518707275</v>
      </c>
      <c r="FE33" s="181">
        <v>1.5790810585021973</v>
      </c>
      <c r="FF33" s="182">
        <v>1.4649685621261597</v>
      </c>
      <c r="FG33" s="180">
        <v>2.8222821962954847</v>
      </c>
      <c r="FH33" s="181">
        <v>2.372755214733373</v>
      </c>
      <c r="FI33" s="181">
        <v>1.5518758908944681</v>
      </c>
      <c r="FJ33" s="182">
        <v>1.424567332180793</v>
      </c>
      <c r="FK33" s="180">
        <v>3.9037295457190706</v>
      </c>
      <c r="FL33" s="181">
        <v>3.0189866750414724</v>
      </c>
      <c r="FM33" s="181">
        <v>1.8104949576965996</v>
      </c>
      <c r="FN33" s="182">
        <v>1.5365212150211791</v>
      </c>
      <c r="FO33" s="180">
        <v>0.9375730330589217</v>
      </c>
      <c r="FP33" s="181">
        <v>0.99603958067971099</v>
      </c>
      <c r="FQ33" s="181">
        <v>1.0620175488821493</v>
      </c>
      <c r="FR33" s="181">
        <v>1.0842439419118863</v>
      </c>
      <c r="FS33" s="173"/>
      <c r="FT33" s="123"/>
      <c r="FU33" s="123"/>
      <c r="FV33" s="172"/>
      <c r="FW33" s="118"/>
      <c r="FX33" s="173">
        <v>47</v>
      </c>
      <c r="FY33" s="181">
        <v>1.2247993569582569</v>
      </c>
      <c r="FZ33" s="183">
        <v>1.1603806700058756</v>
      </c>
      <c r="GA33" s="183">
        <v>1.230715002505953</v>
      </c>
      <c r="GB33" s="183">
        <v>1.2125678323508411</v>
      </c>
      <c r="GC33" s="183">
        <v>1.1676634801430674</v>
      </c>
      <c r="GD33" s="173">
        <v>47</v>
      </c>
      <c r="GE33" s="181">
        <v>1.2266687466907098</v>
      </c>
      <c r="GF33" s="183">
        <v>1.1509715790291029</v>
      </c>
      <c r="GG33" s="183">
        <v>1.1987130437858842</v>
      </c>
      <c r="GH33" s="183">
        <v>1.1662671804397642</v>
      </c>
      <c r="GI33" s="183">
        <v>1.151952700790279</v>
      </c>
      <c r="GJ33" s="173">
        <v>47</v>
      </c>
      <c r="GK33" s="181">
        <v>1.1764714355472141</v>
      </c>
      <c r="GL33" s="183">
        <v>1.190746071102341</v>
      </c>
      <c r="GM33" s="183">
        <v>1.3384961896345096</v>
      </c>
      <c r="GN33" s="183">
        <v>1.3541684689618119</v>
      </c>
      <c r="GO33" s="183">
        <v>1.2337193807110731</v>
      </c>
      <c r="GP33" s="173"/>
      <c r="GQ33" s="123"/>
      <c r="GR33" s="123"/>
      <c r="GS33" s="123"/>
      <c r="GT33" s="172"/>
      <c r="GU33" s="173"/>
      <c r="GV33" s="123"/>
      <c r="GW33" s="123"/>
      <c r="GX33" s="123"/>
      <c r="GY33" s="123"/>
      <c r="GZ33" s="172"/>
      <c r="HA33" s="173"/>
      <c r="HB33" s="123"/>
      <c r="HC33" s="123"/>
      <c r="HD33" s="123"/>
      <c r="HE33" s="123"/>
      <c r="HF33" s="172"/>
      <c r="HG33" s="118"/>
      <c r="HH33" s="118">
        <v>1927</v>
      </c>
      <c r="HI33" s="184">
        <v>0.90578639507293701</v>
      </c>
      <c r="HJ33" s="184">
        <v>0.79804903268814087</v>
      </c>
      <c r="HK33" s="174">
        <v>0.46715191006660461</v>
      </c>
      <c r="HL33" s="138">
        <v>0.29328070596766226</v>
      </c>
      <c r="HM33" s="138">
        <v>0.57662501931190491</v>
      </c>
      <c r="HN33" s="138">
        <v>0.47740781307220459</v>
      </c>
      <c r="HO33" s="138">
        <v>0.21157597005367279</v>
      </c>
      <c r="HP33" s="138">
        <v>7.4861819877734034E-2</v>
      </c>
      <c r="HQ33" s="118"/>
      <c r="HR33" s="118"/>
      <c r="HS33" s="118"/>
      <c r="HT33" s="118"/>
      <c r="HU33" s="118"/>
      <c r="HV33" s="118"/>
    </row>
    <row r="34" spans="1:230" x14ac:dyDescent="0.3">
      <c r="A34" s="159">
        <v>1924</v>
      </c>
      <c r="B34" s="159">
        <v>1924</v>
      </c>
      <c r="C34" s="265">
        <v>0.14466185867786407</v>
      </c>
      <c r="D34" s="265">
        <v>0.37795299291610718</v>
      </c>
      <c r="E34" s="265">
        <v>0.47738513350486755</v>
      </c>
      <c r="F34" s="265">
        <v>0.21508234739303589</v>
      </c>
      <c r="G34" s="266">
        <f t="shared" si="2"/>
        <v>0.16040815887444662</v>
      </c>
      <c r="H34" s="266">
        <f t="shared" si="2"/>
        <v>0.36517971910348196</v>
      </c>
      <c r="I34" s="266">
        <v>0.45262930734206125</v>
      </c>
      <c r="J34" s="266">
        <v>0.17605549310994764</v>
      </c>
      <c r="K34" s="190">
        <f t="shared" si="3"/>
        <v>0.27657381423211358</v>
      </c>
      <c r="L34" s="138">
        <v>12851.300497927885</v>
      </c>
      <c r="M34" s="175">
        <f>DataF11.2!L34*$Q$24</f>
        <v>10523.313115329245</v>
      </c>
      <c r="N34" s="175"/>
      <c r="O34" s="175"/>
      <c r="P34" s="118"/>
      <c r="Q34" s="118"/>
      <c r="R34" s="118"/>
      <c r="S34" s="118"/>
      <c r="T34" s="123"/>
      <c r="U34" s="159">
        <v>1924</v>
      </c>
      <c r="V34" s="123"/>
      <c r="W34" s="123"/>
      <c r="X34" s="123"/>
      <c r="Y34" s="123"/>
      <c r="Z34" s="123"/>
      <c r="AA34" s="123"/>
      <c r="AB34" s="123"/>
      <c r="AC34" s="123"/>
      <c r="AD34" s="172"/>
      <c r="AE34" s="144"/>
      <c r="AF34" s="129"/>
      <c r="AG34" s="129"/>
      <c r="AH34" s="129"/>
      <c r="AI34" s="129"/>
      <c r="AJ34" s="129"/>
      <c r="AK34" s="129"/>
      <c r="AL34" s="144"/>
      <c r="AM34" s="129"/>
      <c r="AN34" s="129"/>
      <c r="AO34" s="129"/>
      <c r="AP34" s="129"/>
      <c r="AQ34" s="129"/>
      <c r="AR34" s="148"/>
      <c r="AS34" s="129"/>
      <c r="AT34" s="123"/>
      <c r="AU34" s="123"/>
      <c r="AV34" s="123"/>
      <c r="AW34" s="123"/>
      <c r="AX34" s="123"/>
      <c r="AY34" s="123"/>
      <c r="AZ34" s="118"/>
      <c r="BA34" s="118"/>
      <c r="BB34" s="118"/>
      <c r="BC34" s="118"/>
      <c r="BD34" s="118"/>
      <c r="BE34" s="118"/>
      <c r="BF34" s="118"/>
      <c r="BG34" s="118"/>
      <c r="BH34" s="118"/>
      <c r="BI34" s="118"/>
      <c r="BJ34" s="118"/>
      <c r="BK34" s="118"/>
      <c r="BL34" s="118"/>
      <c r="BM34" s="118"/>
      <c r="BN34" s="118"/>
      <c r="BO34" s="118"/>
      <c r="BP34" s="118"/>
      <c r="BQ34" s="173"/>
      <c r="BR34" s="123"/>
      <c r="BS34" s="123"/>
      <c r="BT34" s="123"/>
      <c r="BU34" s="123"/>
      <c r="BV34" s="123"/>
      <c r="BW34" s="123"/>
      <c r="BX34" s="172"/>
      <c r="BY34" s="118"/>
      <c r="BZ34" s="118"/>
      <c r="CA34" s="118"/>
      <c r="CB34" s="118"/>
      <c r="CC34" s="118"/>
      <c r="CD34" s="118"/>
      <c r="CE34" s="118"/>
      <c r="CF34" s="118"/>
      <c r="CG34" s="173"/>
      <c r="CH34" s="123"/>
      <c r="CI34" s="123"/>
      <c r="CJ34" s="123"/>
      <c r="CK34" s="123"/>
      <c r="CL34" s="123"/>
      <c r="CM34" s="123"/>
      <c r="CN34" s="172"/>
      <c r="CO34" s="118"/>
      <c r="CP34" s="118"/>
      <c r="CQ34" s="118"/>
      <c r="CR34" s="118"/>
      <c r="CS34" s="118"/>
      <c r="CT34" s="118"/>
      <c r="CU34" s="118"/>
      <c r="CV34" s="118"/>
      <c r="CW34" s="173"/>
      <c r="CX34" s="123"/>
      <c r="CY34" s="123"/>
      <c r="CZ34" s="123"/>
      <c r="DA34" s="123"/>
      <c r="DB34" s="123"/>
      <c r="DC34" s="123"/>
      <c r="DD34" s="172"/>
      <c r="DE34" s="173"/>
      <c r="DF34" s="123"/>
      <c r="DG34" s="123"/>
      <c r="DH34" s="123"/>
      <c r="DI34" s="123"/>
      <c r="DJ34" s="123"/>
      <c r="DK34" s="123"/>
      <c r="DL34" s="172"/>
      <c r="DM34" s="173"/>
      <c r="DN34" s="123"/>
      <c r="DO34" s="123"/>
      <c r="DP34" s="123"/>
      <c r="DQ34" s="123"/>
      <c r="DR34" s="123"/>
      <c r="DS34" s="123"/>
      <c r="DT34" s="172"/>
      <c r="DU34" s="129"/>
      <c r="DV34" s="161">
        <v>1924</v>
      </c>
      <c r="DW34" s="173"/>
      <c r="DX34" s="123"/>
      <c r="DY34" s="123"/>
      <c r="DZ34" s="173"/>
      <c r="EA34" s="123"/>
      <c r="EB34" s="172"/>
      <c r="EC34" s="123"/>
      <c r="ED34" s="123"/>
      <c r="EE34" s="123"/>
      <c r="EF34" s="173"/>
      <c r="EG34" s="123"/>
      <c r="EH34" s="172"/>
      <c r="EI34" s="123"/>
      <c r="EJ34" s="123"/>
      <c r="EK34" s="172"/>
      <c r="EL34" s="123"/>
      <c r="EM34" s="123"/>
      <c r="EN34" s="173"/>
      <c r="EO34" s="123"/>
      <c r="EP34" s="123"/>
      <c r="EQ34" s="123"/>
      <c r="ER34" s="123"/>
      <c r="ES34" s="123"/>
      <c r="ET34" s="123"/>
      <c r="EU34" s="172"/>
      <c r="EV34" s="159">
        <v>1924</v>
      </c>
      <c r="EW34" s="161"/>
      <c r="EX34" s="123"/>
      <c r="EY34" s="123"/>
      <c r="EZ34" s="123"/>
      <c r="FA34" s="172"/>
      <c r="FB34" s="123">
        <v>48</v>
      </c>
      <c r="FC34" s="180">
        <v>3.1348538398742676</v>
      </c>
      <c r="FD34" s="181">
        <v>2.4316432476043701</v>
      </c>
      <c r="FE34" s="181">
        <v>1.5405861139297485</v>
      </c>
      <c r="FF34" s="182">
        <v>1.3830623626708984</v>
      </c>
      <c r="FG34" s="180">
        <v>2.8124304691640298</v>
      </c>
      <c r="FH34" s="181">
        <v>2.400213181975809</v>
      </c>
      <c r="FI34" s="181">
        <v>1.5638531395720376</v>
      </c>
      <c r="FJ34" s="182">
        <v>1.4271481013835081</v>
      </c>
      <c r="FK34" s="180">
        <v>3.9108497075298376</v>
      </c>
      <c r="FL34" s="181">
        <v>3.0865622199402152</v>
      </c>
      <c r="FM34" s="181">
        <v>1.8309165186361094</v>
      </c>
      <c r="FN34" s="182">
        <v>1.5442172296588494</v>
      </c>
      <c r="FO34" s="180">
        <v>0.93124073296498255</v>
      </c>
      <c r="FP34" s="181">
        <v>0.9995254322717152</v>
      </c>
      <c r="FQ34" s="181">
        <v>1.0645761295784211</v>
      </c>
      <c r="FR34" s="181">
        <v>1.0881176239719919</v>
      </c>
      <c r="FS34" s="173"/>
      <c r="FT34" s="123"/>
      <c r="FU34" s="123"/>
      <c r="FV34" s="172"/>
      <c r="FW34" s="118"/>
      <c r="FX34" s="173">
        <v>48</v>
      </c>
      <c r="FY34" s="181">
        <v>1.2228226400313513</v>
      </c>
      <c r="FZ34" s="183">
        <v>1.1398746835112474</v>
      </c>
      <c r="GA34" s="183">
        <v>1.2461435030990822</v>
      </c>
      <c r="GB34" s="183">
        <v>1.2276420514645205</v>
      </c>
      <c r="GC34" s="183">
        <v>1.1823471496790541</v>
      </c>
      <c r="GD34" s="173">
        <v>48</v>
      </c>
      <c r="GE34" s="181">
        <v>1.2216414161900442</v>
      </c>
      <c r="GF34" s="183">
        <v>1.1258996819533169</v>
      </c>
      <c r="GG34" s="183">
        <v>1.2040825481910942</v>
      </c>
      <c r="GH34" s="183">
        <v>1.1750212918992</v>
      </c>
      <c r="GI34" s="183">
        <v>1.1573613134964325</v>
      </c>
      <c r="GJ34" s="173">
        <v>48</v>
      </c>
      <c r="GK34" s="181">
        <v>1.195944172692369</v>
      </c>
      <c r="GL34" s="183">
        <v>1.2086502874952123</v>
      </c>
      <c r="GM34" s="183">
        <v>1.3877118780117752</v>
      </c>
      <c r="GN34" s="183">
        <v>1.3866987017297761</v>
      </c>
      <c r="GO34" s="183">
        <v>1.2717529737682793</v>
      </c>
      <c r="GP34" s="173"/>
      <c r="GQ34" s="123"/>
      <c r="GR34" s="123"/>
      <c r="GS34" s="123"/>
      <c r="GT34" s="172"/>
      <c r="GU34" s="173"/>
      <c r="GV34" s="123"/>
      <c r="GW34" s="123"/>
      <c r="GX34" s="123"/>
      <c r="GY34" s="123"/>
      <c r="GZ34" s="172"/>
      <c r="HA34" s="173"/>
      <c r="HB34" s="123"/>
      <c r="HC34" s="123"/>
      <c r="HD34" s="123"/>
      <c r="HE34" s="123"/>
      <c r="HF34" s="172"/>
      <c r="HG34" s="118"/>
      <c r="HH34" s="118">
        <v>1928</v>
      </c>
      <c r="HI34" s="184"/>
      <c r="HJ34" s="184"/>
      <c r="HK34" s="174">
        <v>0.46609532833099365</v>
      </c>
      <c r="HL34" s="138">
        <v>0.29364865237888049</v>
      </c>
      <c r="HM34" s="138"/>
      <c r="HN34" s="138"/>
      <c r="HO34" s="138">
        <v>0.21269665658473969</v>
      </c>
      <c r="HP34" s="138">
        <v>7.4155108084901999E-2</v>
      </c>
      <c r="HQ34" s="118"/>
      <c r="HR34" s="118"/>
      <c r="HS34" s="118"/>
      <c r="HT34" s="118"/>
      <c r="HU34" s="118"/>
      <c r="HV34" s="118"/>
    </row>
    <row r="35" spans="1:230" x14ac:dyDescent="0.3">
      <c r="A35" s="159">
        <v>1925</v>
      </c>
      <c r="B35" s="159">
        <v>1925</v>
      </c>
      <c r="C35" s="265">
        <v>0.14690305292606354</v>
      </c>
      <c r="D35" s="265">
        <v>0.38267672061920166</v>
      </c>
      <c r="E35" s="265">
        <v>0.47042021155357361</v>
      </c>
      <c r="F35" s="265">
        <v>0.20887887477874756</v>
      </c>
      <c r="G35" s="266">
        <f t="shared" si="2"/>
        <v>0.16248845030803408</v>
      </c>
      <c r="H35" s="266">
        <f t="shared" si="2"/>
        <v>0.36991563931291133</v>
      </c>
      <c r="I35" s="266">
        <v>0.4708364140220534</v>
      </c>
      <c r="J35" s="266">
        <v>0.19947570860664071</v>
      </c>
      <c r="K35" s="190">
        <f t="shared" si="3"/>
        <v>0.27136070541541268</v>
      </c>
      <c r="L35" s="138">
        <v>13082.519431988982</v>
      </c>
      <c r="M35" s="175">
        <f>DataF11.2!L35*$Q$24</f>
        <v>10712.647201923042</v>
      </c>
      <c r="N35" s="175"/>
      <c r="O35" s="175"/>
      <c r="P35" s="118"/>
      <c r="Q35" s="118"/>
      <c r="R35" s="118"/>
      <c r="S35" s="118"/>
      <c r="T35" s="123"/>
      <c r="U35" s="159">
        <v>1925</v>
      </c>
      <c r="V35" s="123"/>
      <c r="W35" s="123"/>
      <c r="X35" s="123"/>
      <c r="Y35" s="123"/>
      <c r="Z35" s="123"/>
      <c r="AA35" s="123"/>
      <c r="AB35" s="123"/>
      <c r="AC35" s="123"/>
      <c r="AD35" s="172"/>
      <c r="AE35" s="144"/>
      <c r="AF35" s="129"/>
      <c r="AG35" s="129"/>
      <c r="AH35" s="129"/>
      <c r="AI35" s="129"/>
      <c r="AJ35" s="129"/>
      <c r="AK35" s="129"/>
      <c r="AL35" s="144"/>
      <c r="AM35" s="129"/>
      <c r="AN35" s="129"/>
      <c r="AO35" s="129"/>
      <c r="AP35" s="129"/>
      <c r="AQ35" s="129"/>
      <c r="AR35" s="148"/>
      <c r="AS35" s="129"/>
      <c r="AT35" s="123"/>
      <c r="AU35" s="123"/>
      <c r="AV35" s="123"/>
      <c r="AW35" s="123"/>
      <c r="AX35" s="123"/>
      <c r="AY35" s="123"/>
      <c r="AZ35" s="118"/>
      <c r="BA35" s="118"/>
      <c r="BB35" s="118"/>
      <c r="BC35" s="118"/>
      <c r="BD35" s="118"/>
      <c r="BE35" s="118"/>
      <c r="BF35" s="118"/>
      <c r="BG35" s="118"/>
      <c r="BH35" s="118"/>
      <c r="BI35" s="118"/>
      <c r="BJ35" s="118"/>
      <c r="BK35" s="118"/>
      <c r="BL35" s="118"/>
      <c r="BM35" s="118"/>
      <c r="BN35" s="118"/>
      <c r="BO35" s="118"/>
      <c r="BP35" s="118"/>
      <c r="BQ35" s="173"/>
      <c r="BR35" s="123"/>
      <c r="BS35" s="123"/>
      <c r="BT35" s="123"/>
      <c r="BU35" s="123"/>
      <c r="BV35" s="123"/>
      <c r="BW35" s="123"/>
      <c r="BX35" s="172"/>
      <c r="BY35" s="118"/>
      <c r="BZ35" s="118"/>
      <c r="CA35" s="118"/>
      <c r="CB35" s="118"/>
      <c r="CC35" s="118"/>
      <c r="CD35" s="118"/>
      <c r="CE35" s="118"/>
      <c r="CF35" s="118"/>
      <c r="CG35" s="173"/>
      <c r="CH35" s="123"/>
      <c r="CI35" s="123"/>
      <c r="CJ35" s="123"/>
      <c r="CK35" s="123"/>
      <c r="CL35" s="123"/>
      <c r="CM35" s="123"/>
      <c r="CN35" s="172"/>
      <c r="CO35" s="118"/>
      <c r="CP35" s="118"/>
      <c r="CQ35" s="118"/>
      <c r="CR35" s="118"/>
      <c r="CS35" s="118"/>
      <c r="CT35" s="118"/>
      <c r="CU35" s="118"/>
      <c r="CV35" s="118"/>
      <c r="CW35" s="173"/>
      <c r="CX35" s="123"/>
      <c r="CY35" s="123"/>
      <c r="CZ35" s="123"/>
      <c r="DA35" s="123"/>
      <c r="DB35" s="123"/>
      <c r="DC35" s="123"/>
      <c r="DD35" s="172"/>
      <c r="DE35" s="173"/>
      <c r="DF35" s="123"/>
      <c r="DG35" s="123"/>
      <c r="DH35" s="123"/>
      <c r="DI35" s="123"/>
      <c r="DJ35" s="123"/>
      <c r="DK35" s="123"/>
      <c r="DL35" s="172"/>
      <c r="DM35" s="173"/>
      <c r="DN35" s="123"/>
      <c r="DO35" s="123"/>
      <c r="DP35" s="123"/>
      <c r="DQ35" s="123"/>
      <c r="DR35" s="123"/>
      <c r="DS35" s="123"/>
      <c r="DT35" s="172"/>
      <c r="DU35" s="129"/>
      <c r="DV35" s="161">
        <v>1925</v>
      </c>
      <c r="DW35" s="173"/>
      <c r="DX35" s="123"/>
      <c r="DY35" s="123"/>
      <c r="DZ35" s="173"/>
      <c r="EA35" s="123"/>
      <c r="EB35" s="172"/>
      <c r="EC35" s="123"/>
      <c r="ED35" s="123"/>
      <c r="EE35" s="123"/>
      <c r="EF35" s="173"/>
      <c r="EG35" s="123"/>
      <c r="EH35" s="172"/>
      <c r="EI35" s="123"/>
      <c r="EJ35" s="123"/>
      <c r="EK35" s="172"/>
      <c r="EL35" s="123"/>
      <c r="EM35" s="123"/>
      <c r="EN35" s="173"/>
      <c r="EO35" s="123"/>
      <c r="EP35" s="123"/>
      <c r="EQ35" s="123"/>
      <c r="ER35" s="123"/>
      <c r="ES35" s="123"/>
      <c r="ET35" s="123"/>
      <c r="EU35" s="172"/>
      <c r="EV35" s="159">
        <v>1925</v>
      </c>
      <c r="EW35" s="161"/>
      <c r="EX35" s="123"/>
      <c r="EY35" s="123"/>
      <c r="EZ35" s="123"/>
      <c r="FA35" s="172"/>
      <c r="FB35" s="123">
        <v>49</v>
      </c>
      <c r="FC35" s="180">
        <v>2.8089375495910645</v>
      </c>
      <c r="FD35" s="181">
        <v>2.4226198196411133</v>
      </c>
      <c r="FE35" s="181">
        <v>1.5908669233322144</v>
      </c>
      <c r="FF35" s="182">
        <v>1.4687765836715698</v>
      </c>
      <c r="FG35" s="180">
        <v>2.797431517691483</v>
      </c>
      <c r="FH35" s="181">
        <v>2.4157720250328008</v>
      </c>
      <c r="FI35" s="181">
        <v>1.5777141252285689</v>
      </c>
      <c r="FJ35" s="182">
        <v>1.4307961637794484</v>
      </c>
      <c r="FK35" s="180">
        <v>3.9086788451286032</v>
      </c>
      <c r="FL35" s="181">
        <v>3.1513345511499482</v>
      </c>
      <c r="FM35" s="181">
        <v>1.8545336320471724</v>
      </c>
      <c r="FN35" s="182">
        <v>1.5533976121473621</v>
      </c>
      <c r="FO35" s="180">
        <v>0.93021674318061254</v>
      </c>
      <c r="FP35" s="181">
        <v>1.0007626682463424</v>
      </c>
      <c r="FQ35" s="181">
        <v>1.0698773869320168</v>
      </c>
      <c r="FR35" s="181">
        <v>1.0936209549148057</v>
      </c>
      <c r="FS35" s="173"/>
      <c r="FT35" s="123"/>
      <c r="FU35" s="123"/>
      <c r="FV35" s="172"/>
      <c r="FW35" s="118"/>
      <c r="FX35" s="173">
        <v>49</v>
      </c>
      <c r="FY35" s="181">
        <v>1.2202249675206145</v>
      </c>
      <c r="FZ35" s="183">
        <v>1.1256863171871643</v>
      </c>
      <c r="GA35" s="183">
        <v>1.2603528158889654</v>
      </c>
      <c r="GB35" s="183">
        <v>1.2409471846777174</v>
      </c>
      <c r="GC35" s="183">
        <v>1.1918026454674284</v>
      </c>
      <c r="GD35" s="173">
        <v>49</v>
      </c>
      <c r="GE35" s="181">
        <v>1.2163839145592721</v>
      </c>
      <c r="GF35" s="183">
        <v>1.106275108445719</v>
      </c>
      <c r="GG35" s="183">
        <v>1.2057206717292674</v>
      </c>
      <c r="GH35" s="183">
        <v>1.1823085217749925</v>
      </c>
      <c r="GI35" s="183">
        <v>1.1592033144178944</v>
      </c>
      <c r="GJ35" s="173">
        <v>49</v>
      </c>
      <c r="GK35" s="181">
        <v>1.2216587745382275</v>
      </c>
      <c r="GL35" s="183">
        <v>1.2368789830711751</v>
      </c>
      <c r="GM35" s="183">
        <v>1.4395708153254863</v>
      </c>
      <c r="GN35" s="183">
        <v>1.418115253615156</v>
      </c>
      <c r="GO35" s="183">
        <v>1.307420112315959</v>
      </c>
      <c r="GP35" s="173"/>
      <c r="GQ35" s="123"/>
      <c r="GR35" s="123"/>
      <c r="GS35" s="123"/>
      <c r="GT35" s="172"/>
      <c r="GU35" s="173"/>
      <c r="GV35" s="123"/>
      <c r="GW35" s="123"/>
      <c r="GX35" s="123"/>
      <c r="GY35" s="123"/>
      <c r="GZ35" s="172"/>
      <c r="HA35" s="173"/>
      <c r="HB35" s="123"/>
      <c r="HC35" s="123"/>
      <c r="HD35" s="123"/>
      <c r="HE35" s="123"/>
      <c r="HF35" s="172"/>
      <c r="HG35" s="118"/>
      <c r="HH35" s="118">
        <v>1929</v>
      </c>
      <c r="HI35" s="184">
        <v>0.91039419174194336</v>
      </c>
      <c r="HJ35" s="184">
        <v>0.80265682935714722</v>
      </c>
      <c r="HK35" s="174">
        <v>0.45185291767120361</v>
      </c>
      <c r="HL35" s="138">
        <v>0.2923105022271284</v>
      </c>
      <c r="HM35" s="138">
        <v>0.5899493396282196</v>
      </c>
      <c r="HN35" s="138">
        <v>0.49073213338851929</v>
      </c>
      <c r="HO35" s="138">
        <v>0.19908790290355682</v>
      </c>
      <c r="HP35" s="138">
        <v>7.1996216343849395E-2</v>
      </c>
      <c r="HQ35" s="118"/>
      <c r="HR35" s="118"/>
      <c r="HS35" s="118"/>
      <c r="HT35" s="118"/>
      <c r="HU35" s="118"/>
      <c r="HV35" s="118"/>
    </row>
    <row r="36" spans="1:230" x14ac:dyDescent="0.3">
      <c r="A36" s="159">
        <v>1926</v>
      </c>
      <c r="B36" s="159">
        <v>1926</v>
      </c>
      <c r="C36" s="265">
        <v>0.15259325504302979</v>
      </c>
      <c r="D36" s="265">
        <v>0.39322999119758606</v>
      </c>
      <c r="E36" s="265">
        <v>0.45417675375938416</v>
      </c>
      <c r="F36" s="265">
        <v>0.2047254741191864</v>
      </c>
      <c r="G36" s="266">
        <f t="shared" si="2"/>
        <v>0.15883332233593864</v>
      </c>
      <c r="H36" s="266">
        <f t="shared" si="2"/>
        <v>0.36159450019191536</v>
      </c>
      <c r="I36" s="266">
        <v>0.47441212202207134</v>
      </c>
      <c r="J36" s="266">
        <v>0.21214557740825538</v>
      </c>
      <c r="K36" s="190">
        <f t="shared" si="3"/>
        <v>0.26226654461381593</v>
      </c>
      <c r="L36" s="138">
        <v>13693.218396596209</v>
      </c>
      <c r="M36" s="175">
        <f>DataF11.2!L36*$Q$24</f>
        <v>11212.719270489599</v>
      </c>
      <c r="N36" s="175"/>
      <c r="O36" s="175"/>
      <c r="P36" s="118"/>
      <c r="Q36" s="118"/>
      <c r="R36" s="118"/>
      <c r="S36" s="118"/>
      <c r="T36" s="123"/>
      <c r="U36" s="159">
        <v>1926</v>
      </c>
      <c r="V36" s="123"/>
      <c r="W36" s="123"/>
      <c r="X36" s="123"/>
      <c r="Y36" s="123"/>
      <c r="Z36" s="123"/>
      <c r="AA36" s="123"/>
      <c r="AB36" s="123"/>
      <c r="AC36" s="123"/>
      <c r="AD36" s="172"/>
      <c r="AE36" s="144"/>
      <c r="AF36" s="129"/>
      <c r="AG36" s="129"/>
      <c r="AH36" s="129"/>
      <c r="AI36" s="129"/>
      <c r="AJ36" s="129"/>
      <c r="AK36" s="129"/>
      <c r="AL36" s="144"/>
      <c r="AM36" s="129"/>
      <c r="AN36" s="129"/>
      <c r="AO36" s="129"/>
      <c r="AP36" s="129"/>
      <c r="AQ36" s="129"/>
      <c r="AR36" s="148"/>
      <c r="AS36" s="129"/>
      <c r="AT36" s="123"/>
      <c r="AU36" s="123"/>
      <c r="AV36" s="123"/>
      <c r="AW36" s="123"/>
      <c r="AX36" s="123"/>
      <c r="AY36" s="123"/>
      <c r="AZ36" s="118"/>
      <c r="BA36" s="118"/>
      <c r="BB36" s="118"/>
      <c r="BC36" s="118"/>
      <c r="BD36" s="118"/>
      <c r="BE36" s="118"/>
      <c r="BF36" s="118"/>
      <c r="BG36" s="118"/>
      <c r="BH36" s="118"/>
      <c r="BI36" s="118"/>
      <c r="BJ36" s="118"/>
      <c r="BK36" s="118"/>
      <c r="BL36" s="118"/>
      <c r="BM36" s="118"/>
      <c r="BN36" s="118"/>
      <c r="BO36" s="118"/>
      <c r="BP36" s="118"/>
      <c r="BQ36" s="173"/>
      <c r="BR36" s="123"/>
      <c r="BS36" s="123"/>
      <c r="BT36" s="123"/>
      <c r="BU36" s="123"/>
      <c r="BV36" s="123"/>
      <c r="BW36" s="123"/>
      <c r="BX36" s="172"/>
      <c r="BY36" s="118"/>
      <c r="BZ36" s="118"/>
      <c r="CA36" s="118"/>
      <c r="CB36" s="118"/>
      <c r="CC36" s="118"/>
      <c r="CD36" s="118"/>
      <c r="CE36" s="118"/>
      <c r="CF36" s="118"/>
      <c r="CG36" s="173"/>
      <c r="CH36" s="123"/>
      <c r="CI36" s="123"/>
      <c r="CJ36" s="123"/>
      <c r="CK36" s="123"/>
      <c r="CL36" s="123"/>
      <c r="CM36" s="123"/>
      <c r="CN36" s="172"/>
      <c r="CO36" s="118"/>
      <c r="CP36" s="118"/>
      <c r="CQ36" s="118"/>
      <c r="CR36" s="118"/>
      <c r="CS36" s="118"/>
      <c r="CT36" s="118"/>
      <c r="CU36" s="118"/>
      <c r="CV36" s="118"/>
      <c r="CW36" s="173"/>
      <c r="CX36" s="123"/>
      <c r="CY36" s="123"/>
      <c r="CZ36" s="123"/>
      <c r="DA36" s="123"/>
      <c r="DB36" s="123"/>
      <c r="DC36" s="123"/>
      <c r="DD36" s="172"/>
      <c r="DE36" s="173"/>
      <c r="DF36" s="123"/>
      <c r="DG36" s="123"/>
      <c r="DH36" s="123"/>
      <c r="DI36" s="123"/>
      <c r="DJ36" s="123"/>
      <c r="DK36" s="123"/>
      <c r="DL36" s="172"/>
      <c r="DM36" s="173"/>
      <c r="DN36" s="123"/>
      <c r="DO36" s="123"/>
      <c r="DP36" s="123"/>
      <c r="DQ36" s="123"/>
      <c r="DR36" s="123"/>
      <c r="DS36" s="123"/>
      <c r="DT36" s="172"/>
      <c r="DU36" s="129"/>
      <c r="DV36" s="161">
        <v>1926</v>
      </c>
      <c r="DW36" s="173"/>
      <c r="DX36" s="123"/>
      <c r="DY36" s="123"/>
      <c r="DZ36" s="173"/>
      <c r="EA36" s="123"/>
      <c r="EB36" s="172"/>
      <c r="EC36" s="123"/>
      <c r="ED36" s="123"/>
      <c r="EE36" s="123"/>
      <c r="EF36" s="173"/>
      <c r="EG36" s="123"/>
      <c r="EH36" s="172"/>
      <c r="EI36" s="123"/>
      <c r="EJ36" s="123"/>
      <c r="EK36" s="172"/>
      <c r="EL36" s="123"/>
      <c r="EM36" s="123"/>
      <c r="EN36" s="173"/>
      <c r="EO36" s="123"/>
      <c r="EP36" s="123"/>
      <c r="EQ36" s="123"/>
      <c r="ER36" s="123"/>
      <c r="ES36" s="123"/>
      <c r="ET36" s="123"/>
      <c r="EU36" s="172"/>
      <c r="EV36" s="159">
        <v>1926</v>
      </c>
      <c r="EW36" s="161"/>
      <c r="EX36" s="123"/>
      <c r="EY36" s="123"/>
      <c r="EZ36" s="123"/>
      <c r="FA36" s="172"/>
      <c r="FB36" s="123">
        <v>50</v>
      </c>
      <c r="FC36" s="180">
        <v>2.6278243064880371</v>
      </c>
      <c r="FD36" s="181">
        <v>2.4076426029205322</v>
      </c>
      <c r="FE36" s="181">
        <v>1.5786241292953491</v>
      </c>
      <c r="FF36" s="182">
        <v>1.407002329826355</v>
      </c>
      <c r="FG36" s="180">
        <v>2.7752450902655981</v>
      </c>
      <c r="FH36" s="181">
        <v>2.4215307821869168</v>
      </c>
      <c r="FI36" s="181">
        <v>1.59322891116576</v>
      </c>
      <c r="FJ36" s="182">
        <v>1.4360352568246428</v>
      </c>
      <c r="FK36" s="180">
        <v>3.876823485765168</v>
      </c>
      <c r="FL36" s="181">
        <v>3.1960907463405768</v>
      </c>
      <c r="FM36" s="181">
        <v>1.8818936267714972</v>
      </c>
      <c r="FN36" s="182">
        <v>1.5639534257692247</v>
      </c>
      <c r="FO36" s="180">
        <v>0.9272641105364654</v>
      </c>
      <c r="FP36" s="181">
        <v>1.0016503374398538</v>
      </c>
      <c r="FQ36" s="181">
        <v>1.0767641508216854</v>
      </c>
      <c r="FR36" s="181">
        <v>1.0992668783828732</v>
      </c>
      <c r="FS36" s="173"/>
      <c r="FT36" s="123"/>
      <c r="FU36" s="123"/>
      <c r="FV36" s="172"/>
      <c r="FW36" s="118"/>
      <c r="FX36" s="173">
        <v>50</v>
      </c>
      <c r="FY36" s="181">
        <v>1.2126145034000446</v>
      </c>
      <c r="FZ36" s="183">
        <v>1.1119277029863874</v>
      </c>
      <c r="GA36" s="183">
        <v>1.2711835040083348</v>
      </c>
      <c r="GB36" s="183">
        <v>1.2538165908288448</v>
      </c>
      <c r="GC36" s="183">
        <v>1.1974986094319897</v>
      </c>
      <c r="GD36" s="173">
        <v>50</v>
      </c>
      <c r="GE36" s="181">
        <v>1.2049002134683766</v>
      </c>
      <c r="GF36" s="183">
        <v>1.0892030860548667</v>
      </c>
      <c r="GG36" s="183">
        <v>1.2039690962884959</v>
      </c>
      <c r="GH36" s="183">
        <v>1.1882286204357233</v>
      </c>
      <c r="GI36" s="183">
        <v>1.1594368501549259</v>
      </c>
      <c r="GJ36" s="173">
        <v>50</v>
      </c>
      <c r="GK36" s="181">
        <v>1.2530335791630569</v>
      </c>
      <c r="GL36" s="183">
        <v>1.2790275576741268</v>
      </c>
      <c r="GM36" s="183">
        <v>1.4899135365077096</v>
      </c>
      <c r="GN36" s="183">
        <v>1.4524905555070915</v>
      </c>
      <c r="GO36" s="183">
        <v>1.334767567054564</v>
      </c>
      <c r="GP36" s="173"/>
      <c r="GQ36" s="123"/>
      <c r="GR36" s="123"/>
      <c r="GS36" s="123"/>
      <c r="GT36" s="172"/>
      <c r="GU36" s="173"/>
      <c r="GV36" s="123"/>
      <c r="GW36" s="123"/>
      <c r="GX36" s="123"/>
      <c r="GY36" s="123"/>
      <c r="GZ36" s="172"/>
      <c r="HA36" s="173"/>
      <c r="HB36" s="123"/>
      <c r="HC36" s="123"/>
      <c r="HD36" s="123"/>
      <c r="HE36" s="123"/>
      <c r="HF36" s="172"/>
      <c r="HG36" s="118"/>
      <c r="HH36" s="118">
        <v>1930</v>
      </c>
      <c r="HI36" s="184">
        <v>0.90999317169189453</v>
      </c>
      <c r="HJ36" s="184">
        <v>0.80225580930709839</v>
      </c>
      <c r="HK36" s="174">
        <v>0.42934364080429077</v>
      </c>
      <c r="HL36" s="138">
        <v>0.2959443546609275</v>
      </c>
      <c r="HM36" s="138">
        <v>0.59528231620788574</v>
      </c>
      <c r="HN36" s="138">
        <v>0.49606510996818542</v>
      </c>
      <c r="HO36" s="138">
        <v>0.17160774767398834</v>
      </c>
      <c r="HP36" s="138">
        <v>7.2000735453987733E-2</v>
      </c>
      <c r="HQ36" s="118"/>
      <c r="HR36" s="118"/>
      <c r="HS36" s="118"/>
      <c r="HT36" s="118"/>
      <c r="HU36" s="118"/>
      <c r="HV36" s="118"/>
    </row>
    <row r="37" spans="1:230" x14ac:dyDescent="0.3">
      <c r="A37" s="159">
        <v>1927</v>
      </c>
      <c r="B37" s="159">
        <v>1927</v>
      </c>
      <c r="C37" s="265">
        <v>0.14967039227485657</v>
      </c>
      <c r="D37" s="265">
        <v>0.38317769765853882</v>
      </c>
      <c r="E37" s="265">
        <v>0.46715191006660461</v>
      </c>
      <c r="F37" s="265">
        <v>0.21157597005367279</v>
      </c>
      <c r="G37" s="266">
        <f t="shared" si="2"/>
        <v>0.16273189113113398</v>
      </c>
      <c r="H37" s="266">
        <f t="shared" si="2"/>
        <v>0.37046984835079155</v>
      </c>
      <c r="I37" s="266">
        <v>0.46759591037905457</v>
      </c>
      <c r="J37" s="266">
        <v>0.2032842715404716</v>
      </c>
      <c r="K37" s="190">
        <f t="shared" si="3"/>
        <v>0.264311638838583</v>
      </c>
      <c r="L37" s="138">
        <v>13441.800641405565</v>
      </c>
      <c r="M37" s="175">
        <f>DataF11.2!L37*$Q$24</f>
        <v>11006.845338816231</v>
      </c>
      <c r="N37" s="175"/>
      <c r="O37" s="175"/>
      <c r="P37" s="118"/>
      <c r="Q37" s="118"/>
      <c r="R37" s="118"/>
      <c r="S37" s="118"/>
      <c r="T37" s="123"/>
      <c r="U37" s="159">
        <v>1927</v>
      </c>
      <c r="V37" s="123"/>
      <c r="W37" s="123"/>
      <c r="X37" s="123"/>
      <c r="Y37" s="123"/>
      <c r="Z37" s="123"/>
      <c r="AA37" s="123"/>
      <c r="AB37" s="123"/>
      <c r="AC37" s="123"/>
      <c r="AD37" s="172"/>
      <c r="AE37" s="144"/>
      <c r="AF37" s="129"/>
      <c r="AG37" s="129"/>
      <c r="AH37" s="129"/>
      <c r="AI37" s="129"/>
      <c r="AJ37" s="129"/>
      <c r="AK37" s="129"/>
      <c r="AL37" s="144"/>
      <c r="AM37" s="129"/>
      <c r="AN37" s="129"/>
      <c r="AO37" s="129"/>
      <c r="AP37" s="129"/>
      <c r="AQ37" s="129"/>
      <c r="AR37" s="148"/>
      <c r="AS37" s="129"/>
      <c r="AT37" s="123"/>
      <c r="AU37" s="118"/>
      <c r="AV37" s="118"/>
      <c r="AW37" s="118"/>
      <c r="AX37" s="118"/>
      <c r="AY37" s="118"/>
      <c r="AZ37" s="118"/>
      <c r="BA37" s="118"/>
      <c r="BB37" s="118"/>
      <c r="BC37" s="118"/>
      <c r="BD37" s="118"/>
      <c r="BE37" s="118"/>
      <c r="BF37" s="118"/>
      <c r="BG37" s="118"/>
      <c r="BH37" s="118"/>
      <c r="BI37" s="118"/>
      <c r="BJ37" s="118"/>
      <c r="BK37" s="118"/>
      <c r="BL37" s="118"/>
      <c r="BM37" s="118"/>
      <c r="BN37" s="118"/>
      <c r="BO37" s="118"/>
      <c r="BP37" s="118"/>
      <c r="BQ37" s="173"/>
      <c r="BR37" s="123"/>
      <c r="BS37" s="123"/>
      <c r="BT37" s="123"/>
      <c r="BU37" s="123"/>
      <c r="BV37" s="123"/>
      <c r="BW37" s="123"/>
      <c r="BX37" s="172"/>
      <c r="BY37" s="118"/>
      <c r="BZ37" s="118"/>
      <c r="CA37" s="118"/>
      <c r="CB37" s="118"/>
      <c r="CC37" s="118"/>
      <c r="CD37" s="118"/>
      <c r="CE37" s="118"/>
      <c r="CF37" s="118"/>
      <c r="CG37" s="173"/>
      <c r="CH37" s="123"/>
      <c r="CI37" s="123"/>
      <c r="CJ37" s="123"/>
      <c r="CK37" s="123"/>
      <c r="CL37" s="123"/>
      <c r="CM37" s="123"/>
      <c r="CN37" s="172"/>
      <c r="CO37" s="118"/>
      <c r="CP37" s="118"/>
      <c r="CQ37" s="118"/>
      <c r="CR37" s="118"/>
      <c r="CS37" s="118"/>
      <c r="CT37" s="118"/>
      <c r="CU37" s="118"/>
      <c r="CV37" s="118"/>
      <c r="CW37" s="173"/>
      <c r="CX37" s="123"/>
      <c r="CY37" s="123"/>
      <c r="CZ37" s="123"/>
      <c r="DA37" s="123"/>
      <c r="DB37" s="123"/>
      <c r="DC37" s="123"/>
      <c r="DD37" s="172"/>
      <c r="DE37" s="173"/>
      <c r="DF37" s="123"/>
      <c r="DG37" s="123"/>
      <c r="DH37" s="123"/>
      <c r="DI37" s="123"/>
      <c r="DJ37" s="123"/>
      <c r="DK37" s="123"/>
      <c r="DL37" s="172"/>
      <c r="DM37" s="173"/>
      <c r="DN37" s="123"/>
      <c r="DO37" s="123"/>
      <c r="DP37" s="123"/>
      <c r="DQ37" s="123"/>
      <c r="DR37" s="123"/>
      <c r="DS37" s="123"/>
      <c r="DT37" s="172"/>
      <c r="DU37" s="129"/>
      <c r="DV37" s="161">
        <v>1927</v>
      </c>
      <c r="DW37" s="173"/>
      <c r="DX37" s="123"/>
      <c r="DY37" s="123"/>
      <c r="DZ37" s="173"/>
      <c r="EA37" s="123"/>
      <c r="EB37" s="172"/>
      <c r="EC37" s="123"/>
      <c r="ED37" s="123"/>
      <c r="EE37" s="123"/>
      <c r="EF37" s="173"/>
      <c r="EG37" s="123"/>
      <c r="EH37" s="172"/>
      <c r="EI37" s="123"/>
      <c r="EJ37" s="123"/>
      <c r="EK37" s="172"/>
      <c r="EL37" s="123"/>
      <c r="EM37" s="123"/>
      <c r="EN37" s="173"/>
      <c r="EO37" s="123"/>
      <c r="EP37" s="123"/>
      <c r="EQ37" s="123"/>
      <c r="ER37" s="123"/>
      <c r="ES37" s="123"/>
      <c r="ET37" s="123"/>
      <c r="EU37" s="172"/>
      <c r="EV37" s="159">
        <v>1927</v>
      </c>
      <c r="EW37" s="161"/>
      <c r="EX37" s="123"/>
      <c r="EY37" s="123"/>
      <c r="EZ37" s="123"/>
      <c r="FA37" s="172"/>
      <c r="FB37" s="123">
        <v>51</v>
      </c>
      <c r="FC37" s="180">
        <v>2.8842039108276367</v>
      </c>
      <c r="FD37" s="181">
        <v>2.6902518272399902</v>
      </c>
      <c r="FE37" s="181">
        <v>1.6304639577865601</v>
      </c>
      <c r="FF37" s="182">
        <v>1.4696544408798218</v>
      </c>
      <c r="FG37" s="180">
        <v>2.7355546014015499</v>
      </c>
      <c r="FH37" s="181">
        <v>2.4242365964407186</v>
      </c>
      <c r="FI37" s="181">
        <v>1.6084224813478758</v>
      </c>
      <c r="FJ37" s="182">
        <v>1.445098748876249</v>
      </c>
      <c r="FK37" s="180">
        <v>3.8360306909842921</v>
      </c>
      <c r="FL37" s="181">
        <v>3.2266711102125711</v>
      </c>
      <c r="FM37" s="181">
        <v>1.9096109460056312</v>
      </c>
      <c r="FN37" s="182">
        <v>1.5743397066483322</v>
      </c>
      <c r="FO37" s="180">
        <v>0.91997676378511184</v>
      </c>
      <c r="FP37" s="181">
        <v>1.0028311794012086</v>
      </c>
      <c r="FQ37" s="181">
        <v>1.0837028014440901</v>
      </c>
      <c r="FR37" s="181">
        <v>1.1060831570197447</v>
      </c>
      <c r="FS37" s="173"/>
      <c r="FT37" s="123"/>
      <c r="FU37" s="123"/>
      <c r="FV37" s="172"/>
      <c r="FW37" s="118"/>
      <c r="FX37" s="173">
        <v>51</v>
      </c>
      <c r="FY37" s="181">
        <v>1.2018010326764965</v>
      </c>
      <c r="FZ37" s="183">
        <v>1.1008353121240542</v>
      </c>
      <c r="GA37" s="183">
        <v>1.2748946988538785</v>
      </c>
      <c r="GB37" s="183">
        <v>1.2656788949959392</v>
      </c>
      <c r="GC37" s="183">
        <v>1.2017059800921741</v>
      </c>
      <c r="GD37" s="173">
        <v>51</v>
      </c>
      <c r="GE37" s="181">
        <v>1.1894533584839035</v>
      </c>
      <c r="GF37" s="183">
        <v>1.0734006861906116</v>
      </c>
      <c r="GG37" s="183">
        <v>1.1930721261309787</v>
      </c>
      <c r="GH37" s="183">
        <v>1.193625938278728</v>
      </c>
      <c r="GI37" s="183">
        <v>1.1593268000237846</v>
      </c>
      <c r="GJ37" s="173">
        <v>51</v>
      </c>
      <c r="GK37" s="181">
        <v>1.2861880891170665</v>
      </c>
      <c r="GL37" s="183">
        <v>1.3215122702086624</v>
      </c>
      <c r="GM37" s="183">
        <v>1.5346181563490677</v>
      </c>
      <c r="GN37" s="183">
        <v>1.4852197930953697</v>
      </c>
      <c r="GO37" s="183">
        <v>1.3610382156639731</v>
      </c>
      <c r="GP37" s="173"/>
      <c r="GQ37" s="123"/>
      <c r="GR37" s="123"/>
      <c r="GS37" s="123"/>
      <c r="GT37" s="172"/>
      <c r="GU37" s="173"/>
      <c r="GV37" s="123"/>
      <c r="GW37" s="123"/>
      <c r="GX37" s="123"/>
      <c r="GY37" s="123"/>
      <c r="GZ37" s="172"/>
      <c r="HA37" s="173"/>
      <c r="HB37" s="123"/>
      <c r="HC37" s="123"/>
      <c r="HD37" s="123"/>
      <c r="HE37" s="123"/>
      <c r="HF37" s="172"/>
      <c r="HG37" s="118"/>
      <c r="HH37" s="118">
        <v>1931</v>
      </c>
      <c r="HI37" s="184">
        <v>0.89531034231185913</v>
      </c>
      <c r="HJ37" s="184">
        <v>0.78757297992706299</v>
      </c>
      <c r="HK37" s="174">
        <v>0.42590916156768799</v>
      </c>
      <c r="HL37" s="138">
        <v>0.30022707087307676</v>
      </c>
      <c r="HM37" s="138">
        <v>0.56253689527511597</v>
      </c>
      <c r="HN37" s="138">
        <v>0.46331968903541565</v>
      </c>
      <c r="HO37" s="138">
        <v>0.16385193169116974</v>
      </c>
      <c r="HP37" s="138">
        <v>7.1107846598005675E-2</v>
      </c>
      <c r="HQ37" s="118"/>
      <c r="HR37" s="118"/>
      <c r="HS37" s="118"/>
      <c r="HT37" s="118"/>
      <c r="HU37" s="118"/>
      <c r="HV37" s="118"/>
    </row>
    <row r="38" spans="1:230" x14ac:dyDescent="0.3">
      <c r="A38" s="159">
        <v>1928</v>
      </c>
      <c r="B38" s="159">
        <v>1928</v>
      </c>
      <c r="C38" s="265">
        <v>0.15177063643932343</v>
      </c>
      <c r="D38" s="265">
        <v>0.38213402032852173</v>
      </c>
      <c r="E38" s="265">
        <v>0.46609532833099365</v>
      </c>
      <c r="F38" s="265">
        <v>0.21269665658473969</v>
      </c>
      <c r="G38" s="266">
        <f t="shared" si="2"/>
        <v>0.16681341343362735</v>
      </c>
      <c r="H38" s="266">
        <f t="shared" si="2"/>
        <v>0.37976170219661587</v>
      </c>
      <c r="I38" s="266">
        <v>0.47957217747214598</v>
      </c>
      <c r="J38" s="266">
        <v>0.21389152741289313</v>
      </c>
      <c r="K38" s="190">
        <f t="shared" si="3"/>
        <v>0.26568065005925284</v>
      </c>
      <c r="L38" s="138">
        <v>13587.058963655772</v>
      </c>
      <c r="M38" s="175">
        <f>DataF11.2!L38*$Q$24</f>
        <v>11125.790406507456</v>
      </c>
      <c r="N38" s="175"/>
      <c r="O38" s="175"/>
      <c r="P38" s="118"/>
      <c r="Q38" s="118"/>
      <c r="R38" s="118"/>
      <c r="S38" s="118"/>
      <c r="T38" s="123"/>
      <c r="U38" s="159">
        <v>1928</v>
      </c>
      <c r="V38" s="123"/>
      <c r="W38" s="123"/>
      <c r="X38" s="123"/>
      <c r="Y38" s="123"/>
      <c r="Z38" s="123"/>
      <c r="AA38" s="123"/>
      <c r="AB38" s="123"/>
      <c r="AC38" s="123"/>
      <c r="AD38" s="172"/>
      <c r="AE38" s="144"/>
      <c r="AF38" s="129"/>
      <c r="AG38" s="129"/>
      <c r="AH38" s="129"/>
      <c r="AI38" s="129"/>
      <c r="AJ38" s="129"/>
      <c r="AK38" s="129"/>
      <c r="AL38" s="144"/>
      <c r="AM38" s="129"/>
      <c r="AN38" s="129"/>
      <c r="AO38" s="129"/>
      <c r="AP38" s="129"/>
      <c r="AQ38" s="129"/>
      <c r="AR38" s="148"/>
      <c r="AS38" s="129"/>
      <c r="AT38" s="123"/>
      <c r="AU38" s="118"/>
      <c r="AV38" s="118"/>
      <c r="AW38" s="118"/>
      <c r="AX38" s="118"/>
      <c r="AY38" s="118"/>
      <c r="AZ38" s="118"/>
      <c r="BA38" s="118"/>
      <c r="BB38" s="118"/>
      <c r="BC38" s="118"/>
      <c r="BD38" s="118"/>
      <c r="BE38" s="118"/>
      <c r="BF38" s="118"/>
      <c r="BG38" s="118"/>
      <c r="BH38" s="118"/>
      <c r="BI38" s="118"/>
      <c r="BJ38" s="118"/>
      <c r="BK38" s="118"/>
      <c r="BL38" s="118"/>
      <c r="BM38" s="118"/>
      <c r="BN38" s="118"/>
      <c r="BO38" s="118"/>
      <c r="BP38" s="118"/>
      <c r="BQ38" s="173"/>
      <c r="BR38" s="123"/>
      <c r="BS38" s="123"/>
      <c r="BT38" s="123"/>
      <c r="BU38" s="123"/>
      <c r="BV38" s="123"/>
      <c r="BW38" s="123"/>
      <c r="BX38" s="172"/>
      <c r="BY38" s="118"/>
      <c r="BZ38" s="118"/>
      <c r="CA38" s="118"/>
      <c r="CB38" s="118"/>
      <c r="CC38" s="118"/>
      <c r="CD38" s="118"/>
      <c r="CE38" s="118"/>
      <c r="CF38" s="118"/>
      <c r="CG38" s="173"/>
      <c r="CH38" s="123"/>
      <c r="CI38" s="123"/>
      <c r="CJ38" s="123"/>
      <c r="CK38" s="123"/>
      <c r="CL38" s="123"/>
      <c r="CM38" s="123"/>
      <c r="CN38" s="172"/>
      <c r="CO38" s="118"/>
      <c r="CP38" s="118"/>
      <c r="CQ38" s="118"/>
      <c r="CR38" s="118"/>
      <c r="CS38" s="118"/>
      <c r="CT38" s="118"/>
      <c r="CU38" s="118"/>
      <c r="CV38" s="118"/>
      <c r="CW38" s="173"/>
      <c r="CX38" s="123"/>
      <c r="CY38" s="123"/>
      <c r="CZ38" s="123"/>
      <c r="DA38" s="123"/>
      <c r="DB38" s="123"/>
      <c r="DC38" s="123"/>
      <c r="DD38" s="172"/>
      <c r="DE38" s="173"/>
      <c r="DF38" s="123"/>
      <c r="DG38" s="123"/>
      <c r="DH38" s="123"/>
      <c r="DI38" s="123"/>
      <c r="DJ38" s="123"/>
      <c r="DK38" s="123"/>
      <c r="DL38" s="172"/>
      <c r="DM38" s="173"/>
      <c r="DN38" s="123"/>
      <c r="DO38" s="123"/>
      <c r="DP38" s="123"/>
      <c r="DQ38" s="123"/>
      <c r="DR38" s="123"/>
      <c r="DS38" s="123"/>
      <c r="DT38" s="172"/>
      <c r="DU38" s="129"/>
      <c r="DV38" s="161">
        <v>1928</v>
      </c>
      <c r="DW38" s="173"/>
      <c r="DX38" s="123"/>
      <c r="DY38" s="123"/>
      <c r="DZ38" s="173"/>
      <c r="EA38" s="123"/>
      <c r="EB38" s="172"/>
      <c r="EC38" s="123"/>
      <c r="ED38" s="123"/>
      <c r="EE38" s="123"/>
      <c r="EF38" s="173"/>
      <c r="EG38" s="123"/>
      <c r="EH38" s="172"/>
      <c r="EI38" s="123"/>
      <c r="EJ38" s="123"/>
      <c r="EK38" s="172"/>
      <c r="EL38" s="123"/>
      <c r="EM38" s="123"/>
      <c r="EN38" s="173"/>
      <c r="EO38" s="123"/>
      <c r="EP38" s="123"/>
      <c r="EQ38" s="123"/>
      <c r="ER38" s="123"/>
      <c r="ES38" s="123"/>
      <c r="ET38" s="123"/>
      <c r="EU38" s="172"/>
      <c r="EV38" s="159">
        <v>1928</v>
      </c>
      <c r="EW38" s="161"/>
      <c r="EX38" s="123"/>
      <c r="EY38" s="123"/>
      <c r="EZ38" s="123"/>
      <c r="FA38" s="172"/>
      <c r="FB38" s="123">
        <v>52</v>
      </c>
      <c r="FC38" s="180">
        <v>2.7112913131713867</v>
      </c>
      <c r="FD38" s="181">
        <v>2.425257682800293</v>
      </c>
      <c r="FE38" s="181">
        <v>1.607434868812561</v>
      </c>
      <c r="FF38" s="182">
        <v>1.4465736150741577</v>
      </c>
      <c r="FG38" s="180">
        <v>2.6845764815426474</v>
      </c>
      <c r="FH38" s="181">
        <v>2.4264680326709875</v>
      </c>
      <c r="FI38" s="181">
        <v>1.6216119300216283</v>
      </c>
      <c r="FJ38" s="182">
        <v>1.4528365928488525</v>
      </c>
      <c r="FK38" s="180">
        <v>3.8013479291519729</v>
      </c>
      <c r="FL38" s="181">
        <v>3.2497338247643195</v>
      </c>
      <c r="FM38" s="181">
        <v>1.9353327343143343</v>
      </c>
      <c r="FN38" s="182">
        <v>1.5829391629123895</v>
      </c>
      <c r="FO38" s="180">
        <v>0.9150963461726962</v>
      </c>
      <c r="FP38" s="181">
        <v>1.0062551839983607</v>
      </c>
      <c r="FQ38" s="181">
        <v>1.0918836422708527</v>
      </c>
      <c r="FR38" s="181">
        <v>1.1134339929046502</v>
      </c>
      <c r="FS38" s="173"/>
      <c r="FT38" s="123"/>
      <c r="FU38" s="123"/>
      <c r="FV38" s="172"/>
      <c r="FW38" s="118"/>
      <c r="FX38" s="173">
        <v>52</v>
      </c>
      <c r="FY38" s="181">
        <v>1.1865545313949004</v>
      </c>
      <c r="FZ38" s="183">
        <v>1.0963750073714011</v>
      </c>
      <c r="GA38" s="183">
        <v>1.2697910942927428</v>
      </c>
      <c r="GB38" s="183">
        <v>1.276438039321099</v>
      </c>
      <c r="GC38" s="183">
        <v>1.205270542719534</v>
      </c>
      <c r="GD38" s="173">
        <v>52</v>
      </c>
      <c r="GE38" s="181">
        <v>1.1677965640668406</v>
      </c>
      <c r="GF38" s="183">
        <v>1.0641912834078406</v>
      </c>
      <c r="GG38" s="183">
        <v>1.1758482022565633</v>
      </c>
      <c r="GH38" s="183">
        <v>1.1966925772385049</v>
      </c>
      <c r="GI38" s="183">
        <v>1.1590960416787459</v>
      </c>
      <c r="GJ38" s="173">
        <v>52</v>
      </c>
      <c r="GK38" s="181">
        <v>1.3233698953347552</v>
      </c>
      <c r="GL38" s="183">
        <v>1.3618243916421968</v>
      </c>
      <c r="GM38" s="183">
        <v>1.566012712330147</v>
      </c>
      <c r="GN38" s="183">
        <v>1.5214557599617884</v>
      </c>
      <c r="GO38" s="183">
        <v>1.3904290687770213</v>
      </c>
      <c r="GP38" s="173"/>
      <c r="GQ38" s="123"/>
      <c r="GR38" s="123"/>
      <c r="GS38" s="123"/>
      <c r="GT38" s="172"/>
      <c r="GU38" s="173"/>
      <c r="GV38" s="123"/>
      <c r="GW38" s="123"/>
      <c r="GX38" s="123"/>
      <c r="GY38" s="123"/>
      <c r="GZ38" s="172"/>
      <c r="HA38" s="173"/>
      <c r="HB38" s="123"/>
      <c r="HC38" s="123"/>
      <c r="HD38" s="123"/>
      <c r="HE38" s="123"/>
      <c r="HF38" s="172"/>
      <c r="HG38" s="118"/>
      <c r="HH38" s="118">
        <v>1932</v>
      </c>
      <c r="HI38" s="184">
        <v>0.88739269971847534</v>
      </c>
      <c r="HJ38" s="184">
        <v>0.7796553373336792</v>
      </c>
      <c r="HK38" s="174">
        <v>0.44762289524078369</v>
      </c>
      <c r="HL38" s="138">
        <v>0.31080036410518758</v>
      </c>
      <c r="HM38" s="138">
        <v>0.54717317223548889</v>
      </c>
      <c r="HN38" s="138">
        <v>0.44795596599578857</v>
      </c>
      <c r="HO38" s="138">
        <v>0.16800782084465027</v>
      </c>
      <c r="HP38" s="138">
        <v>7.1980619689324121E-2</v>
      </c>
      <c r="HQ38" s="118"/>
      <c r="HR38" s="118"/>
      <c r="HS38" s="118"/>
      <c r="HT38" s="118"/>
      <c r="HU38" s="118"/>
      <c r="HV38" s="118"/>
    </row>
    <row r="39" spans="1:230" x14ac:dyDescent="0.3">
      <c r="A39" s="159">
        <v>1929</v>
      </c>
      <c r="B39" s="159">
        <v>1929</v>
      </c>
      <c r="C39" s="265">
        <v>0.1573832631111145</v>
      </c>
      <c r="D39" s="265">
        <v>0.39076381921768188</v>
      </c>
      <c r="E39" s="265">
        <v>0.45185291767120361</v>
      </c>
      <c r="F39" s="265">
        <v>0.19908790290355682</v>
      </c>
      <c r="G39" s="266">
        <f t="shared" si="2"/>
        <v>0.16787096462496626</v>
      </c>
      <c r="H39" s="266">
        <f t="shared" si="2"/>
        <v>0.38216928700838954</v>
      </c>
      <c r="I39" s="266">
        <v>0.46679826051807449</v>
      </c>
      <c r="J39" s="266">
        <v>0.21163062361182727</v>
      </c>
      <c r="K39" s="190">
        <f t="shared" si="3"/>
        <v>0.25516763690624722</v>
      </c>
      <c r="L39" s="138">
        <v>14256.898503886012</v>
      </c>
      <c r="M39" s="175">
        <f>DataF11.2!L39*$Q$24</f>
        <v>11674.289853704069</v>
      </c>
      <c r="N39" s="175"/>
      <c r="O39" s="175"/>
      <c r="P39" s="118"/>
      <c r="Q39" s="118"/>
      <c r="R39" s="118"/>
      <c r="S39" s="118"/>
      <c r="T39" s="123"/>
      <c r="U39" s="159">
        <v>1929</v>
      </c>
      <c r="V39" s="123"/>
      <c r="W39" s="123"/>
      <c r="X39" s="123"/>
      <c r="Y39" s="123"/>
      <c r="Z39" s="123"/>
      <c r="AA39" s="123"/>
      <c r="AB39" s="123"/>
      <c r="AC39" s="123"/>
      <c r="AD39" s="172"/>
      <c r="AE39" s="144"/>
      <c r="AF39" s="129"/>
      <c r="AG39" s="129"/>
      <c r="AH39" s="129"/>
      <c r="AI39" s="129"/>
      <c r="AJ39" s="129"/>
      <c r="AK39" s="129"/>
      <c r="AL39" s="144"/>
      <c r="AM39" s="129"/>
      <c r="AN39" s="129"/>
      <c r="AO39" s="129"/>
      <c r="AP39" s="129"/>
      <c r="AQ39" s="129"/>
      <c r="AR39" s="148"/>
      <c r="AS39" s="129"/>
      <c r="AT39" s="123"/>
      <c r="AU39" s="118"/>
      <c r="AV39" s="118"/>
      <c r="AW39" s="118"/>
      <c r="AX39" s="118"/>
      <c r="AY39" s="118"/>
      <c r="AZ39" s="118"/>
      <c r="BA39" s="118"/>
      <c r="BB39" s="118"/>
      <c r="BC39" s="118"/>
      <c r="BD39" s="118"/>
      <c r="BE39" s="118"/>
      <c r="BF39" s="118"/>
      <c r="BG39" s="118"/>
      <c r="BH39" s="118"/>
      <c r="BI39" s="118"/>
      <c r="BJ39" s="118"/>
      <c r="BK39" s="118"/>
      <c r="BL39" s="118"/>
      <c r="BM39" s="118"/>
      <c r="BN39" s="118"/>
      <c r="BO39" s="118"/>
      <c r="BP39" s="118"/>
      <c r="BQ39" s="173"/>
      <c r="BR39" s="123"/>
      <c r="BS39" s="123"/>
      <c r="BT39" s="123"/>
      <c r="BU39" s="123"/>
      <c r="BV39" s="123"/>
      <c r="BW39" s="123"/>
      <c r="BX39" s="172"/>
      <c r="BY39" s="118"/>
      <c r="BZ39" s="118"/>
      <c r="CA39" s="118"/>
      <c r="CB39" s="118"/>
      <c r="CC39" s="118"/>
      <c r="CD39" s="118"/>
      <c r="CE39" s="118"/>
      <c r="CF39" s="118"/>
      <c r="CG39" s="173"/>
      <c r="CH39" s="123"/>
      <c r="CI39" s="123"/>
      <c r="CJ39" s="123"/>
      <c r="CK39" s="123"/>
      <c r="CL39" s="123"/>
      <c r="CM39" s="123"/>
      <c r="CN39" s="172"/>
      <c r="CO39" s="118"/>
      <c r="CP39" s="118"/>
      <c r="CQ39" s="118"/>
      <c r="CR39" s="118"/>
      <c r="CS39" s="118"/>
      <c r="CT39" s="118"/>
      <c r="CU39" s="118"/>
      <c r="CV39" s="118"/>
      <c r="CW39" s="173"/>
      <c r="CX39" s="123"/>
      <c r="CY39" s="123"/>
      <c r="CZ39" s="123"/>
      <c r="DA39" s="123"/>
      <c r="DB39" s="123"/>
      <c r="DC39" s="123"/>
      <c r="DD39" s="172"/>
      <c r="DE39" s="173"/>
      <c r="DF39" s="123"/>
      <c r="DG39" s="123"/>
      <c r="DH39" s="123"/>
      <c r="DI39" s="123"/>
      <c r="DJ39" s="123"/>
      <c r="DK39" s="123"/>
      <c r="DL39" s="172"/>
      <c r="DM39" s="173"/>
      <c r="DN39" s="123"/>
      <c r="DO39" s="123"/>
      <c r="DP39" s="123"/>
      <c r="DQ39" s="123"/>
      <c r="DR39" s="123"/>
      <c r="DS39" s="123"/>
      <c r="DT39" s="172"/>
      <c r="DU39" s="129"/>
      <c r="DV39" s="161">
        <v>1929</v>
      </c>
      <c r="DW39" s="173"/>
      <c r="DX39" s="123"/>
      <c r="DY39" s="123"/>
      <c r="DZ39" s="173"/>
      <c r="EA39" s="123"/>
      <c r="EB39" s="172"/>
      <c r="EC39" s="123"/>
      <c r="ED39" s="123"/>
      <c r="EE39" s="123"/>
      <c r="EF39" s="173"/>
      <c r="EG39" s="123"/>
      <c r="EH39" s="172"/>
      <c r="EI39" s="123"/>
      <c r="EJ39" s="123"/>
      <c r="EK39" s="172"/>
      <c r="EL39" s="123"/>
      <c r="EM39" s="123"/>
      <c r="EN39" s="173"/>
      <c r="EO39" s="123"/>
      <c r="EP39" s="123"/>
      <c r="EQ39" s="123"/>
      <c r="ER39" s="123"/>
      <c r="ES39" s="123"/>
      <c r="ET39" s="123"/>
      <c r="EU39" s="172"/>
      <c r="EV39" s="159">
        <v>1929</v>
      </c>
      <c r="EW39" s="161"/>
      <c r="EX39" s="123"/>
      <c r="EY39" s="123"/>
      <c r="EZ39" s="123"/>
      <c r="FA39" s="172"/>
      <c r="FB39" s="123">
        <v>53</v>
      </c>
      <c r="FC39" s="180">
        <v>2.6597645282745361</v>
      </c>
      <c r="FD39" s="181">
        <v>2.3179264068603516</v>
      </c>
      <c r="FE39" s="181">
        <v>1.6175174713134766</v>
      </c>
      <c r="FF39" s="182">
        <v>1.4808328151702881</v>
      </c>
      <c r="FG39" s="180">
        <v>2.6205899181860017</v>
      </c>
      <c r="FH39" s="181">
        <v>2.4213246102854034</v>
      </c>
      <c r="FI39" s="181">
        <v>1.6354058855134914</v>
      </c>
      <c r="FJ39" s="182">
        <v>1.4599988952625085</v>
      </c>
      <c r="FK39" s="180">
        <v>3.7315258152883315</v>
      </c>
      <c r="FL39" s="181">
        <v>3.2563906531830233</v>
      </c>
      <c r="FM39" s="181">
        <v>1.9611894375231713</v>
      </c>
      <c r="FN39" s="182">
        <v>1.5913843050963321</v>
      </c>
      <c r="FO39" s="180">
        <v>0.91739487650177975</v>
      </c>
      <c r="FP39" s="181">
        <v>1.0105782607014933</v>
      </c>
      <c r="FQ39" s="181">
        <v>1.0998393231567447</v>
      </c>
      <c r="FR39" s="181">
        <v>1.1211338856698536</v>
      </c>
      <c r="FS39" s="173"/>
      <c r="FT39" s="123"/>
      <c r="FU39" s="123"/>
      <c r="FV39" s="172"/>
      <c r="FW39" s="118"/>
      <c r="FX39" s="173">
        <v>53</v>
      </c>
      <c r="FY39" s="181">
        <v>1.1715689166998067</v>
      </c>
      <c r="FZ39" s="183">
        <v>1.1010710785142521</v>
      </c>
      <c r="GA39" s="183">
        <v>1.2593739885995392</v>
      </c>
      <c r="GB39" s="183">
        <v>1.2850037523375402</v>
      </c>
      <c r="GC39" s="183">
        <v>1.2090870171222301</v>
      </c>
      <c r="GD39" s="173">
        <v>53</v>
      </c>
      <c r="GE39" s="181">
        <v>1.1420133094153631</v>
      </c>
      <c r="GF39" s="183">
        <v>1.0608305802971532</v>
      </c>
      <c r="GG39" s="183">
        <v>1.1574498822612251</v>
      </c>
      <c r="GH39" s="183">
        <v>1.1955349271394953</v>
      </c>
      <c r="GI39" s="183">
        <v>1.1576778315104623</v>
      </c>
      <c r="GJ39" s="173">
        <v>53</v>
      </c>
      <c r="GK39" s="181">
        <v>1.3655933679773007</v>
      </c>
      <c r="GL39" s="183">
        <v>1.4018666261466797</v>
      </c>
      <c r="GM39" s="183">
        <v>1.5845477830177102</v>
      </c>
      <c r="GN39" s="183">
        <v>1.5584928938749774</v>
      </c>
      <c r="GO39" s="183">
        <v>1.4228810701281476</v>
      </c>
      <c r="GP39" s="173"/>
      <c r="GQ39" s="123"/>
      <c r="GR39" s="123"/>
      <c r="GS39" s="123"/>
      <c r="GT39" s="172"/>
      <c r="GU39" s="173"/>
      <c r="GV39" s="123"/>
      <c r="GW39" s="123"/>
      <c r="GX39" s="123"/>
      <c r="GY39" s="123"/>
      <c r="GZ39" s="172"/>
      <c r="HA39" s="173"/>
      <c r="HB39" s="123"/>
      <c r="HC39" s="123"/>
      <c r="HD39" s="123"/>
      <c r="HE39" s="123"/>
      <c r="HF39" s="172"/>
      <c r="HG39" s="118"/>
      <c r="HH39" s="118">
        <v>1933</v>
      </c>
      <c r="HI39" s="184">
        <v>0.88889259099960327</v>
      </c>
      <c r="HJ39" s="184">
        <v>0.78115522861480713</v>
      </c>
      <c r="HK39" s="174">
        <v>0.46600759029388428</v>
      </c>
      <c r="HL39" s="138">
        <v>0.30238242422916067</v>
      </c>
      <c r="HM39" s="138">
        <v>0.54515174031257629</v>
      </c>
      <c r="HN39" s="138">
        <v>0.44593453407287598</v>
      </c>
      <c r="HO39" s="138">
        <v>0.1756625771522522</v>
      </c>
      <c r="HP39" s="138">
        <v>6.9082293820703758E-2</v>
      </c>
      <c r="HQ39" s="118"/>
      <c r="HR39" s="118"/>
      <c r="HS39" s="118"/>
      <c r="HT39" s="118"/>
      <c r="HU39" s="118"/>
      <c r="HV39" s="118"/>
    </row>
    <row r="40" spans="1:230" x14ac:dyDescent="0.3">
      <c r="A40" s="159">
        <v>1930</v>
      </c>
      <c r="B40" s="159">
        <v>1930</v>
      </c>
      <c r="C40" s="265">
        <v>0.16344165802001953</v>
      </c>
      <c r="D40" s="265">
        <v>0.4072147011756897</v>
      </c>
      <c r="E40" s="265">
        <v>0.42934364080429077</v>
      </c>
      <c r="F40" s="265">
        <v>0.17160774767398834</v>
      </c>
      <c r="G40" s="266">
        <f t="shared" si="2"/>
        <v>0.16280978170126825</v>
      </c>
      <c r="H40" s="266">
        <f t="shared" si="2"/>
        <v>0.37064717135432224</v>
      </c>
      <c r="I40" s="266">
        <v>0.45342488436975686</v>
      </c>
      <c r="J40" s="266">
        <v>0.18087777716676365</v>
      </c>
      <c r="K40" s="190">
        <f t="shared" si="3"/>
        <v>0.27254710720299324</v>
      </c>
      <c r="L40" s="138">
        <v>12834.65368432554</v>
      </c>
      <c r="M40" s="175">
        <f>DataF11.2!L40*$Q$24</f>
        <v>10509.681838717337</v>
      </c>
      <c r="N40" s="175"/>
      <c r="O40" s="175"/>
      <c r="P40" s="118"/>
      <c r="Q40" s="118"/>
      <c r="R40" s="118"/>
      <c r="S40" s="118"/>
      <c r="T40" s="123"/>
      <c r="U40" s="159">
        <v>1930</v>
      </c>
      <c r="V40" s="123"/>
      <c r="W40" s="123"/>
      <c r="X40" s="123"/>
      <c r="Y40" s="123"/>
      <c r="Z40" s="123"/>
      <c r="AA40" s="123"/>
      <c r="AB40" s="123"/>
      <c r="AC40" s="123"/>
      <c r="AD40" s="172"/>
      <c r="AE40" s="144"/>
      <c r="AF40" s="129"/>
      <c r="AG40" s="129"/>
      <c r="AH40" s="129"/>
      <c r="AI40" s="129"/>
      <c r="AJ40" s="129"/>
      <c r="AK40" s="129"/>
      <c r="AL40" s="144"/>
      <c r="AM40" s="129"/>
      <c r="AN40" s="129"/>
      <c r="AO40" s="129"/>
      <c r="AP40" s="129"/>
      <c r="AQ40" s="129"/>
      <c r="AR40" s="148"/>
      <c r="AS40" s="129"/>
      <c r="AT40" s="123"/>
      <c r="AU40" s="118"/>
      <c r="AV40" s="118"/>
      <c r="AW40" s="118"/>
      <c r="AX40" s="118"/>
      <c r="AY40" s="118"/>
      <c r="AZ40" s="118"/>
      <c r="BA40" s="118"/>
      <c r="BB40" s="118"/>
      <c r="BC40" s="118"/>
      <c r="BD40" s="118"/>
      <c r="BE40" s="118"/>
      <c r="BF40" s="118"/>
      <c r="BG40" s="118"/>
      <c r="BH40" s="118"/>
      <c r="BI40" s="118"/>
      <c r="BJ40" s="118"/>
      <c r="BK40" s="118"/>
      <c r="BL40" s="118"/>
      <c r="BM40" s="118"/>
      <c r="BN40" s="118"/>
      <c r="BO40" s="118"/>
      <c r="BP40" s="118"/>
      <c r="BQ40" s="173"/>
      <c r="BR40" s="123"/>
      <c r="BS40" s="123"/>
      <c r="BT40" s="123"/>
      <c r="BU40" s="123"/>
      <c r="BV40" s="123"/>
      <c r="BW40" s="123"/>
      <c r="BX40" s="172"/>
      <c r="BY40" s="118"/>
      <c r="BZ40" s="118"/>
      <c r="CA40" s="118"/>
      <c r="CB40" s="118"/>
      <c r="CC40" s="118"/>
      <c r="CD40" s="118"/>
      <c r="CE40" s="118"/>
      <c r="CF40" s="118"/>
      <c r="CG40" s="173"/>
      <c r="CH40" s="123"/>
      <c r="CI40" s="123"/>
      <c r="CJ40" s="123"/>
      <c r="CK40" s="123"/>
      <c r="CL40" s="123"/>
      <c r="CM40" s="123"/>
      <c r="CN40" s="172"/>
      <c r="CO40" s="118"/>
      <c r="CP40" s="118"/>
      <c r="CQ40" s="118"/>
      <c r="CR40" s="118"/>
      <c r="CS40" s="118"/>
      <c r="CT40" s="118"/>
      <c r="CU40" s="118"/>
      <c r="CV40" s="118"/>
      <c r="CW40" s="173"/>
      <c r="CX40" s="123"/>
      <c r="CY40" s="123"/>
      <c r="CZ40" s="123"/>
      <c r="DA40" s="123"/>
      <c r="DB40" s="123"/>
      <c r="DC40" s="123"/>
      <c r="DD40" s="172"/>
      <c r="DE40" s="173"/>
      <c r="DF40" s="123"/>
      <c r="DG40" s="123"/>
      <c r="DH40" s="123"/>
      <c r="DI40" s="123"/>
      <c r="DJ40" s="123"/>
      <c r="DK40" s="123"/>
      <c r="DL40" s="172"/>
      <c r="DM40" s="173"/>
      <c r="DN40" s="123"/>
      <c r="DO40" s="123"/>
      <c r="DP40" s="123"/>
      <c r="DQ40" s="123"/>
      <c r="DR40" s="123"/>
      <c r="DS40" s="123"/>
      <c r="DT40" s="172"/>
      <c r="DU40" s="129"/>
      <c r="DV40" s="161">
        <v>1930</v>
      </c>
      <c r="DW40" s="173"/>
      <c r="DX40" s="123"/>
      <c r="DY40" s="123"/>
      <c r="DZ40" s="173"/>
      <c r="EA40" s="123"/>
      <c r="EB40" s="172"/>
      <c r="EC40" s="123"/>
      <c r="ED40" s="123"/>
      <c r="EE40" s="123"/>
      <c r="EF40" s="173"/>
      <c r="EG40" s="123"/>
      <c r="EH40" s="172"/>
      <c r="EI40" s="123"/>
      <c r="EJ40" s="123"/>
      <c r="EK40" s="172"/>
      <c r="EL40" s="123"/>
      <c r="EM40" s="123"/>
      <c r="EN40" s="173"/>
      <c r="EO40" s="123"/>
      <c r="EP40" s="123"/>
      <c r="EQ40" s="123"/>
      <c r="ER40" s="123"/>
      <c r="ES40" s="123"/>
      <c r="ET40" s="123"/>
      <c r="EU40" s="172"/>
      <c r="EV40" s="159">
        <v>1930</v>
      </c>
      <c r="EW40" s="161"/>
      <c r="EX40" s="123"/>
      <c r="EY40" s="123"/>
      <c r="EZ40" s="123"/>
      <c r="FA40" s="172"/>
      <c r="FB40" s="123">
        <v>54</v>
      </c>
      <c r="FC40" s="180">
        <v>2.4155375957489014</v>
      </c>
      <c r="FD40" s="181">
        <v>2.5735173225402832</v>
      </c>
      <c r="FE40" s="181">
        <v>1.6864292621612549</v>
      </c>
      <c r="FF40" s="182">
        <v>1.4211975336074829</v>
      </c>
      <c r="FG40" s="180">
        <v>2.5523514813668822</v>
      </c>
      <c r="FH40" s="181">
        <v>2.4113798180932959</v>
      </c>
      <c r="FI40" s="181">
        <v>1.6494331787674275</v>
      </c>
      <c r="FJ40" s="182">
        <v>1.4684358091137286</v>
      </c>
      <c r="FK40" s="180">
        <v>3.650028955980805</v>
      </c>
      <c r="FL40" s="181">
        <v>3.2483011716791963</v>
      </c>
      <c r="FM40" s="181">
        <v>1.9871232199798186</v>
      </c>
      <c r="FN40" s="182">
        <v>1.5998978188645978</v>
      </c>
      <c r="FO40" s="180">
        <v>0.9277218979749744</v>
      </c>
      <c r="FP40" s="181">
        <v>1.0124589912935689</v>
      </c>
      <c r="FQ40" s="181">
        <v>1.1067999642284247</v>
      </c>
      <c r="FR40" s="181">
        <v>1.1286358865296466</v>
      </c>
      <c r="FS40" s="173"/>
      <c r="FT40" s="123"/>
      <c r="FU40" s="123"/>
      <c r="FV40" s="172"/>
      <c r="FW40" s="118"/>
      <c r="FX40" s="173">
        <v>54</v>
      </c>
      <c r="FY40" s="181">
        <v>1.1646478005399132</v>
      </c>
      <c r="FZ40" s="183">
        <v>1.1186880662498435</v>
      </c>
      <c r="GA40" s="183">
        <v>1.2442892040757685</v>
      </c>
      <c r="GB40" s="183">
        <v>1.2904287607664233</v>
      </c>
      <c r="GC40" s="183">
        <v>1.2132953426530122</v>
      </c>
      <c r="GD40" s="173">
        <v>54</v>
      </c>
      <c r="GE40" s="181">
        <v>1.1173513641433719</v>
      </c>
      <c r="GF40" s="183">
        <v>1.0558774966135898</v>
      </c>
      <c r="GG40" s="183">
        <v>1.1369729335673584</v>
      </c>
      <c r="GH40" s="183">
        <v>1.1910058785202919</v>
      </c>
      <c r="GI40" s="183">
        <v>1.1555977906071992</v>
      </c>
      <c r="GJ40" s="173">
        <v>54</v>
      </c>
      <c r="GK40" s="181">
        <v>1.4037848606252694</v>
      </c>
      <c r="GL40" s="183">
        <v>1.4436161923324089</v>
      </c>
      <c r="GM40" s="183">
        <v>1.5857024859880546</v>
      </c>
      <c r="GN40" s="183">
        <v>1.5923356015183392</v>
      </c>
      <c r="GO40" s="183">
        <v>1.4562268548696584</v>
      </c>
      <c r="GP40" s="173"/>
      <c r="GQ40" s="123"/>
      <c r="GR40" s="123"/>
      <c r="GS40" s="123"/>
      <c r="GT40" s="172"/>
      <c r="GU40" s="173"/>
      <c r="GV40" s="123"/>
      <c r="GW40" s="123"/>
      <c r="GX40" s="123"/>
      <c r="GY40" s="123"/>
      <c r="GZ40" s="172"/>
      <c r="HA40" s="173"/>
      <c r="HB40" s="123"/>
      <c r="HC40" s="123"/>
      <c r="HD40" s="123"/>
      <c r="HE40" s="123"/>
      <c r="HF40" s="172"/>
      <c r="HG40" s="118"/>
      <c r="HH40" s="118">
        <v>1934</v>
      </c>
      <c r="HI40" s="184"/>
      <c r="HJ40" s="184"/>
      <c r="HK40" s="174">
        <v>0.47230145335197449</v>
      </c>
      <c r="HL40" s="138">
        <v>0.29648146030620365</v>
      </c>
      <c r="HM40" s="138"/>
      <c r="HN40" s="138"/>
      <c r="HO40" s="138">
        <v>0.17553800344467163</v>
      </c>
      <c r="HP40" s="138">
        <v>6.79681964673262E-2</v>
      </c>
      <c r="HQ40" s="118"/>
      <c r="HR40" s="118"/>
      <c r="HS40" s="118"/>
      <c r="HT40" s="118"/>
      <c r="HU40" s="118"/>
      <c r="HV40" s="118"/>
    </row>
    <row r="41" spans="1:230" x14ac:dyDescent="0.3">
      <c r="A41" s="159">
        <v>1931</v>
      </c>
      <c r="B41" s="159">
        <v>1931</v>
      </c>
      <c r="C41" s="265">
        <v>0.16493956744670868</v>
      </c>
      <c r="D41" s="265">
        <v>0.40915125608444214</v>
      </c>
      <c r="E41" s="265">
        <v>0.42590916156768799</v>
      </c>
      <c r="F41" s="265">
        <v>0.16385193169116974</v>
      </c>
      <c r="G41" s="266">
        <f t="shared" si="2"/>
        <v>0.16214453187024791</v>
      </c>
      <c r="H41" s="266">
        <f t="shared" si="2"/>
        <v>0.36913268637967822</v>
      </c>
      <c r="I41" s="266">
        <v>0.44995974836664415</v>
      </c>
      <c r="J41" s="266">
        <v>0.15032631780090977</v>
      </c>
      <c r="K41" s="190">
        <f t="shared" si="3"/>
        <v>0.29963343056573438</v>
      </c>
      <c r="L41" s="138">
        <v>11481.936315727635</v>
      </c>
      <c r="M41" s="175">
        <f>DataF11.2!L41*$Q$24</f>
        <v>9402.0065160062059</v>
      </c>
      <c r="N41" s="175"/>
      <c r="O41" s="175"/>
      <c r="P41" s="118"/>
      <c r="Q41" s="118"/>
      <c r="R41" s="118"/>
      <c r="S41" s="118"/>
      <c r="T41" s="123"/>
      <c r="U41" s="159">
        <v>1931</v>
      </c>
      <c r="V41" s="123"/>
      <c r="W41" s="123"/>
      <c r="X41" s="123"/>
      <c r="Y41" s="123"/>
      <c r="Z41" s="123"/>
      <c r="AA41" s="123"/>
      <c r="AB41" s="123"/>
      <c r="AC41" s="123"/>
      <c r="AD41" s="172"/>
      <c r="AE41" s="144"/>
      <c r="AF41" s="129"/>
      <c r="AG41" s="129"/>
      <c r="AH41" s="129"/>
      <c r="AI41" s="129"/>
      <c r="AJ41" s="129"/>
      <c r="AK41" s="129"/>
      <c r="AL41" s="144"/>
      <c r="AM41" s="129"/>
      <c r="AN41" s="129"/>
      <c r="AO41" s="129"/>
      <c r="AP41" s="129"/>
      <c r="AQ41" s="129"/>
      <c r="AR41" s="148"/>
      <c r="AS41" s="129"/>
      <c r="AT41" s="123"/>
      <c r="AU41" s="118"/>
      <c r="AV41" s="118"/>
      <c r="AW41" s="118"/>
      <c r="AX41" s="118"/>
      <c r="AY41" s="118"/>
      <c r="AZ41" s="118"/>
      <c r="BA41" s="118"/>
      <c r="BB41" s="118"/>
      <c r="BC41" s="118"/>
      <c r="BD41" s="118"/>
      <c r="BE41" s="118"/>
      <c r="BF41" s="118"/>
      <c r="BG41" s="118"/>
      <c r="BH41" s="118"/>
      <c r="BI41" s="118"/>
      <c r="BJ41" s="118"/>
      <c r="BK41" s="118"/>
      <c r="BL41" s="118"/>
      <c r="BM41" s="118"/>
      <c r="BN41" s="118"/>
      <c r="BO41" s="118"/>
      <c r="BP41" s="118"/>
      <c r="BQ41" s="173"/>
      <c r="BR41" s="123"/>
      <c r="BS41" s="123"/>
      <c r="BT41" s="123"/>
      <c r="BU41" s="123"/>
      <c r="BV41" s="123"/>
      <c r="BW41" s="123"/>
      <c r="BX41" s="172"/>
      <c r="BY41" s="118"/>
      <c r="BZ41" s="118"/>
      <c r="CA41" s="118"/>
      <c r="CB41" s="118"/>
      <c r="CC41" s="118"/>
      <c r="CD41" s="118"/>
      <c r="CE41" s="118"/>
      <c r="CF41" s="118"/>
      <c r="CG41" s="173"/>
      <c r="CH41" s="123"/>
      <c r="CI41" s="123"/>
      <c r="CJ41" s="123"/>
      <c r="CK41" s="123"/>
      <c r="CL41" s="123"/>
      <c r="CM41" s="123"/>
      <c r="CN41" s="172"/>
      <c r="CO41" s="118"/>
      <c r="CP41" s="118"/>
      <c r="CQ41" s="118"/>
      <c r="CR41" s="118"/>
      <c r="CS41" s="118"/>
      <c r="CT41" s="118"/>
      <c r="CU41" s="118"/>
      <c r="CV41" s="118"/>
      <c r="CW41" s="173"/>
      <c r="CX41" s="123"/>
      <c r="CY41" s="123"/>
      <c r="CZ41" s="123"/>
      <c r="DA41" s="123"/>
      <c r="DB41" s="123"/>
      <c r="DC41" s="123"/>
      <c r="DD41" s="172"/>
      <c r="DE41" s="173"/>
      <c r="DF41" s="123"/>
      <c r="DG41" s="123"/>
      <c r="DH41" s="123"/>
      <c r="DI41" s="123"/>
      <c r="DJ41" s="123"/>
      <c r="DK41" s="123"/>
      <c r="DL41" s="172"/>
      <c r="DM41" s="173"/>
      <c r="DN41" s="123"/>
      <c r="DO41" s="123"/>
      <c r="DP41" s="123"/>
      <c r="DQ41" s="123"/>
      <c r="DR41" s="123"/>
      <c r="DS41" s="123"/>
      <c r="DT41" s="172"/>
      <c r="DU41" s="129"/>
      <c r="DV41" s="161">
        <v>1931</v>
      </c>
      <c r="DW41" s="173"/>
      <c r="DX41" s="123"/>
      <c r="DY41" s="123"/>
      <c r="DZ41" s="173"/>
      <c r="EA41" s="123"/>
      <c r="EB41" s="172"/>
      <c r="EC41" s="123"/>
      <c r="ED41" s="123"/>
      <c r="EE41" s="123"/>
      <c r="EF41" s="173"/>
      <c r="EG41" s="123"/>
      <c r="EH41" s="172"/>
      <c r="EI41" s="123"/>
      <c r="EJ41" s="123"/>
      <c r="EK41" s="172"/>
      <c r="EL41" s="123"/>
      <c r="EM41" s="123"/>
      <c r="EN41" s="173"/>
      <c r="EO41" s="123"/>
      <c r="EP41" s="123"/>
      <c r="EQ41" s="123"/>
      <c r="ER41" s="123"/>
      <c r="ES41" s="123"/>
      <c r="ET41" s="123"/>
      <c r="EU41" s="172"/>
      <c r="EV41" s="159">
        <v>1931</v>
      </c>
      <c r="EW41" s="161"/>
      <c r="EX41" s="123"/>
      <c r="EY41" s="123"/>
      <c r="EZ41" s="123"/>
      <c r="FA41" s="172"/>
      <c r="FB41" s="123">
        <v>55</v>
      </c>
      <c r="FC41" s="180">
        <v>2.2833073139190674</v>
      </c>
      <c r="FD41" s="181">
        <v>2.5273499488830566</v>
      </c>
      <c r="FE41" s="181">
        <v>1.7020150423049927</v>
      </c>
      <c r="FF41" s="182">
        <v>1.4683371782302856</v>
      </c>
      <c r="FG41" s="180">
        <v>2.4975831177165362</v>
      </c>
      <c r="FH41" s="181">
        <v>2.3900834961950612</v>
      </c>
      <c r="FI41" s="181">
        <v>1.6625839924846419</v>
      </c>
      <c r="FJ41" s="182">
        <v>1.4721195125120734</v>
      </c>
      <c r="FK41" s="180">
        <v>3.6009456720617017</v>
      </c>
      <c r="FL41" s="181">
        <v>3.2285887500481558</v>
      </c>
      <c r="FM41" s="181">
        <v>2.0129768131677763</v>
      </c>
      <c r="FN41" s="182">
        <v>1.607227098113106</v>
      </c>
      <c r="FO41" s="180">
        <v>0.93957699755520052</v>
      </c>
      <c r="FP41" s="181">
        <v>1.0129128409604116</v>
      </c>
      <c r="FQ41" s="181">
        <v>1.112212593103894</v>
      </c>
      <c r="FR41" s="181">
        <v>1.1332622919420605</v>
      </c>
      <c r="FS41" s="173"/>
      <c r="FT41" s="123"/>
      <c r="FU41" s="123"/>
      <c r="FV41" s="172"/>
      <c r="FW41" s="118"/>
      <c r="FX41" s="173">
        <v>55</v>
      </c>
      <c r="FY41" s="181">
        <v>1.1601741990093433</v>
      </c>
      <c r="FZ41" s="183">
        <v>1.1421909921634017</v>
      </c>
      <c r="GA41" s="183">
        <v>1.2251486082307252</v>
      </c>
      <c r="GB41" s="183">
        <v>1.2935420320828599</v>
      </c>
      <c r="GC41" s="183">
        <v>1.2187272490532759</v>
      </c>
      <c r="GD41" s="173">
        <v>55</v>
      </c>
      <c r="GE41" s="181">
        <v>1.0945036149250549</v>
      </c>
      <c r="GF41" s="183">
        <v>1.0612093272501262</v>
      </c>
      <c r="GG41" s="183">
        <v>1.1154225133502009</v>
      </c>
      <c r="GH41" s="183">
        <v>1.1841334294594452</v>
      </c>
      <c r="GI41" s="183">
        <v>1.1512738116895245</v>
      </c>
      <c r="GJ41" s="173">
        <v>55</v>
      </c>
      <c r="GK41" s="181">
        <v>1.4343744908415119</v>
      </c>
      <c r="GL41" s="183">
        <v>1.481261896219483</v>
      </c>
      <c r="GM41" s="183">
        <v>1.5704616205757784</v>
      </c>
      <c r="GN41" s="183">
        <v>1.6253512052418075</v>
      </c>
      <c r="GO41" s="183">
        <v>1.4785055568335093</v>
      </c>
      <c r="GP41" s="173"/>
      <c r="GQ41" s="123"/>
      <c r="GR41" s="123"/>
      <c r="GS41" s="123"/>
      <c r="GT41" s="172"/>
      <c r="GU41" s="173"/>
      <c r="GV41" s="123"/>
      <c r="GW41" s="123"/>
      <c r="GX41" s="123"/>
      <c r="GY41" s="123"/>
      <c r="GZ41" s="172"/>
      <c r="HA41" s="173"/>
      <c r="HB41" s="123"/>
      <c r="HC41" s="123"/>
      <c r="HD41" s="123"/>
      <c r="HE41" s="123"/>
      <c r="HF41" s="172"/>
      <c r="HG41" s="118"/>
      <c r="HH41" s="118">
        <v>1935</v>
      </c>
      <c r="HI41" s="184">
        <v>0.87997663021087646</v>
      </c>
      <c r="HJ41" s="184">
        <v>0.77223926782608032</v>
      </c>
      <c r="HK41" s="174">
        <v>0.48236384987831116</v>
      </c>
      <c r="HL41" s="138">
        <v>0.29407011217288764</v>
      </c>
      <c r="HM41" s="138">
        <v>0.53667053580284119</v>
      </c>
      <c r="HN41" s="138">
        <v>0.43745332956314087</v>
      </c>
      <c r="HO41" s="138">
        <v>0.18275156617164612</v>
      </c>
      <c r="HP41" s="138">
        <v>6.7949388397739577E-2</v>
      </c>
      <c r="HQ41" s="118"/>
      <c r="HR41" s="118"/>
      <c r="HS41" s="118"/>
      <c r="HT41" s="118"/>
      <c r="HU41" s="118"/>
      <c r="HV41" s="118"/>
    </row>
    <row r="42" spans="1:230" x14ac:dyDescent="0.3">
      <c r="A42" s="159">
        <v>1932</v>
      </c>
      <c r="B42" s="159">
        <v>1932</v>
      </c>
      <c r="C42" s="265">
        <v>0.15792356431484222</v>
      </c>
      <c r="D42" s="265">
        <v>0.39445352554321289</v>
      </c>
      <c r="E42" s="265">
        <v>0.44762289524078369</v>
      </c>
      <c r="F42" s="265">
        <v>0.16800782084465027</v>
      </c>
      <c r="G42" s="266">
        <f t="shared" si="2"/>
        <v>0.15862177081536882</v>
      </c>
      <c r="H42" s="266">
        <f t="shared" si="2"/>
        <v>0.36111288924768609</v>
      </c>
      <c r="I42" s="266">
        <v>0.46654304694440951</v>
      </c>
      <c r="J42" s="266">
        <v>0.1391273974228337</v>
      </c>
      <c r="K42" s="190">
        <f t="shared" si="3"/>
        <v>0.32741564952157581</v>
      </c>
      <c r="L42" s="138">
        <v>9702.108250479514</v>
      </c>
      <c r="M42" s="175">
        <f>DataF11.2!L42*$Q$24</f>
        <v>7944.5907451216517</v>
      </c>
      <c r="N42" s="175"/>
      <c r="O42" s="175"/>
      <c r="P42" s="118"/>
      <c r="Q42" s="118"/>
      <c r="R42" s="118"/>
      <c r="S42" s="118"/>
      <c r="T42" s="123"/>
      <c r="U42" s="159">
        <v>1932</v>
      </c>
      <c r="V42" s="123"/>
      <c r="W42" s="123"/>
      <c r="X42" s="123"/>
      <c r="Y42" s="123"/>
      <c r="Z42" s="123"/>
      <c r="AA42" s="123"/>
      <c r="AB42" s="123"/>
      <c r="AC42" s="123"/>
      <c r="AD42" s="172"/>
      <c r="AE42" s="144"/>
      <c r="AF42" s="129"/>
      <c r="AG42" s="129"/>
      <c r="AH42" s="129"/>
      <c r="AI42" s="129"/>
      <c r="AJ42" s="129"/>
      <c r="AK42" s="129"/>
      <c r="AL42" s="144"/>
      <c r="AM42" s="129"/>
      <c r="AN42" s="129"/>
      <c r="AO42" s="129"/>
      <c r="AP42" s="129"/>
      <c r="AQ42" s="129"/>
      <c r="AR42" s="148"/>
      <c r="AS42" s="129"/>
      <c r="AT42" s="123"/>
      <c r="AU42" s="118"/>
      <c r="AV42" s="118"/>
      <c r="AW42" s="118"/>
      <c r="AX42" s="118"/>
      <c r="AY42" s="118"/>
      <c r="AZ42" s="118"/>
      <c r="BA42" s="118"/>
      <c r="BB42" s="118"/>
      <c r="BC42" s="118"/>
      <c r="BD42" s="118"/>
      <c r="BE42" s="118"/>
      <c r="BF42" s="118"/>
      <c r="BG42" s="118"/>
      <c r="BH42" s="118"/>
      <c r="BI42" s="118"/>
      <c r="BJ42" s="118"/>
      <c r="BK42" s="118"/>
      <c r="BL42" s="118"/>
      <c r="BM42" s="118"/>
      <c r="BN42" s="118"/>
      <c r="BO42" s="118"/>
      <c r="BP42" s="118"/>
      <c r="BQ42" s="173"/>
      <c r="BR42" s="123"/>
      <c r="BS42" s="123"/>
      <c r="BT42" s="123"/>
      <c r="BU42" s="123"/>
      <c r="BV42" s="123"/>
      <c r="BW42" s="123"/>
      <c r="BX42" s="172"/>
      <c r="BY42" s="118"/>
      <c r="BZ42" s="118"/>
      <c r="CA42" s="118"/>
      <c r="CB42" s="118"/>
      <c r="CC42" s="118"/>
      <c r="CD42" s="118"/>
      <c r="CE42" s="118"/>
      <c r="CF42" s="118"/>
      <c r="CG42" s="173"/>
      <c r="CH42" s="123"/>
      <c r="CI42" s="123"/>
      <c r="CJ42" s="123"/>
      <c r="CK42" s="123"/>
      <c r="CL42" s="123"/>
      <c r="CM42" s="123"/>
      <c r="CN42" s="172"/>
      <c r="CO42" s="118"/>
      <c r="CP42" s="118"/>
      <c r="CQ42" s="118"/>
      <c r="CR42" s="118"/>
      <c r="CS42" s="118"/>
      <c r="CT42" s="118"/>
      <c r="CU42" s="118"/>
      <c r="CV42" s="118"/>
      <c r="CW42" s="173"/>
      <c r="CX42" s="123"/>
      <c r="CY42" s="123"/>
      <c r="CZ42" s="123"/>
      <c r="DA42" s="123"/>
      <c r="DB42" s="123"/>
      <c r="DC42" s="123"/>
      <c r="DD42" s="172"/>
      <c r="DE42" s="173"/>
      <c r="DF42" s="123"/>
      <c r="DG42" s="123"/>
      <c r="DH42" s="123"/>
      <c r="DI42" s="123"/>
      <c r="DJ42" s="123"/>
      <c r="DK42" s="123"/>
      <c r="DL42" s="172"/>
      <c r="DM42" s="173"/>
      <c r="DN42" s="123"/>
      <c r="DO42" s="123"/>
      <c r="DP42" s="123"/>
      <c r="DQ42" s="123"/>
      <c r="DR42" s="123"/>
      <c r="DS42" s="123"/>
      <c r="DT42" s="172"/>
      <c r="DU42" s="129"/>
      <c r="DV42" s="161">
        <v>1932</v>
      </c>
      <c r="DW42" s="173"/>
      <c r="DX42" s="123"/>
      <c r="DY42" s="123"/>
      <c r="DZ42" s="173"/>
      <c r="EA42" s="123"/>
      <c r="EB42" s="172"/>
      <c r="EC42" s="123"/>
      <c r="ED42" s="123"/>
      <c r="EE42" s="123"/>
      <c r="EF42" s="173"/>
      <c r="EG42" s="123"/>
      <c r="EH42" s="172"/>
      <c r="EI42" s="123"/>
      <c r="EJ42" s="123"/>
      <c r="EK42" s="172"/>
      <c r="EL42" s="123"/>
      <c r="EM42" s="123"/>
      <c r="EN42" s="173"/>
      <c r="EO42" s="123"/>
      <c r="EP42" s="123"/>
      <c r="EQ42" s="123"/>
      <c r="ER42" s="123"/>
      <c r="ES42" s="123"/>
      <c r="ET42" s="123"/>
      <c r="EU42" s="172"/>
      <c r="EV42" s="159">
        <v>1932</v>
      </c>
      <c r="EW42" s="161"/>
      <c r="EX42" s="123"/>
      <c r="EY42" s="123"/>
      <c r="EZ42" s="123"/>
      <c r="FA42" s="172"/>
      <c r="FB42" s="123">
        <v>56</v>
      </c>
      <c r="FC42" s="180">
        <v>2.5003299713134766</v>
      </c>
      <c r="FD42" s="181">
        <v>2.1536188125610352</v>
      </c>
      <c r="FE42" s="181">
        <v>1.6728171110153198</v>
      </c>
      <c r="FF42" s="182">
        <v>1.5405482053756714</v>
      </c>
      <c r="FG42" s="180">
        <v>2.4510727381807538</v>
      </c>
      <c r="FH42" s="181">
        <v>2.3646230162507949</v>
      </c>
      <c r="FI42" s="181">
        <v>1.6747345235089433</v>
      </c>
      <c r="FJ42" s="182">
        <v>1.4762249669701366</v>
      </c>
      <c r="FK42" s="180">
        <v>3.5513681174751626</v>
      </c>
      <c r="FL42" s="181">
        <v>3.1971469868537992</v>
      </c>
      <c r="FM42" s="181">
        <v>2.0360861414841098</v>
      </c>
      <c r="FN42" s="182">
        <v>1.6112830937699736</v>
      </c>
      <c r="FO42" s="180">
        <v>0.95046938577816842</v>
      </c>
      <c r="FP42" s="181">
        <v>1.0136275748881769</v>
      </c>
      <c r="FQ42" s="181">
        <v>1.1145515599797409</v>
      </c>
      <c r="FR42" s="181">
        <v>1.1372598962096792</v>
      </c>
      <c r="FS42" s="173"/>
      <c r="FT42" s="123"/>
      <c r="FU42" s="123"/>
      <c r="FV42" s="172"/>
      <c r="FW42" s="118"/>
      <c r="FX42" s="173">
        <v>56</v>
      </c>
      <c r="FY42" s="181">
        <v>1.1544018778052465</v>
      </c>
      <c r="FZ42" s="183">
        <v>1.163408548453525</v>
      </c>
      <c r="GA42" s="183">
        <v>1.2069013462255929</v>
      </c>
      <c r="GB42" s="183">
        <v>1.2902152637507323</v>
      </c>
      <c r="GC42" s="183">
        <v>1.2204528832554351</v>
      </c>
      <c r="GD42" s="173">
        <v>56</v>
      </c>
      <c r="GE42" s="181">
        <v>1.0718336860811042</v>
      </c>
      <c r="GF42" s="183">
        <v>1.0648123295719609</v>
      </c>
      <c r="GG42" s="183">
        <v>1.0951862182292682</v>
      </c>
      <c r="GH42" s="183">
        <v>1.1731661004474938</v>
      </c>
      <c r="GI42" s="183">
        <v>1.1427911990683535</v>
      </c>
      <c r="GJ42" s="173">
        <v>56</v>
      </c>
      <c r="GK42" s="181">
        <v>1.4668553062863661</v>
      </c>
      <c r="GL42" s="183">
        <v>1.5159945947487918</v>
      </c>
      <c r="GM42" s="183">
        <v>1.5505230217528303</v>
      </c>
      <c r="GN42" s="183">
        <v>1.647002183753675</v>
      </c>
      <c r="GO42" s="183">
        <v>1.5011511250766467</v>
      </c>
      <c r="GP42" s="173"/>
      <c r="GQ42" s="123"/>
      <c r="GR42" s="123"/>
      <c r="GS42" s="123"/>
      <c r="GT42" s="172"/>
      <c r="GU42" s="173"/>
      <c r="GV42" s="123"/>
      <c r="GW42" s="123"/>
      <c r="GX42" s="123"/>
      <c r="GY42" s="123"/>
      <c r="GZ42" s="172"/>
      <c r="HA42" s="173"/>
      <c r="HB42" s="123"/>
      <c r="HC42" s="123"/>
      <c r="HD42" s="123"/>
      <c r="HE42" s="123"/>
      <c r="HF42" s="172"/>
      <c r="HG42" s="118"/>
      <c r="HH42" s="118">
        <v>1936</v>
      </c>
      <c r="HI42" s="184">
        <v>0.87460470199584961</v>
      </c>
      <c r="HJ42" s="184">
        <v>0.76686733961105347</v>
      </c>
      <c r="HK42" s="174">
        <v>0.45618894696235657</v>
      </c>
      <c r="HL42" s="138">
        <v>0.26675613140577359</v>
      </c>
      <c r="HM42" s="138">
        <v>0.53188410401344299</v>
      </c>
      <c r="HN42" s="138">
        <v>0.43266689777374268</v>
      </c>
      <c r="HO42" s="138">
        <v>0.17187647521495819</v>
      </c>
      <c r="HP42" s="138">
        <v>6.1855369927437696E-2</v>
      </c>
      <c r="HQ42" s="118"/>
      <c r="HR42" s="118"/>
      <c r="HS42" s="118"/>
      <c r="HT42" s="118"/>
      <c r="HU42" s="118"/>
      <c r="HV42" s="118"/>
    </row>
    <row r="43" spans="1:230" x14ac:dyDescent="0.3">
      <c r="A43" s="159">
        <v>1933</v>
      </c>
      <c r="B43" s="159">
        <v>1933</v>
      </c>
      <c r="C43" s="265">
        <v>0.1523098349571228</v>
      </c>
      <c r="D43" s="265">
        <v>0.38168257474899292</v>
      </c>
      <c r="E43" s="265">
        <v>0.46600759029388428</v>
      </c>
      <c r="F43" s="265">
        <v>0.1756625771522522</v>
      </c>
      <c r="G43" s="266">
        <f t="shared" ref="G43:H62" si="4">G$72/(1-$I$72)*(1-$I45)</f>
        <v>0.16156540626460053</v>
      </c>
      <c r="H43" s="266">
        <f t="shared" si="4"/>
        <v>0.36781426886600627</v>
      </c>
      <c r="I43" s="266">
        <v>0.46872278175007381</v>
      </c>
      <c r="J43" s="266">
        <v>0.15156593803209994</v>
      </c>
      <c r="K43" s="190">
        <f t="shared" si="3"/>
        <v>0.31715684371797387</v>
      </c>
      <c r="L43" s="138">
        <v>9406.5995956274437</v>
      </c>
      <c r="M43" s="175">
        <f>DataF11.2!L43*$Q$24</f>
        <v>7702.6128920787241</v>
      </c>
      <c r="N43" s="175"/>
      <c r="O43" s="175"/>
      <c r="P43" s="118"/>
      <c r="Q43" s="118"/>
      <c r="R43" s="118"/>
      <c r="S43" s="118"/>
      <c r="T43" s="123"/>
      <c r="U43" s="159">
        <v>1933</v>
      </c>
      <c r="V43" s="123"/>
      <c r="W43" s="123"/>
      <c r="X43" s="123"/>
      <c r="Y43" s="123"/>
      <c r="Z43" s="123"/>
      <c r="AA43" s="123"/>
      <c r="AB43" s="123"/>
      <c r="AC43" s="123"/>
      <c r="AD43" s="172"/>
      <c r="AE43" s="144"/>
      <c r="AF43" s="129"/>
      <c r="AG43" s="129"/>
      <c r="AH43" s="129"/>
      <c r="AI43" s="129"/>
      <c r="AJ43" s="129"/>
      <c r="AK43" s="129"/>
      <c r="AL43" s="144"/>
      <c r="AM43" s="129"/>
      <c r="AN43" s="129"/>
      <c r="AO43" s="129"/>
      <c r="AP43" s="129"/>
      <c r="AQ43" s="129"/>
      <c r="AR43" s="148"/>
      <c r="AS43" s="129"/>
      <c r="AT43" s="123"/>
      <c r="AU43" s="118"/>
      <c r="AV43" s="118"/>
      <c r="AW43" s="118"/>
      <c r="AX43" s="118"/>
      <c r="AY43" s="118"/>
      <c r="AZ43" s="118"/>
      <c r="BA43" s="118"/>
      <c r="BB43" s="118"/>
      <c r="BC43" s="118"/>
      <c r="BD43" s="118"/>
      <c r="BE43" s="118"/>
      <c r="BF43" s="118"/>
      <c r="BG43" s="118"/>
      <c r="BH43" s="118"/>
      <c r="BI43" s="118"/>
      <c r="BJ43" s="118"/>
      <c r="BK43" s="118"/>
      <c r="BL43" s="118"/>
      <c r="BM43" s="118"/>
      <c r="BN43" s="118"/>
      <c r="BO43" s="118"/>
      <c r="BP43" s="118"/>
      <c r="BQ43" s="173"/>
      <c r="BR43" s="123"/>
      <c r="BS43" s="123"/>
      <c r="BT43" s="123"/>
      <c r="BU43" s="123"/>
      <c r="BV43" s="123"/>
      <c r="BW43" s="123"/>
      <c r="BX43" s="172"/>
      <c r="BY43" s="118"/>
      <c r="BZ43" s="118"/>
      <c r="CA43" s="118"/>
      <c r="CB43" s="118"/>
      <c r="CC43" s="118"/>
      <c r="CD43" s="118"/>
      <c r="CE43" s="118"/>
      <c r="CF43" s="118"/>
      <c r="CG43" s="173"/>
      <c r="CH43" s="123"/>
      <c r="CI43" s="123"/>
      <c r="CJ43" s="123"/>
      <c r="CK43" s="123"/>
      <c r="CL43" s="123"/>
      <c r="CM43" s="123"/>
      <c r="CN43" s="172"/>
      <c r="CO43" s="118"/>
      <c r="CP43" s="118"/>
      <c r="CQ43" s="118"/>
      <c r="CR43" s="118"/>
      <c r="CS43" s="118"/>
      <c r="CT43" s="118"/>
      <c r="CU43" s="118"/>
      <c r="CV43" s="118"/>
      <c r="CW43" s="173"/>
      <c r="CX43" s="123"/>
      <c r="CY43" s="123"/>
      <c r="CZ43" s="123"/>
      <c r="DA43" s="123"/>
      <c r="DB43" s="123"/>
      <c r="DC43" s="123"/>
      <c r="DD43" s="172"/>
      <c r="DE43" s="173"/>
      <c r="DF43" s="123"/>
      <c r="DG43" s="123"/>
      <c r="DH43" s="123"/>
      <c r="DI43" s="123"/>
      <c r="DJ43" s="123"/>
      <c r="DK43" s="123"/>
      <c r="DL43" s="172"/>
      <c r="DM43" s="173"/>
      <c r="DN43" s="123"/>
      <c r="DO43" s="123"/>
      <c r="DP43" s="123"/>
      <c r="DQ43" s="123"/>
      <c r="DR43" s="123"/>
      <c r="DS43" s="123"/>
      <c r="DT43" s="172"/>
      <c r="DU43" s="129"/>
      <c r="DV43" s="161">
        <v>1933</v>
      </c>
      <c r="DW43" s="173"/>
      <c r="DX43" s="123"/>
      <c r="DY43" s="123"/>
      <c r="DZ43" s="173"/>
      <c r="EA43" s="123"/>
      <c r="EB43" s="172"/>
      <c r="EC43" s="123"/>
      <c r="ED43" s="123"/>
      <c r="EE43" s="123"/>
      <c r="EF43" s="173"/>
      <c r="EG43" s="123"/>
      <c r="EH43" s="172"/>
      <c r="EI43" s="123"/>
      <c r="EJ43" s="123"/>
      <c r="EK43" s="172"/>
      <c r="EL43" s="123"/>
      <c r="EM43" s="123"/>
      <c r="EN43" s="173"/>
      <c r="EO43" s="123"/>
      <c r="EP43" s="123"/>
      <c r="EQ43" s="123"/>
      <c r="ER43" s="123"/>
      <c r="ES43" s="123"/>
      <c r="ET43" s="123"/>
      <c r="EU43" s="172"/>
      <c r="EV43" s="159">
        <v>1933</v>
      </c>
      <c r="EW43" s="161"/>
      <c r="EX43" s="123"/>
      <c r="EY43" s="123"/>
      <c r="EZ43" s="123"/>
      <c r="FA43" s="172"/>
      <c r="FB43" s="123">
        <v>57</v>
      </c>
      <c r="FC43" s="180">
        <v>2.7324190139770508</v>
      </c>
      <c r="FD43" s="181">
        <v>2.2094917297363281</v>
      </c>
      <c r="FE43" s="181">
        <v>1.6566187143325806</v>
      </c>
      <c r="FF43" s="182">
        <v>1.4424660205841064</v>
      </c>
      <c r="FG43" s="180">
        <v>2.4260817768213387</v>
      </c>
      <c r="FH43" s="181">
        <v>2.3353726796141325</v>
      </c>
      <c r="FI43" s="181">
        <v>1.6845870719312341</v>
      </c>
      <c r="FJ43" s="182">
        <v>1.4770142475742714</v>
      </c>
      <c r="FK43" s="180">
        <v>3.5157235830240081</v>
      </c>
      <c r="FL43" s="181">
        <v>3.1481147390319055</v>
      </c>
      <c r="FM43" s="181">
        <v>2.0519980305320522</v>
      </c>
      <c r="FN43" s="182">
        <v>1.6123988532806137</v>
      </c>
      <c r="FO43" s="180">
        <v>0.95517893536487286</v>
      </c>
      <c r="FP43" s="181">
        <v>1.0133134492318698</v>
      </c>
      <c r="FQ43" s="181">
        <v>1.1147824690592441</v>
      </c>
      <c r="FR43" s="181">
        <v>1.1410387795743067</v>
      </c>
      <c r="FS43" s="173"/>
      <c r="FT43" s="123"/>
      <c r="FU43" s="123"/>
      <c r="FV43" s="172"/>
      <c r="FW43" s="118"/>
      <c r="FX43" s="173">
        <v>57</v>
      </c>
      <c r="FY43" s="181">
        <v>1.1486209897857578</v>
      </c>
      <c r="FZ43" s="183">
        <v>1.1830742521748152</v>
      </c>
      <c r="GA43" s="183">
        <v>1.1939344317279146</v>
      </c>
      <c r="GB43" s="183">
        <v>1.2808505285450809</v>
      </c>
      <c r="GC43" s="183">
        <v>1.2160833306302334</v>
      </c>
      <c r="GD43" s="173">
        <v>57</v>
      </c>
      <c r="GE43" s="181">
        <v>1.0525047050836134</v>
      </c>
      <c r="GF43" s="183">
        <v>1.0723305216356718</v>
      </c>
      <c r="GG43" s="183">
        <v>1.0825293031566141</v>
      </c>
      <c r="GH43" s="183">
        <v>1.1594602622041961</v>
      </c>
      <c r="GI43" s="183">
        <v>1.1309578989978606</v>
      </c>
      <c r="GJ43" s="173">
        <v>57</v>
      </c>
      <c r="GK43" s="181">
        <v>1.4908530280033487</v>
      </c>
      <c r="GL43" s="183">
        <v>1.5450243666409771</v>
      </c>
      <c r="GM43" s="183">
        <v>1.5259860776638068</v>
      </c>
      <c r="GN43" s="183">
        <v>1.6489480786384267</v>
      </c>
      <c r="GO43" s="183">
        <v>1.5205827873042754</v>
      </c>
      <c r="GP43" s="173"/>
      <c r="GQ43" s="123"/>
      <c r="GR43" s="123"/>
      <c r="GS43" s="123"/>
      <c r="GT43" s="172"/>
      <c r="GU43" s="173"/>
      <c r="GV43" s="123"/>
      <c r="GW43" s="123"/>
      <c r="GX43" s="123"/>
      <c r="GY43" s="123"/>
      <c r="GZ43" s="172"/>
      <c r="HA43" s="173"/>
      <c r="HB43" s="123"/>
      <c r="HC43" s="123"/>
      <c r="HD43" s="123"/>
      <c r="HE43" s="123"/>
      <c r="HF43" s="172"/>
      <c r="HG43" s="118"/>
      <c r="HH43" s="118">
        <v>1937</v>
      </c>
      <c r="HI43" s="184">
        <v>0.87154996395111084</v>
      </c>
      <c r="HJ43" s="184">
        <v>0.7638126015663147</v>
      </c>
      <c r="HK43" s="174">
        <v>0.44893720746040344</v>
      </c>
      <c r="HL43" s="138">
        <v>0.26165949649628234</v>
      </c>
      <c r="HM43" s="138">
        <v>0.52558499574661255</v>
      </c>
      <c r="HN43" s="138">
        <v>0.42636778950691223</v>
      </c>
      <c r="HO43" s="138">
        <v>0.17311844229698181</v>
      </c>
      <c r="HP43" s="138">
        <v>6.006160761411964E-2</v>
      </c>
      <c r="HQ43" s="118"/>
      <c r="HR43" s="118"/>
      <c r="HS43" s="118"/>
      <c r="HT43" s="118"/>
      <c r="HU43" s="118"/>
      <c r="HV43" s="118"/>
    </row>
    <row r="44" spans="1:230" x14ac:dyDescent="0.3">
      <c r="A44" s="159">
        <v>1934</v>
      </c>
      <c r="B44" s="159">
        <v>1934</v>
      </c>
      <c r="C44" s="265">
        <v>0.15048369765281677</v>
      </c>
      <c r="D44" s="265">
        <v>0.37721484899520874</v>
      </c>
      <c r="E44" s="265">
        <v>0.47230145335197449</v>
      </c>
      <c r="F44" s="265">
        <v>0.17553800344467163</v>
      </c>
      <c r="G44" s="266">
        <f t="shared" si="4"/>
        <v>0.15949833263794091</v>
      </c>
      <c r="H44" s="266">
        <f t="shared" si="4"/>
        <v>0.36310843986300273</v>
      </c>
      <c r="I44" s="266">
        <v>0.48026533993694509</v>
      </c>
      <c r="J44" s="266">
        <v>0.17151700739952933</v>
      </c>
      <c r="K44" s="190">
        <f t="shared" si="3"/>
        <v>0.30874833253741574</v>
      </c>
      <c r="L44" s="138">
        <v>10546.576080247763</v>
      </c>
      <c r="M44" s="175">
        <f>DataF11.2!L44*$Q$24</f>
        <v>8636.0849164630417</v>
      </c>
      <c r="N44" s="175"/>
      <c r="O44" s="175"/>
      <c r="P44" s="118"/>
      <c r="Q44" s="118"/>
      <c r="R44" s="118"/>
      <c r="S44" s="118"/>
      <c r="T44" s="123"/>
      <c r="U44" s="159">
        <v>1934</v>
      </c>
      <c r="V44" s="123"/>
      <c r="W44" s="123"/>
      <c r="X44" s="123"/>
      <c r="Y44" s="123"/>
      <c r="Z44" s="123"/>
      <c r="AA44" s="123"/>
      <c r="AB44" s="123"/>
      <c r="AC44" s="123"/>
      <c r="AD44" s="172"/>
      <c r="AE44" s="144"/>
      <c r="AF44" s="129"/>
      <c r="AG44" s="129"/>
      <c r="AH44" s="129"/>
      <c r="AI44" s="129"/>
      <c r="AJ44" s="129"/>
      <c r="AK44" s="129"/>
      <c r="AL44" s="144"/>
      <c r="AM44" s="129"/>
      <c r="AN44" s="129"/>
      <c r="AO44" s="129"/>
      <c r="AP44" s="129"/>
      <c r="AQ44" s="129"/>
      <c r="AR44" s="148"/>
      <c r="AS44" s="129"/>
      <c r="AT44" s="123"/>
      <c r="AU44" s="118"/>
      <c r="AV44" s="118"/>
      <c r="AW44" s="118"/>
      <c r="AX44" s="118"/>
      <c r="AY44" s="118"/>
      <c r="AZ44" s="118"/>
      <c r="BA44" s="118"/>
      <c r="BB44" s="118"/>
      <c r="BC44" s="118"/>
      <c r="BD44" s="118"/>
      <c r="BE44" s="118"/>
      <c r="BF44" s="118"/>
      <c r="BG44" s="118"/>
      <c r="BH44" s="118"/>
      <c r="BI44" s="118"/>
      <c r="BJ44" s="118"/>
      <c r="BK44" s="118"/>
      <c r="BL44" s="118"/>
      <c r="BM44" s="118"/>
      <c r="BN44" s="118"/>
      <c r="BO44" s="118"/>
      <c r="BP44" s="118"/>
      <c r="BQ44" s="173"/>
      <c r="BR44" s="123"/>
      <c r="BS44" s="123"/>
      <c r="BT44" s="123"/>
      <c r="BU44" s="123"/>
      <c r="BV44" s="123"/>
      <c r="BW44" s="123"/>
      <c r="BX44" s="172"/>
      <c r="BY44" s="118"/>
      <c r="BZ44" s="118"/>
      <c r="CA44" s="118"/>
      <c r="CB44" s="118"/>
      <c r="CC44" s="118"/>
      <c r="CD44" s="118"/>
      <c r="CE44" s="118"/>
      <c r="CF44" s="118"/>
      <c r="CG44" s="173"/>
      <c r="CH44" s="123"/>
      <c r="CI44" s="123"/>
      <c r="CJ44" s="123"/>
      <c r="CK44" s="123"/>
      <c r="CL44" s="123"/>
      <c r="CM44" s="123"/>
      <c r="CN44" s="172"/>
      <c r="CO44" s="118"/>
      <c r="CP44" s="118"/>
      <c r="CQ44" s="118"/>
      <c r="CR44" s="118"/>
      <c r="CS44" s="118"/>
      <c r="CT44" s="118"/>
      <c r="CU44" s="118"/>
      <c r="CV44" s="118"/>
      <c r="CW44" s="173"/>
      <c r="CX44" s="123"/>
      <c r="CY44" s="123"/>
      <c r="CZ44" s="123"/>
      <c r="DA44" s="123"/>
      <c r="DB44" s="123"/>
      <c r="DC44" s="123"/>
      <c r="DD44" s="172"/>
      <c r="DE44" s="173"/>
      <c r="DF44" s="123"/>
      <c r="DG44" s="123"/>
      <c r="DH44" s="123"/>
      <c r="DI44" s="123"/>
      <c r="DJ44" s="123"/>
      <c r="DK44" s="123"/>
      <c r="DL44" s="172"/>
      <c r="DM44" s="173"/>
      <c r="DN44" s="123"/>
      <c r="DO44" s="123"/>
      <c r="DP44" s="123"/>
      <c r="DQ44" s="123"/>
      <c r="DR44" s="123"/>
      <c r="DS44" s="123"/>
      <c r="DT44" s="172"/>
      <c r="DU44" s="129"/>
      <c r="DV44" s="161">
        <v>1934</v>
      </c>
      <c r="DW44" s="173"/>
      <c r="DX44" s="123"/>
      <c r="DY44" s="123"/>
      <c r="DZ44" s="173"/>
      <c r="EA44" s="123"/>
      <c r="EB44" s="172"/>
      <c r="EC44" s="123"/>
      <c r="ED44" s="123"/>
      <c r="EE44" s="123"/>
      <c r="EF44" s="173"/>
      <c r="EG44" s="123"/>
      <c r="EH44" s="172"/>
      <c r="EI44" s="123"/>
      <c r="EJ44" s="123"/>
      <c r="EK44" s="172"/>
      <c r="EL44" s="123"/>
      <c r="EM44" s="123"/>
      <c r="EN44" s="173"/>
      <c r="EO44" s="123"/>
      <c r="EP44" s="123"/>
      <c r="EQ44" s="123"/>
      <c r="ER44" s="123"/>
      <c r="ES44" s="123"/>
      <c r="ET44" s="123"/>
      <c r="EU44" s="172"/>
      <c r="EV44" s="159">
        <v>1934</v>
      </c>
      <c r="EW44" s="161"/>
      <c r="EX44" s="123"/>
      <c r="EY44" s="123"/>
      <c r="EZ44" s="123"/>
      <c r="FA44" s="172"/>
      <c r="FB44" s="123">
        <v>58</v>
      </c>
      <c r="FC44" s="180">
        <v>2.1108689308166504</v>
      </c>
      <c r="FD44" s="181">
        <v>2.335268497467041</v>
      </c>
      <c r="FE44" s="181">
        <v>1.7672494649887085</v>
      </c>
      <c r="FF44" s="182">
        <v>1.540136456489563</v>
      </c>
      <c r="FG44" s="180">
        <v>2.4129649362991654</v>
      </c>
      <c r="FH44" s="181">
        <v>2.3056327020400555</v>
      </c>
      <c r="FI44" s="181">
        <v>1.6926718522762294</v>
      </c>
      <c r="FJ44" s="182">
        <v>1.478165290215586</v>
      </c>
      <c r="FK44" s="180">
        <v>3.4956486471708144</v>
      </c>
      <c r="FL44" s="181">
        <v>3.0869502686155377</v>
      </c>
      <c r="FM44" s="181">
        <v>2.0630913404767099</v>
      </c>
      <c r="FN44" s="182">
        <v>1.6131098937279698</v>
      </c>
      <c r="FO44" s="180">
        <v>0.96063031518539321</v>
      </c>
      <c r="FP44" s="181">
        <v>1.0151147585016964</v>
      </c>
      <c r="FQ44" s="181">
        <v>1.1136846712504549</v>
      </c>
      <c r="FR44" s="181">
        <v>1.1452514036680408</v>
      </c>
      <c r="FS44" s="173"/>
      <c r="FT44" s="123"/>
      <c r="FU44" s="123"/>
      <c r="FV44" s="172"/>
      <c r="FW44" s="118"/>
      <c r="FX44" s="173">
        <v>58</v>
      </c>
      <c r="FY44" s="181">
        <v>1.14086389081073</v>
      </c>
      <c r="FZ44" s="183">
        <v>1.205170216589396</v>
      </c>
      <c r="GA44" s="183">
        <v>1.1881215986896589</v>
      </c>
      <c r="GB44" s="183">
        <v>1.2715931842150257</v>
      </c>
      <c r="GC44" s="183">
        <v>1.2094022407061049</v>
      </c>
      <c r="GD44" s="173">
        <v>58</v>
      </c>
      <c r="GE44" s="181">
        <v>1.0384000619253957</v>
      </c>
      <c r="GF44" s="183">
        <v>1.0913311773553382</v>
      </c>
      <c r="GG44" s="183">
        <v>1.0850401983428948</v>
      </c>
      <c r="GH44" s="183">
        <v>1.1518698802633602</v>
      </c>
      <c r="GI44" s="183">
        <v>1.1213965613723571</v>
      </c>
      <c r="GJ44" s="173">
        <v>58</v>
      </c>
      <c r="GK44" s="181">
        <v>1.5080014353410898</v>
      </c>
      <c r="GL44" s="183">
        <v>1.5709694284668669</v>
      </c>
      <c r="GM44" s="183">
        <v>1.4982587641338865</v>
      </c>
      <c r="GN44" s="183">
        <v>1.6316103063240501</v>
      </c>
      <c r="GO44" s="183">
        <v>1.5246341301101853</v>
      </c>
      <c r="GP44" s="173"/>
      <c r="GQ44" s="123"/>
      <c r="GR44" s="123"/>
      <c r="GS44" s="123"/>
      <c r="GT44" s="172"/>
      <c r="GU44" s="173"/>
      <c r="GV44" s="123"/>
      <c r="GW44" s="123"/>
      <c r="GX44" s="123"/>
      <c r="GY44" s="123"/>
      <c r="GZ44" s="172"/>
      <c r="HA44" s="173"/>
      <c r="HB44" s="123"/>
      <c r="HC44" s="123"/>
      <c r="HD44" s="123"/>
      <c r="HE44" s="123"/>
      <c r="HF44" s="172"/>
      <c r="HG44" s="118"/>
      <c r="HH44" s="118">
        <v>1938</v>
      </c>
      <c r="HI44" s="184">
        <v>0.8550713062286377</v>
      </c>
      <c r="HJ44" s="184">
        <v>0.74733394384384155</v>
      </c>
      <c r="HK44" s="174">
        <v>0.43661791086196899</v>
      </c>
      <c r="HL44" s="138">
        <v>0.27071576267488462</v>
      </c>
      <c r="HM44" s="138">
        <v>0.49615955352783203</v>
      </c>
      <c r="HN44" s="138">
        <v>0.39694234728813171</v>
      </c>
      <c r="HO44" s="138">
        <v>0.16403932869434357</v>
      </c>
      <c r="HP44" s="138">
        <v>6.1131947575389187E-2</v>
      </c>
      <c r="HQ44" s="118"/>
      <c r="HR44" s="118"/>
      <c r="HS44" s="118"/>
      <c r="HT44" s="118"/>
      <c r="HU44" s="118"/>
      <c r="HV44" s="118"/>
    </row>
    <row r="45" spans="1:230" x14ac:dyDescent="0.3">
      <c r="A45" s="159">
        <v>1935</v>
      </c>
      <c r="B45" s="159">
        <v>1935</v>
      </c>
      <c r="C45" s="265">
        <v>0.14749117195606232</v>
      </c>
      <c r="D45" s="265">
        <v>0.37014496326446533</v>
      </c>
      <c r="E45" s="265">
        <v>0.48236384987831116</v>
      </c>
      <c r="F45" s="265">
        <v>0.18275156617164612</v>
      </c>
      <c r="G45" s="266">
        <f t="shared" si="4"/>
        <v>0.16322421300276904</v>
      </c>
      <c r="H45" s="266">
        <f t="shared" si="4"/>
        <v>0.37159065145740228</v>
      </c>
      <c r="I45" s="266">
        <v>0.47062032486939315</v>
      </c>
      <c r="J45" s="266">
        <v>0.17361282732280722</v>
      </c>
      <c r="K45" s="190">
        <f t="shared" si="3"/>
        <v>0.29700749754658595</v>
      </c>
      <c r="L45" s="138">
        <v>11578.340616301633</v>
      </c>
      <c r="M45" s="175">
        <f>DataF11.2!L45*$Q$24</f>
        <v>9480.9473703398253</v>
      </c>
      <c r="N45" s="175"/>
      <c r="O45" s="175"/>
      <c r="P45" s="118"/>
      <c r="Q45" s="118"/>
      <c r="R45" s="118"/>
      <c r="S45" s="118"/>
      <c r="T45" s="123"/>
      <c r="U45" s="159">
        <v>1935</v>
      </c>
      <c r="V45" s="123"/>
      <c r="W45" s="123"/>
      <c r="X45" s="123"/>
      <c r="Y45" s="123"/>
      <c r="Z45" s="123"/>
      <c r="AA45" s="123"/>
      <c r="AB45" s="123"/>
      <c r="AC45" s="123"/>
      <c r="AD45" s="172"/>
      <c r="AE45" s="144"/>
      <c r="AF45" s="129"/>
      <c r="AG45" s="129"/>
      <c r="AH45" s="129"/>
      <c r="AI45" s="129"/>
      <c r="AJ45" s="129"/>
      <c r="AK45" s="129"/>
      <c r="AL45" s="144"/>
      <c r="AM45" s="129"/>
      <c r="AN45" s="129"/>
      <c r="AO45" s="129"/>
      <c r="AP45" s="129"/>
      <c r="AQ45" s="129"/>
      <c r="AR45" s="148"/>
      <c r="AS45" s="129"/>
      <c r="AT45" s="123"/>
      <c r="AU45" s="118"/>
      <c r="AV45" s="118"/>
      <c r="AW45" s="118"/>
      <c r="AX45" s="118"/>
      <c r="AY45" s="118"/>
      <c r="AZ45" s="118"/>
      <c r="BA45" s="118"/>
      <c r="BB45" s="118"/>
      <c r="BC45" s="118"/>
      <c r="BD45" s="118"/>
      <c r="BE45" s="118"/>
      <c r="BF45" s="118"/>
      <c r="BG45" s="118"/>
      <c r="BH45" s="118"/>
      <c r="BI45" s="118"/>
      <c r="BJ45" s="118"/>
      <c r="BK45" s="118"/>
      <c r="BL45" s="118"/>
      <c r="BM45" s="118"/>
      <c r="BN45" s="118"/>
      <c r="BO45" s="118"/>
      <c r="BP45" s="118"/>
      <c r="BQ45" s="173"/>
      <c r="BR45" s="123"/>
      <c r="BS45" s="123"/>
      <c r="BT45" s="123"/>
      <c r="BU45" s="123"/>
      <c r="BV45" s="123"/>
      <c r="BW45" s="123"/>
      <c r="BX45" s="172"/>
      <c r="BY45" s="118"/>
      <c r="BZ45" s="118"/>
      <c r="CA45" s="118"/>
      <c r="CB45" s="118"/>
      <c r="CC45" s="118"/>
      <c r="CD45" s="118"/>
      <c r="CE45" s="118"/>
      <c r="CF45" s="118"/>
      <c r="CG45" s="173"/>
      <c r="CH45" s="123"/>
      <c r="CI45" s="123"/>
      <c r="CJ45" s="123"/>
      <c r="CK45" s="123"/>
      <c r="CL45" s="123"/>
      <c r="CM45" s="123"/>
      <c r="CN45" s="172"/>
      <c r="CO45" s="118"/>
      <c r="CP45" s="118"/>
      <c r="CQ45" s="118"/>
      <c r="CR45" s="118"/>
      <c r="CS45" s="118"/>
      <c r="CT45" s="118"/>
      <c r="CU45" s="118"/>
      <c r="CV45" s="118"/>
      <c r="CW45" s="173"/>
      <c r="CX45" s="123"/>
      <c r="CY45" s="123"/>
      <c r="CZ45" s="123"/>
      <c r="DA45" s="123"/>
      <c r="DB45" s="123"/>
      <c r="DC45" s="123"/>
      <c r="DD45" s="172"/>
      <c r="DE45" s="173"/>
      <c r="DF45" s="123"/>
      <c r="DG45" s="123"/>
      <c r="DH45" s="123"/>
      <c r="DI45" s="123"/>
      <c r="DJ45" s="123"/>
      <c r="DK45" s="123"/>
      <c r="DL45" s="172"/>
      <c r="DM45" s="173"/>
      <c r="DN45" s="123"/>
      <c r="DO45" s="123"/>
      <c r="DP45" s="123"/>
      <c r="DQ45" s="123"/>
      <c r="DR45" s="123"/>
      <c r="DS45" s="123"/>
      <c r="DT45" s="172"/>
      <c r="DU45" s="129"/>
      <c r="DV45" s="161">
        <v>1935</v>
      </c>
      <c r="DW45" s="173"/>
      <c r="DX45" s="123"/>
      <c r="DY45" s="123"/>
      <c r="DZ45" s="173"/>
      <c r="EA45" s="123"/>
      <c r="EB45" s="172"/>
      <c r="EC45" s="123"/>
      <c r="ED45" s="123"/>
      <c r="EE45" s="123"/>
      <c r="EF45" s="173"/>
      <c r="EG45" s="123"/>
      <c r="EH45" s="172"/>
      <c r="EI45" s="123"/>
      <c r="EJ45" s="123"/>
      <c r="EK45" s="172"/>
      <c r="EL45" s="123"/>
      <c r="EM45" s="123"/>
      <c r="EN45" s="173"/>
      <c r="EO45" s="123"/>
      <c r="EP45" s="123"/>
      <c r="EQ45" s="123"/>
      <c r="ER45" s="123"/>
      <c r="ES45" s="123"/>
      <c r="ET45" s="123"/>
      <c r="EU45" s="172"/>
      <c r="EV45" s="159">
        <v>1935</v>
      </c>
      <c r="EW45" s="161"/>
      <c r="EX45" s="123"/>
      <c r="EY45" s="123"/>
      <c r="EZ45" s="123"/>
      <c r="FA45" s="172"/>
      <c r="FB45" s="123">
        <v>59</v>
      </c>
      <c r="FC45" s="180">
        <v>2.3625400066375732</v>
      </c>
      <c r="FD45" s="181">
        <v>2.4789361953735352</v>
      </c>
      <c r="FE45" s="181">
        <v>1.6486362218856812</v>
      </c>
      <c r="FF45" s="182">
        <v>1.4893413782119751</v>
      </c>
      <c r="FG45" s="180">
        <v>2.3995978896605483</v>
      </c>
      <c r="FH45" s="181">
        <v>2.2739080779991236</v>
      </c>
      <c r="FI45" s="181">
        <v>1.6963634441304671</v>
      </c>
      <c r="FJ45" s="182">
        <v>1.4790472221813282</v>
      </c>
      <c r="FK45" s="180">
        <v>3.4643724025286531</v>
      </c>
      <c r="FL45" s="181">
        <v>3.0224300872703691</v>
      </c>
      <c r="FM45" s="181">
        <v>2.0668418066208241</v>
      </c>
      <c r="FN45" s="182">
        <v>1.6139121640250791</v>
      </c>
      <c r="FO45" s="180">
        <v>0.95950580352821413</v>
      </c>
      <c r="FP45" s="181">
        <v>1.0170346364117786</v>
      </c>
      <c r="FQ45" s="181">
        <v>1.1090371424926448</v>
      </c>
      <c r="FR45" s="181">
        <v>1.1488524070535322</v>
      </c>
      <c r="FS45" s="173"/>
      <c r="FT45" s="123"/>
      <c r="FU45" s="123"/>
      <c r="FV45" s="172"/>
      <c r="FW45" s="118"/>
      <c r="FX45" s="173">
        <v>59</v>
      </c>
      <c r="FY45" s="181">
        <v>1.1304845423200147</v>
      </c>
      <c r="FZ45" s="183">
        <v>1.2256818435086458</v>
      </c>
      <c r="GA45" s="183">
        <v>1.1890932625553805</v>
      </c>
      <c r="GB45" s="183">
        <v>1.2609363595033567</v>
      </c>
      <c r="GC45" s="183">
        <v>1.2017920412344716</v>
      </c>
      <c r="GD45" s="173">
        <v>59</v>
      </c>
      <c r="GE45" s="181">
        <v>1.0245183272616192</v>
      </c>
      <c r="GF45" s="183">
        <v>1.1106933112188215</v>
      </c>
      <c r="GG45" s="183">
        <v>1.0967994026363572</v>
      </c>
      <c r="GH45" s="183">
        <v>1.1517164040353765</v>
      </c>
      <c r="GI45" s="183">
        <v>1.1173485771688589</v>
      </c>
      <c r="GJ45" s="173">
        <v>59</v>
      </c>
      <c r="GK45" s="181">
        <v>1.5195738257685703</v>
      </c>
      <c r="GL45" s="183">
        <v>1.5989179211102458</v>
      </c>
      <c r="GM45" s="183">
        <v>1.4705295492317283</v>
      </c>
      <c r="GN45" s="183">
        <v>1.5885336198220874</v>
      </c>
      <c r="GO45" s="183">
        <v>1.5160024660588662</v>
      </c>
      <c r="GP45" s="173"/>
      <c r="GQ45" s="123"/>
      <c r="GR45" s="123"/>
      <c r="GS45" s="123"/>
      <c r="GT45" s="172"/>
      <c r="GU45" s="173"/>
      <c r="GV45" s="123"/>
      <c r="GW45" s="123"/>
      <c r="GX45" s="123"/>
      <c r="GY45" s="123"/>
      <c r="GZ45" s="172"/>
      <c r="HA45" s="173"/>
      <c r="HB45" s="123"/>
      <c r="HC45" s="123"/>
      <c r="HD45" s="123"/>
      <c r="HE45" s="123"/>
      <c r="HF45" s="172"/>
      <c r="HG45" s="118"/>
      <c r="HH45" s="118">
        <v>1939</v>
      </c>
      <c r="HI45" s="184">
        <v>0.86346513032913208</v>
      </c>
      <c r="HJ45" s="184">
        <v>0.75572776794433594</v>
      </c>
      <c r="HK45" s="174">
        <v>0.41080799698829651</v>
      </c>
      <c r="HL45" s="138">
        <v>0.24636888878275992</v>
      </c>
      <c r="HM45" s="138">
        <v>0.49915212392807007</v>
      </c>
      <c r="HN45" s="138">
        <v>0.39993491768836975</v>
      </c>
      <c r="HO45" s="138">
        <v>0.16274382174015045</v>
      </c>
      <c r="HP45" s="138">
        <v>5.563403417835721E-2</v>
      </c>
      <c r="HQ45" s="118"/>
      <c r="HR45" s="118"/>
      <c r="HS45" s="118"/>
      <c r="HT45" s="118"/>
      <c r="HU45" s="118"/>
      <c r="HV45" s="118"/>
    </row>
    <row r="46" spans="1:230" x14ac:dyDescent="0.3">
      <c r="A46" s="159">
        <v>1936</v>
      </c>
      <c r="B46" s="159">
        <v>1936</v>
      </c>
      <c r="C46" s="265">
        <v>0.15536744892597198</v>
      </c>
      <c r="D46" s="265">
        <v>0.38844358921051025</v>
      </c>
      <c r="E46" s="265">
        <v>0.45618894696235657</v>
      </c>
      <c r="F46" s="265">
        <v>0.17187647521495819</v>
      </c>
      <c r="G46" s="266">
        <f t="shared" si="4"/>
        <v>0.16339636681732081</v>
      </c>
      <c r="H46" s="266">
        <f t="shared" si="4"/>
        <v>0.37198257093382875</v>
      </c>
      <c r="I46" s="266">
        <v>0.47739322749905633</v>
      </c>
      <c r="J46" s="266">
        <v>0.19243720545539639</v>
      </c>
      <c r="K46" s="190">
        <f t="shared" si="3"/>
        <v>0.28495602204365994</v>
      </c>
      <c r="L46" s="138">
        <v>12799.545848970252</v>
      </c>
      <c r="M46" s="175">
        <f>DataF11.2!L46*$Q$24</f>
        <v>10480.933717520989</v>
      </c>
      <c r="N46" s="175"/>
      <c r="O46" s="175"/>
      <c r="P46" s="118"/>
      <c r="Q46" s="118"/>
      <c r="R46" s="118"/>
      <c r="S46" s="118"/>
      <c r="T46" s="123"/>
      <c r="U46" s="159">
        <v>1936</v>
      </c>
      <c r="V46" s="123"/>
      <c r="W46" s="123"/>
      <c r="X46" s="123"/>
      <c r="Y46" s="123"/>
      <c r="Z46" s="123"/>
      <c r="AA46" s="123"/>
      <c r="AB46" s="123"/>
      <c r="AC46" s="123"/>
      <c r="AD46" s="172"/>
      <c r="AE46" s="144"/>
      <c r="AF46" s="129"/>
      <c r="AG46" s="129"/>
      <c r="AH46" s="129"/>
      <c r="AI46" s="129"/>
      <c r="AJ46" s="129"/>
      <c r="AK46" s="129"/>
      <c r="AL46" s="144"/>
      <c r="AM46" s="129"/>
      <c r="AN46" s="129"/>
      <c r="AO46" s="129"/>
      <c r="AP46" s="129"/>
      <c r="AQ46" s="129"/>
      <c r="AR46" s="148"/>
      <c r="AS46" s="129"/>
      <c r="AT46" s="123"/>
      <c r="AU46" s="118"/>
      <c r="AV46" s="118"/>
      <c r="AW46" s="118"/>
      <c r="AX46" s="118"/>
      <c r="AY46" s="118"/>
      <c r="AZ46" s="118"/>
      <c r="BA46" s="118"/>
      <c r="BB46" s="118"/>
      <c r="BC46" s="118"/>
      <c r="BD46" s="118"/>
      <c r="BE46" s="118"/>
      <c r="BF46" s="118"/>
      <c r="BG46" s="118"/>
      <c r="BH46" s="118"/>
      <c r="BI46" s="118"/>
      <c r="BJ46" s="118"/>
      <c r="BK46" s="118"/>
      <c r="BL46" s="118"/>
      <c r="BM46" s="118"/>
      <c r="BN46" s="118"/>
      <c r="BO46" s="118"/>
      <c r="BP46" s="118"/>
      <c r="BQ46" s="173"/>
      <c r="BR46" s="123"/>
      <c r="BS46" s="123"/>
      <c r="BT46" s="123"/>
      <c r="BU46" s="123"/>
      <c r="BV46" s="123"/>
      <c r="BW46" s="123"/>
      <c r="BX46" s="172"/>
      <c r="BY46" s="118"/>
      <c r="BZ46" s="118"/>
      <c r="CA46" s="118"/>
      <c r="CB46" s="118"/>
      <c r="CC46" s="118"/>
      <c r="CD46" s="118"/>
      <c r="CE46" s="118"/>
      <c r="CF46" s="118"/>
      <c r="CG46" s="173"/>
      <c r="CH46" s="123"/>
      <c r="CI46" s="123"/>
      <c r="CJ46" s="123"/>
      <c r="CK46" s="123"/>
      <c r="CL46" s="123"/>
      <c r="CM46" s="123"/>
      <c r="CN46" s="172"/>
      <c r="CO46" s="118"/>
      <c r="CP46" s="118"/>
      <c r="CQ46" s="118"/>
      <c r="CR46" s="118"/>
      <c r="CS46" s="118"/>
      <c r="CT46" s="118"/>
      <c r="CU46" s="118"/>
      <c r="CV46" s="118"/>
      <c r="CW46" s="173"/>
      <c r="CX46" s="123"/>
      <c r="CY46" s="123"/>
      <c r="CZ46" s="123"/>
      <c r="DA46" s="123"/>
      <c r="DB46" s="123"/>
      <c r="DC46" s="123"/>
      <c r="DD46" s="172"/>
      <c r="DE46" s="173"/>
      <c r="DF46" s="123"/>
      <c r="DG46" s="123"/>
      <c r="DH46" s="123"/>
      <c r="DI46" s="123"/>
      <c r="DJ46" s="123"/>
      <c r="DK46" s="123"/>
      <c r="DL46" s="172"/>
      <c r="DM46" s="173"/>
      <c r="DN46" s="123"/>
      <c r="DO46" s="123"/>
      <c r="DP46" s="123"/>
      <c r="DQ46" s="123"/>
      <c r="DR46" s="123"/>
      <c r="DS46" s="123"/>
      <c r="DT46" s="172"/>
      <c r="DU46" s="129"/>
      <c r="DV46" s="161">
        <v>1936</v>
      </c>
      <c r="DW46" s="173"/>
      <c r="DX46" s="123"/>
      <c r="DY46" s="123"/>
      <c r="DZ46" s="173"/>
      <c r="EA46" s="123"/>
      <c r="EB46" s="172"/>
      <c r="EC46" s="123"/>
      <c r="ED46" s="123"/>
      <c r="EE46" s="123"/>
      <c r="EF46" s="173"/>
      <c r="EG46" s="123"/>
      <c r="EH46" s="172"/>
      <c r="EI46" s="123"/>
      <c r="EJ46" s="123"/>
      <c r="EK46" s="172"/>
      <c r="EL46" s="123"/>
      <c r="EM46" s="123"/>
      <c r="EN46" s="173"/>
      <c r="EO46" s="123"/>
      <c r="EP46" s="123"/>
      <c r="EQ46" s="123"/>
      <c r="ER46" s="123"/>
      <c r="ES46" s="123"/>
      <c r="ET46" s="123"/>
      <c r="EU46" s="172"/>
      <c r="EV46" s="159">
        <v>1936</v>
      </c>
      <c r="EW46" s="161"/>
      <c r="EX46" s="123"/>
      <c r="EY46" s="123"/>
      <c r="EZ46" s="123"/>
      <c r="FA46" s="172"/>
      <c r="FB46" s="123">
        <v>60</v>
      </c>
      <c r="FC46" s="180">
        <v>2.3647475242614746</v>
      </c>
      <c r="FD46" s="181">
        <v>2.2388308048248291</v>
      </c>
      <c r="FE46" s="181">
        <v>1.7608215808868408</v>
      </c>
      <c r="FF46" s="182">
        <v>1.4318904876708984</v>
      </c>
      <c r="FG46" s="180">
        <v>2.3709888827683185</v>
      </c>
      <c r="FH46" s="181">
        <v>2.2506686812439725</v>
      </c>
      <c r="FI46" s="181">
        <v>1.6970619484424614</v>
      </c>
      <c r="FJ46" s="182">
        <v>1.4813358446347678</v>
      </c>
      <c r="FK46" s="180">
        <v>3.4109637619877775</v>
      </c>
      <c r="FL46" s="181">
        <v>2.9501778029584815</v>
      </c>
      <c r="FM46" s="181">
        <v>2.0665902337103783</v>
      </c>
      <c r="FN46" s="182">
        <v>1.6160292097289735</v>
      </c>
      <c r="FO46" s="180">
        <v>0.95472813033250681</v>
      </c>
      <c r="FP46" s="181">
        <v>1.0168311763217714</v>
      </c>
      <c r="FQ46" s="181">
        <v>1.100507013406697</v>
      </c>
      <c r="FR46" s="181">
        <v>1.1510203380754707</v>
      </c>
      <c r="FS46" s="173"/>
      <c r="FT46" s="123"/>
      <c r="FU46" s="123"/>
      <c r="FV46" s="172"/>
      <c r="FW46" s="118"/>
      <c r="FX46" s="173">
        <v>60</v>
      </c>
      <c r="FY46" s="181">
        <v>1.1180434664267298</v>
      </c>
      <c r="FZ46" s="183">
        <v>1.2389053215448023</v>
      </c>
      <c r="GA46" s="183">
        <v>1.1950775678060472</v>
      </c>
      <c r="GB46" s="183">
        <v>1.2470379227965898</v>
      </c>
      <c r="GC46" s="183">
        <v>1.1941885075630512</v>
      </c>
      <c r="GD46" s="173">
        <v>60</v>
      </c>
      <c r="GE46" s="181">
        <v>1.00956896543721</v>
      </c>
      <c r="GF46" s="183">
        <v>1.1372733026630282</v>
      </c>
      <c r="GG46" s="183">
        <v>1.1139085545435785</v>
      </c>
      <c r="GH46" s="183">
        <v>1.1516243576636274</v>
      </c>
      <c r="GI46" s="183">
        <v>1.1172505462413347</v>
      </c>
      <c r="GJ46" s="173">
        <v>60</v>
      </c>
      <c r="GK46" s="181">
        <v>1.5210734093471223</v>
      </c>
      <c r="GL46" s="183">
        <v>1.62066527182097</v>
      </c>
      <c r="GM46" s="183">
        <v>1.4465378233381199</v>
      </c>
      <c r="GN46" s="183">
        <v>1.5343754905023217</v>
      </c>
      <c r="GO46" s="183">
        <v>1.4992083015161026</v>
      </c>
      <c r="GP46" s="173"/>
      <c r="GQ46" s="123"/>
      <c r="GR46" s="123"/>
      <c r="GS46" s="123"/>
      <c r="GT46" s="172"/>
      <c r="GU46" s="173"/>
      <c r="GV46" s="123"/>
      <c r="GW46" s="123"/>
      <c r="GX46" s="123"/>
      <c r="GY46" s="123"/>
      <c r="GZ46" s="172"/>
      <c r="HA46" s="173"/>
      <c r="HB46" s="123"/>
      <c r="HC46" s="123"/>
      <c r="HD46" s="123"/>
      <c r="HE46" s="123"/>
      <c r="HF46" s="172"/>
      <c r="HG46" s="118"/>
      <c r="HH46" s="118">
        <v>1940</v>
      </c>
      <c r="HI46" s="184">
        <v>0.83181726932525635</v>
      </c>
      <c r="HJ46" s="184">
        <v>0.72407990694046021</v>
      </c>
      <c r="HK46" s="174">
        <v>0.42153161764144897</v>
      </c>
      <c r="HL46" s="138">
        <v>0.25299078787154883</v>
      </c>
      <c r="HM46" s="138">
        <v>0.44706857204437256</v>
      </c>
      <c r="HN46" s="138">
        <v>0.34785136580467224</v>
      </c>
      <c r="HO46" s="138">
        <v>0.16679997742176056</v>
      </c>
      <c r="HP46" s="138">
        <v>5.712936486743686E-2</v>
      </c>
      <c r="HQ46" s="118"/>
      <c r="HR46" s="118"/>
      <c r="HS46" s="118"/>
      <c r="HT46" s="118"/>
      <c r="HU46" s="118"/>
      <c r="HV46" s="118"/>
    </row>
    <row r="47" spans="1:230" x14ac:dyDescent="0.3">
      <c r="A47" s="159">
        <v>1937</v>
      </c>
      <c r="B47" s="159">
        <v>1937</v>
      </c>
      <c r="C47" s="265">
        <v>0.16003039479255676</v>
      </c>
      <c r="D47" s="265">
        <v>0.39103239774703979</v>
      </c>
      <c r="E47" s="265">
        <v>0.44893720746040344</v>
      </c>
      <c r="F47" s="265">
        <v>0.17311844229698181</v>
      </c>
      <c r="G47" s="266">
        <f t="shared" si="4"/>
        <v>0.15910566482253555</v>
      </c>
      <c r="H47" s="266">
        <f t="shared" si="4"/>
        <v>0.36221450576677672</v>
      </c>
      <c r="I47" s="266">
        <v>0.46518513553982865</v>
      </c>
      <c r="J47" s="266">
        <v>0.19041947899912692</v>
      </c>
      <c r="K47" s="190">
        <f t="shared" si="3"/>
        <v>0.27476565654070173</v>
      </c>
      <c r="L47" s="138">
        <v>13627.432300639301</v>
      </c>
      <c r="M47" s="175">
        <f>DataF11.2!L47*$Q$24</f>
        <v>11158.850194243092</v>
      </c>
      <c r="N47" s="175"/>
      <c r="O47" s="175"/>
      <c r="P47" s="118"/>
      <c r="Q47" s="118"/>
      <c r="R47" s="118"/>
      <c r="S47" s="118"/>
      <c r="T47" s="123"/>
      <c r="U47" s="159">
        <v>1937</v>
      </c>
      <c r="V47" s="123"/>
      <c r="W47" s="123"/>
      <c r="X47" s="123"/>
      <c r="Y47" s="123"/>
      <c r="Z47" s="123"/>
      <c r="AA47" s="123"/>
      <c r="AB47" s="123"/>
      <c r="AC47" s="123"/>
      <c r="AD47" s="172"/>
      <c r="AE47" s="144"/>
      <c r="AF47" s="129"/>
      <c r="AG47" s="129"/>
      <c r="AH47" s="129"/>
      <c r="AI47" s="129"/>
      <c r="AJ47" s="129"/>
      <c r="AK47" s="129"/>
      <c r="AL47" s="144"/>
      <c r="AM47" s="129"/>
      <c r="AN47" s="129"/>
      <c r="AO47" s="129"/>
      <c r="AP47" s="129"/>
      <c r="AQ47" s="129"/>
      <c r="AR47" s="148"/>
      <c r="AS47" s="129"/>
      <c r="AT47" s="123"/>
      <c r="AU47" s="118"/>
      <c r="AV47" s="118"/>
      <c r="AW47" s="118"/>
      <c r="AX47" s="118"/>
      <c r="AY47" s="118"/>
      <c r="AZ47" s="118"/>
      <c r="BA47" s="118"/>
      <c r="BB47" s="118"/>
      <c r="BC47" s="118"/>
      <c r="BD47" s="118"/>
      <c r="BE47" s="118"/>
      <c r="BF47" s="118"/>
      <c r="BG47" s="118"/>
      <c r="BH47" s="118"/>
      <c r="BI47" s="118"/>
      <c r="BJ47" s="118"/>
      <c r="BK47" s="118"/>
      <c r="BL47" s="118"/>
      <c r="BM47" s="118"/>
      <c r="BN47" s="118"/>
      <c r="BO47" s="118"/>
      <c r="BP47" s="118"/>
      <c r="BQ47" s="173"/>
      <c r="BR47" s="123"/>
      <c r="BS47" s="123"/>
      <c r="BT47" s="123"/>
      <c r="BU47" s="123"/>
      <c r="BV47" s="123"/>
      <c r="BW47" s="123"/>
      <c r="BX47" s="172"/>
      <c r="BY47" s="118"/>
      <c r="BZ47" s="118"/>
      <c r="CA47" s="118"/>
      <c r="CB47" s="118"/>
      <c r="CC47" s="118"/>
      <c r="CD47" s="118"/>
      <c r="CE47" s="118"/>
      <c r="CF47" s="118"/>
      <c r="CG47" s="173"/>
      <c r="CH47" s="123"/>
      <c r="CI47" s="123"/>
      <c r="CJ47" s="123"/>
      <c r="CK47" s="123"/>
      <c r="CL47" s="123"/>
      <c r="CM47" s="123"/>
      <c r="CN47" s="172"/>
      <c r="CO47" s="118"/>
      <c r="CP47" s="118"/>
      <c r="CQ47" s="118"/>
      <c r="CR47" s="118"/>
      <c r="CS47" s="118"/>
      <c r="CT47" s="118"/>
      <c r="CU47" s="118"/>
      <c r="CV47" s="118"/>
      <c r="CW47" s="173"/>
      <c r="CX47" s="123"/>
      <c r="CY47" s="123"/>
      <c r="CZ47" s="123"/>
      <c r="DA47" s="123"/>
      <c r="DB47" s="123"/>
      <c r="DC47" s="123"/>
      <c r="DD47" s="172"/>
      <c r="DE47" s="173"/>
      <c r="DF47" s="123"/>
      <c r="DG47" s="123"/>
      <c r="DH47" s="123"/>
      <c r="DI47" s="123"/>
      <c r="DJ47" s="123"/>
      <c r="DK47" s="123"/>
      <c r="DL47" s="172"/>
      <c r="DM47" s="173"/>
      <c r="DN47" s="123"/>
      <c r="DO47" s="123"/>
      <c r="DP47" s="123"/>
      <c r="DQ47" s="123"/>
      <c r="DR47" s="123"/>
      <c r="DS47" s="123"/>
      <c r="DT47" s="172"/>
      <c r="DU47" s="129"/>
      <c r="DV47" s="161">
        <v>1937</v>
      </c>
      <c r="DW47" s="173"/>
      <c r="DX47" s="123"/>
      <c r="DY47" s="123"/>
      <c r="DZ47" s="173"/>
      <c r="EA47" s="123"/>
      <c r="EB47" s="172"/>
      <c r="EC47" s="123"/>
      <c r="ED47" s="123"/>
      <c r="EE47" s="123"/>
      <c r="EF47" s="173"/>
      <c r="EG47" s="123"/>
      <c r="EH47" s="172"/>
      <c r="EI47" s="123"/>
      <c r="EJ47" s="123"/>
      <c r="EK47" s="172"/>
      <c r="EL47" s="123"/>
      <c r="EM47" s="123"/>
      <c r="EN47" s="173"/>
      <c r="EO47" s="123"/>
      <c r="EP47" s="123"/>
      <c r="EQ47" s="123"/>
      <c r="ER47" s="123"/>
      <c r="ES47" s="123"/>
      <c r="ET47" s="123"/>
      <c r="EU47" s="172"/>
      <c r="EV47" s="159">
        <v>1937</v>
      </c>
      <c r="EW47" s="161"/>
      <c r="EX47" s="123"/>
      <c r="EY47" s="123"/>
      <c r="EZ47" s="123"/>
      <c r="FA47" s="172"/>
      <c r="FB47" s="123">
        <v>61</v>
      </c>
      <c r="FC47" s="180">
        <v>2.4761722087860107</v>
      </c>
      <c r="FD47" s="181">
        <v>2.3629999160766602</v>
      </c>
      <c r="FE47" s="181">
        <v>1.6448872089385986</v>
      </c>
      <c r="FF47" s="182">
        <v>1.4768681526184082</v>
      </c>
      <c r="FG47" s="180">
        <v>2.3285689264257226</v>
      </c>
      <c r="FH47" s="181">
        <v>2.2288256802195092</v>
      </c>
      <c r="FI47" s="181">
        <v>1.6958745930064449</v>
      </c>
      <c r="FJ47" s="182">
        <v>1.4822930794977098</v>
      </c>
      <c r="FK47" s="180">
        <v>3.322330894224033</v>
      </c>
      <c r="FL47" s="181">
        <v>2.8832487624925687</v>
      </c>
      <c r="FM47" s="181">
        <v>2.0637911319610454</v>
      </c>
      <c r="FN47" s="182">
        <v>1.6173223930158509</v>
      </c>
      <c r="FO47" s="180">
        <v>0.9531417366051399</v>
      </c>
      <c r="FP47" s="181">
        <v>1.0177712250158721</v>
      </c>
      <c r="FQ47" s="181">
        <v>1.0909185261824834</v>
      </c>
      <c r="FR47" s="181">
        <v>1.1515473877995668</v>
      </c>
      <c r="FS47" s="173"/>
      <c r="FT47" s="123"/>
      <c r="FU47" s="123"/>
      <c r="FV47" s="172"/>
      <c r="FW47" s="118"/>
      <c r="FX47" s="173">
        <v>61</v>
      </c>
      <c r="FY47" s="181">
        <v>1.1001689474449585</v>
      </c>
      <c r="FZ47" s="183">
        <v>1.243318585553844</v>
      </c>
      <c r="GA47" s="183">
        <v>1.2035074311460379</v>
      </c>
      <c r="GB47" s="183">
        <v>1.2305214570921119</v>
      </c>
      <c r="GC47" s="183">
        <v>1.19036538078705</v>
      </c>
      <c r="GD47" s="173">
        <v>61</v>
      </c>
      <c r="GE47" s="181">
        <v>0.99434597908801958</v>
      </c>
      <c r="GF47" s="183">
        <v>1.1592943779067786</v>
      </c>
      <c r="GG47" s="183">
        <v>1.1353308420685297</v>
      </c>
      <c r="GH47" s="183">
        <v>1.151238475842258</v>
      </c>
      <c r="GI47" s="183">
        <v>1.1199512095918891</v>
      </c>
      <c r="GJ47" s="173">
        <v>61</v>
      </c>
      <c r="GK47" s="181">
        <v>1.5153018289358369</v>
      </c>
      <c r="GL47" s="183">
        <v>1.6337903719760425</v>
      </c>
      <c r="GM47" s="183">
        <v>1.4228533984368454</v>
      </c>
      <c r="GN47" s="183">
        <v>1.4730510729270714</v>
      </c>
      <c r="GO47" s="183">
        <v>1.4734626157226975</v>
      </c>
      <c r="GP47" s="173"/>
      <c r="GQ47" s="123"/>
      <c r="GR47" s="123"/>
      <c r="GS47" s="123"/>
      <c r="GT47" s="172"/>
      <c r="GU47" s="173"/>
      <c r="GV47" s="123"/>
      <c r="GW47" s="123"/>
      <c r="GX47" s="123"/>
      <c r="GY47" s="123"/>
      <c r="GZ47" s="172"/>
      <c r="HA47" s="173"/>
      <c r="HB47" s="123"/>
      <c r="HC47" s="123"/>
      <c r="HD47" s="123"/>
      <c r="HE47" s="123"/>
      <c r="HF47" s="172"/>
      <c r="HG47" s="118"/>
      <c r="HH47" s="118">
        <v>1941</v>
      </c>
      <c r="HI47" s="184">
        <v>0.84009033441543579</v>
      </c>
      <c r="HJ47" s="184">
        <v>0.73235297203063965</v>
      </c>
      <c r="HK47" s="174">
        <v>0.40932011604309082</v>
      </c>
      <c r="HL47" s="138">
        <v>0.24851714410257394</v>
      </c>
      <c r="HM47" s="138">
        <v>0.44764351844787598</v>
      </c>
      <c r="HN47" s="138">
        <v>0.34842631220817566</v>
      </c>
      <c r="HO47" s="138">
        <v>0.15909290313720703</v>
      </c>
      <c r="HP47" s="138">
        <v>5.6119144577145251E-2</v>
      </c>
      <c r="HQ47" s="118"/>
      <c r="HR47" s="118"/>
      <c r="HS47" s="118"/>
      <c r="HT47" s="118"/>
      <c r="HU47" s="118"/>
      <c r="HV47" s="118"/>
    </row>
    <row r="48" spans="1:230" x14ac:dyDescent="0.3">
      <c r="A48" s="159">
        <v>1938</v>
      </c>
      <c r="B48" s="159">
        <v>1938</v>
      </c>
      <c r="C48" s="265">
        <v>0.16412745416164398</v>
      </c>
      <c r="D48" s="265">
        <v>0.39925462007522583</v>
      </c>
      <c r="E48" s="265">
        <v>0.43661791086196899</v>
      </c>
      <c r="F48" s="265">
        <v>0.16403932869434357</v>
      </c>
      <c r="G48" s="266">
        <f t="shared" si="4"/>
        <v>0.15951270485049915</v>
      </c>
      <c r="H48" s="266">
        <f t="shared" si="4"/>
        <v>0.36314115914973816</v>
      </c>
      <c r="I48" s="266">
        <v>0.46462106224885041</v>
      </c>
      <c r="J48" s="266">
        <v>0.1719334006072194</v>
      </c>
      <c r="K48" s="190">
        <f t="shared" si="3"/>
        <v>0.29268766164163101</v>
      </c>
      <c r="L48" s="138">
        <v>12662.684772087581</v>
      </c>
      <c r="M48" s="175">
        <f>DataF11.2!L48*$Q$24</f>
        <v>10368.86475099346</v>
      </c>
      <c r="N48" s="175"/>
      <c r="O48" s="175"/>
      <c r="P48" s="118"/>
      <c r="Q48" s="118"/>
      <c r="R48" s="118"/>
      <c r="S48" s="118"/>
      <c r="T48" s="123"/>
      <c r="U48" s="159">
        <v>1938</v>
      </c>
      <c r="V48" s="123"/>
      <c r="W48" s="123"/>
      <c r="X48" s="123"/>
      <c r="Y48" s="123"/>
      <c r="Z48" s="123"/>
      <c r="AA48" s="123"/>
      <c r="AB48" s="123"/>
      <c r="AC48" s="123"/>
      <c r="AD48" s="172"/>
      <c r="AE48" s="144"/>
      <c r="AF48" s="129"/>
      <c r="AG48" s="129"/>
      <c r="AH48" s="129"/>
      <c r="AI48" s="129"/>
      <c r="AJ48" s="129"/>
      <c r="AK48" s="129"/>
      <c r="AL48" s="144"/>
      <c r="AM48" s="129"/>
      <c r="AN48" s="129"/>
      <c r="AO48" s="129"/>
      <c r="AP48" s="129"/>
      <c r="AQ48" s="129"/>
      <c r="AR48" s="148"/>
      <c r="AS48" s="129"/>
      <c r="AT48" s="123"/>
      <c r="AU48" s="118"/>
      <c r="AV48" s="118"/>
      <c r="AW48" s="118"/>
      <c r="AX48" s="118"/>
      <c r="AY48" s="118"/>
      <c r="AZ48" s="118"/>
      <c r="BA48" s="118"/>
      <c r="BB48" s="118"/>
      <c r="BC48" s="118"/>
      <c r="BD48" s="118"/>
      <c r="BE48" s="118"/>
      <c r="BF48" s="118"/>
      <c r="BG48" s="118"/>
      <c r="BH48" s="118"/>
      <c r="BI48" s="118"/>
      <c r="BJ48" s="118"/>
      <c r="BK48" s="118"/>
      <c r="BL48" s="118"/>
      <c r="BM48" s="118"/>
      <c r="BN48" s="118"/>
      <c r="BO48" s="118"/>
      <c r="BP48" s="118"/>
      <c r="BQ48" s="173"/>
      <c r="BR48" s="123"/>
      <c r="BS48" s="123"/>
      <c r="BT48" s="123"/>
      <c r="BU48" s="123"/>
      <c r="BV48" s="123"/>
      <c r="BW48" s="123"/>
      <c r="BX48" s="172"/>
      <c r="BY48" s="118"/>
      <c r="BZ48" s="118"/>
      <c r="CA48" s="118"/>
      <c r="CB48" s="118"/>
      <c r="CC48" s="118"/>
      <c r="CD48" s="118"/>
      <c r="CE48" s="118"/>
      <c r="CF48" s="118"/>
      <c r="CG48" s="173"/>
      <c r="CH48" s="123"/>
      <c r="CI48" s="123"/>
      <c r="CJ48" s="123"/>
      <c r="CK48" s="123"/>
      <c r="CL48" s="123"/>
      <c r="CM48" s="123"/>
      <c r="CN48" s="172"/>
      <c r="CO48" s="118"/>
      <c r="CP48" s="118"/>
      <c r="CQ48" s="118"/>
      <c r="CR48" s="118"/>
      <c r="CS48" s="118"/>
      <c r="CT48" s="118"/>
      <c r="CU48" s="118"/>
      <c r="CV48" s="118"/>
      <c r="CW48" s="173"/>
      <c r="CX48" s="123"/>
      <c r="CY48" s="123"/>
      <c r="CZ48" s="123"/>
      <c r="DA48" s="123"/>
      <c r="DB48" s="123"/>
      <c r="DC48" s="123"/>
      <c r="DD48" s="172"/>
      <c r="DE48" s="173"/>
      <c r="DF48" s="123"/>
      <c r="DG48" s="123"/>
      <c r="DH48" s="123"/>
      <c r="DI48" s="123"/>
      <c r="DJ48" s="123"/>
      <c r="DK48" s="123"/>
      <c r="DL48" s="172"/>
      <c r="DM48" s="173"/>
      <c r="DN48" s="123"/>
      <c r="DO48" s="123"/>
      <c r="DP48" s="123"/>
      <c r="DQ48" s="123"/>
      <c r="DR48" s="123"/>
      <c r="DS48" s="123"/>
      <c r="DT48" s="172"/>
      <c r="DU48" s="129"/>
      <c r="DV48" s="161">
        <v>1938</v>
      </c>
      <c r="DW48" s="173"/>
      <c r="DX48" s="123"/>
      <c r="DY48" s="123"/>
      <c r="DZ48" s="173"/>
      <c r="EA48" s="123"/>
      <c r="EB48" s="172"/>
      <c r="EC48" s="123"/>
      <c r="ED48" s="123"/>
      <c r="EE48" s="123"/>
      <c r="EF48" s="173"/>
      <c r="EG48" s="123"/>
      <c r="EH48" s="172"/>
      <c r="EI48" s="123"/>
      <c r="EJ48" s="123"/>
      <c r="EK48" s="172"/>
      <c r="EL48" s="123"/>
      <c r="EM48" s="123"/>
      <c r="EN48" s="173"/>
      <c r="EO48" s="123"/>
      <c r="EP48" s="123"/>
      <c r="EQ48" s="123"/>
      <c r="ER48" s="123"/>
      <c r="ES48" s="123"/>
      <c r="ET48" s="123"/>
      <c r="EU48" s="172"/>
      <c r="EV48" s="159">
        <v>1938</v>
      </c>
      <c r="EW48" s="161"/>
      <c r="EX48" s="123"/>
      <c r="EY48" s="123"/>
      <c r="EZ48" s="123"/>
      <c r="FA48" s="172"/>
      <c r="FB48" s="123">
        <v>62</v>
      </c>
      <c r="FC48" s="180">
        <v>2.4354469776153564</v>
      </c>
      <c r="FD48" s="181">
        <v>1.9228454828262329</v>
      </c>
      <c r="FE48" s="181">
        <v>1.7140055894851685</v>
      </c>
      <c r="FF48" s="182">
        <v>1.4523816108703613</v>
      </c>
      <c r="FG48" s="180">
        <v>2.2679783496418566</v>
      </c>
      <c r="FH48" s="181">
        <v>2.2018568224866319</v>
      </c>
      <c r="FI48" s="181">
        <v>1.6912216019899018</v>
      </c>
      <c r="FJ48" s="182">
        <v>1.4831649446666706</v>
      </c>
      <c r="FK48" s="180">
        <v>3.2046240279364269</v>
      </c>
      <c r="FL48" s="181">
        <v>2.8298699274417851</v>
      </c>
      <c r="FM48" s="181">
        <v>2.0544129729423521</v>
      </c>
      <c r="FN48" s="182">
        <v>1.6189949883813863</v>
      </c>
      <c r="FO48" s="180">
        <v>0.96829885891451273</v>
      </c>
      <c r="FP48" s="181">
        <v>1.0208207493358719</v>
      </c>
      <c r="FQ48" s="181">
        <v>1.0817160186975581</v>
      </c>
      <c r="FR48" s="181">
        <v>1.1509536851523696</v>
      </c>
      <c r="FS48" s="173"/>
      <c r="FT48" s="123"/>
      <c r="FU48" s="123"/>
      <c r="FV48" s="172"/>
      <c r="FW48" s="118"/>
      <c r="FX48" s="173">
        <v>62</v>
      </c>
      <c r="FY48" s="181">
        <v>1.0794052741097049</v>
      </c>
      <c r="FZ48" s="183">
        <v>1.241331694424668</v>
      </c>
      <c r="GA48" s="183">
        <v>1.212953126230107</v>
      </c>
      <c r="GB48" s="183">
        <v>1.2161195923748873</v>
      </c>
      <c r="GC48" s="183">
        <v>1.1881952276992713</v>
      </c>
      <c r="GD48" s="173">
        <v>62</v>
      </c>
      <c r="GE48" s="181">
        <v>0.97594480517239846</v>
      </c>
      <c r="GF48" s="183">
        <v>1.1713594929695503</v>
      </c>
      <c r="GG48" s="183">
        <v>1.1558054171105419</v>
      </c>
      <c r="GH48" s="183">
        <v>1.1521320724247788</v>
      </c>
      <c r="GI48" s="183">
        <v>1.1228698493174032</v>
      </c>
      <c r="GJ48" s="173">
        <v>62</v>
      </c>
      <c r="GK48" s="181">
        <v>1.5062686308969648</v>
      </c>
      <c r="GL48" s="183">
        <v>1.6397915958471179</v>
      </c>
      <c r="GM48" s="183">
        <v>1.4014797858564734</v>
      </c>
      <c r="GN48" s="183">
        <v>1.4147395354626757</v>
      </c>
      <c r="GO48" s="183">
        <v>1.4501975130918154</v>
      </c>
      <c r="GP48" s="173"/>
      <c r="GQ48" s="123"/>
      <c r="GR48" s="123"/>
      <c r="GS48" s="123"/>
      <c r="GT48" s="172"/>
      <c r="GU48" s="173"/>
      <c r="GV48" s="123"/>
      <c r="GW48" s="123"/>
      <c r="GX48" s="123"/>
      <c r="GY48" s="123"/>
      <c r="GZ48" s="172"/>
      <c r="HA48" s="173"/>
      <c r="HB48" s="123"/>
      <c r="HC48" s="123"/>
      <c r="HD48" s="123"/>
      <c r="HE48" s="123"/>
      <c r="HF48" s="172"/>
      <c r="HG48" s="118"/>
      <c r="HH48" s="118">
        <v>1942</v>
      </c>
      <c r="HI48" s="184">
        <v>0.85117602348327637</v>
      </c>
      <c r="HJ48" s="184">
        <v>0.74343866109848022</v>
      </c>
      <c r="HK48" s="174">
        <v>0.38223141431808472</v>
      </c>
      <c r="HL48" s="138">
        <v>0.23501262620407523</v>
      </c>
      <c r="HM48" s="138">
        <v>0.46168696880340576</v>
      </c>
      <c r="HN48" s="138">
        <v>0.36246976256370544</v>
      </c>
      <c r="HO48" s="138">
        <v>0.14560164511203766</v>
      </c>
      <c r="HP48" s="138">
        <v>5.3069608517461203E-2</v>
      </c>
      <c r="HQ48" s="118"/>
      <c r="HR48" s="118"/>
      <c r="HS48" s="118"/>
      <c r="HT48" s="118"/>
      <c r="HU48" s="118"/>
      <c r="HV48" s="118"/>
    </row>
    <row r="49" spans="1:230" x14ac:dyDescent="0.3">
      <c r="A49" s="159">
        <v>1939</v>
      </c>
      <c r="B49" s="159">
        <v>1939</v>
      </c>
      <c r="C49" s="265">
        <v>0.17491227388381958</v>
      </c>
      <c r="D49" s="265">
        <v>0.41427972912788391</v>
      </c>
      <c r="E49" s="265">
        <v>0.41080799698829651</v>
      </c>
      <c r="F49" s="265">
        <v>0.16274382174015045</v>
      </c>
      <c r="G49" s="266">
        <f t="shared" si="4"/>
        <v>0.16545333409216917</v>
      </c>
      <c r="H49" s="266">
        <f t="shared" si="4"/>
        <v>0.3766653921625302</v>
      </c>
      <c r="I49" s="266">
        <v>0.47867982941068782</v>
      </c>
      <c r="J49" s="266">
        <v>0.18481136220024927</v>
      </c>
      <c r="K49" s="190">
        <f t="shared" si="3"/>
        <v>0.29386846721043858</v>
      </c>
      <c r="L49" s="138">
        <v>13548.77427502749</v>
      </c>
      <c r="M49" s="175">
        <f>DataF11.2!L49*$Q$24</f>
        <v>11094.440912654811</v>
      </c>
      <c r="N49" s="175"/>
      <c r="O49" s="175"/>
      <c r="P49" s="118"/>
      <c r="Q49" s="118"/>
      <c r="R49" s="118"/>
      <c r="S49" s="118"/>
      <c r="T49" s="123"/>
      <c r="U49" s="159">
        <v>1939</v>
      </c>
      <c r="V49" s="123"/>
      <c r="W49" s="123"/>
      <c r="X49" s="123"/>
      <c r="Y49" s="123"/>
      <c r="Z49" s="123"/>
      <c r="AA49" s="123"/>
      <c r="AB49" s="123"/>
      <c r="AC49" s="123"/>
      <c r="AD49" s="172"/>
      <c r="AE49" s="144"/>
      <c r="AF49" s="129"/>
      <c r="AG49" s="129"/>
      <c r="AH49" s="129"/>
      <c r="AI49" s="129"/>
      <c r="AJ49" s="129"/>
      <c r="AK49" s="129"/>
      <c r="AL49" s="144"/>
      <c r="AM49" s="129"/>
      <c r="AN49" s="129"/>
      <c r="AO49" s="129"/>
      <c r="AP49" s="129"/>
      <c r="AQ49" s="129"/>
      <c r="AR49" s="148"/>
      <c r="AS49" s="129"/>
      <c r="AT49" s="123"/>
      <c r="AU49" s="118"/>
      <c r="AV49" s="118"/>
      <c r="AW49" s="118"/>
      <c r="AX49" s="118"/>
      <c r="AY49" s="118"/>
      <c r="AZ49" s="118"/>
      <c r="BA49" s="118"/>
      <c r="BB49" s="118"/>
      <c r="BC49" s="118"/>
      <c r="BD49" s="118"/>
      <c r="BE49" s="118"/>
      <c r="BF49" s="118"/>
      <c r="BG49" s="118"/>
      <c r="BH49" s="118"/>
      <c r="BI49" s="118"/>
      <c r="BJ49" s="118"/>
      <c r="BK49" s="118"/>
      <c r="BL49" s="118"/>
      <c r="BM49" s="118"/>
      <c r="BN49" s="118"/>
      <c r="BO49" s="118"/>
      <c r="BP49" s="118"/>
      <c r="BQ49" s="173"/>
      <c r="BR49" s="123"/>
      <c r="BS49" s="123"/>
      <c r="BT49" s="123"/>
      <c r="BU49" s="123"/>
      <c r="BV49" s="123"/>
      <c r="BW49" s="123"/>
      <c r="BX49" s="172"/>
      <c r="BY49" s="118"/>
      <c r="BZ49" s="118"/>
      <c r="CA49" s="118"/>
      <c r="CB49" s="118"/>
      <c r="CC49" s="118"/>
      <c r="CD49" s="118"/>
      <c r="CE49" s="118"/>
      <c r="CF49" s="118"/>
      <c r="CG49" s="173"/>
      <c r="CH49" s="123"/>
      <c r="CI49" s="123"/>
      <c r="CJ49" s="123"/>
      <c r="CK49" s="123"/>
      <c r="CL49" s="123"/>
      <c r="CM49" s="123"/>
      <c r="CN49" s="172"/>
      <c r="CO49" s="118"/>
      <c r="CP49" s="118"/>
      <c r="CQ49" s="118"/>
      <c r="CR49" s="118"/>
      <c r="CS49" s="118"/>
      <c r="CT49" s="118"/>
      <c r="CU49" s="118"/>
      <c r="CV49" s="118"/>
      <c r="CW49" s="173"/>
      <c r="CX49" s="123"/>
      <c r="CY49" s="123"/>
      <c r="CZ49" s="123"/>
      <c r="DA49" s="123"/>
      <c r="DB49" s="123"/>
      <c r="DC49" s="123"/>
      <c r="DD49" s="172"/>
      <c r="DE49" s="173"/>
      <c r="DF49" s="123"/>
      <c r="DG49" s="123"/>
      <c r="DH49" s="123"/>
      <c r="DI49" s="123"/>
      <c r="DJ49" s="123"/>
      <c r="DK49" s="123"/>
      <c r="DL49" s="172"/>
      <c r="DM49" s="173"/>
      <c r="DN49" s="123"/>
      <c r="DO49" s="123"/>
      <c r="DP49" s="123"/>
      <c r="DQ49" s="123"/>
      <c r="DR49" s="123"/>
      <c r="DS49" s="123"/>
      <c r="DT49" s="172"/>
      <c r="DU49" s="129"/>
      <c r="DV49" s="161">
        <v>1939</v>
      </c>
      <c r="DW49" s="173"/>
      <c r="DX49" s="123"/>
      <c r="DY49" s="123"/>
      <c r="DZ49" s="173"/>
      <c r="EA49" s="123"/>
      <c r="EB49" s="172"/>
      <c r="EC49" s="123"/>
      <c r="ED49" s="123"/>
      <c r="EE49" s="123"/>
      <c r="EF49" s="173"/>
      <c r="EG49" s="123"/>
      <c r="EH49" s="172"/>
      <c r="EI49" s="123"/>
      <c r="EJ49" s="123"/>
      <c r="EK49" s="172"/>
      <c r="EL49" s="123"/>
      <c r="EM49" s="123"/>
      <c r="EN49" s="173"/>
      <c r="EO49" s="123"/>
      <c r="EP49" s="123"/>
      <c r="EQ49" s="123"/>
      <c r="ER49" s="123"/>
      <c r="ES49" s="123"/>
      <c r="ET49" s="123"/>
      <c r="EU49" s="172"/>
      <c r="EV49" s="159">
        <v>1939</v>
      </c>
      <c r="EW49" s="161"/>
      <c r="EX49" s="123"/>
      <c r="EY49" s="123"/>
      <c r="EZ49" s="123"/>
      <c r="FA49" s="172"/>
      <c r="FB49" s="123">
        <v>63</v>
      </c>
      <c r="FC49" s="180">
        <v>2.2817926406860352</v>
      </c>
      <c r="FD49" s="181">
        <v>2.0470073223114014</v>
      </c>
      <c r="FE49" s="181">
        <v>1.6973105669021606</v>
      </c>
      <c r="FF49" s="182">
        <v>1.4844961166381836</v>
      </c>
      <c r="FG49" s="180">
        <v>2.2228495790926037</v>
      </c>
      <c r="FH49" s="181">
        <v>2.1770463070691179</v>
      </c>
      <c r="FI49" s="181">
        <v>1.6833830540468449</v>
      </c>
      <c r="FJ49" s="182">
        <v>1.4870422213267784</v>
      </c>
      <c r="FK49" s="180">
        <v>3.1004365229526289</v>
      </c>
      <c r="FL49" s="181">
        <v>2.7646345680453313</v>
      </c>
      <c r="FM49" s="181">
        <v>2.0387234133963701</v>
      </c>
      <c r="FN49" s="182">
        <v>1.6220006677138725</v>
      </c>
      <c r="FO49" s="180">
        <v>0.98065958254076013</v>
      </c>
      <c r="FP49" s="181">
        <v>1.0248247139461104</v>
      </c>
      <c r="FQ49" s="181">
        <v>1.0728168633475466</v>
      </c>
      <c r="FR49" s="181">
        <v>1.1464438307641662</v>
      </c>
      <c r="FS49" s="173"/>
      <c r="FT49" s="123"/>
      <c r="FU49" s="123"/>
      <c r="FV49" s="172"/>
      <c r="FW49" s="118"/>
      <c r="FX49" s="173">
        <v>63</v>
      </c>
      <c r="FY49" s="181">
        <v>1.0651757752811788</v>
      </c>
      <c r="FZ49" s="183">
        <v>1.246836030091153</v>
      </c>
      <c r="GA49" s="183">
        <v>1.221450159688785</v>
      </c>
      <c r="GB49" s="183">
        <v>1.2068488331227774</v>
      </c>
      <c r="GC49" s="183">
        <v>1.1853374941411594</v>
      </c>
      <c r="GD49" s="173">
        <v>63</v>
      </c>
      <c r="GE49" s="181">
        <v>0.96763752033106332</v>
      </c>
      <c r="GF49" s="183">
        <v>1.1839834317707993</v>
      </c>
      <c r="GG49" s="183">
        <v>1.1729612892873509</v>
      </c>
      <c r="GH49" s="183">
        <v>1.1526063035518486</v>
      </c>
      <c r="GI49" s="183">
        <v>1.1234232053829034</v>
      </c>
      <c r="GJ49" s="173">
        <v>63</v>
      </c>
      <c r="GK49" s="181">
        <v>1.503213186264847</v>
      </c>
      <c r="GL49" s="183">
        <v>1.6321423509184008</v>
      </c>
      <c r="GM49" s="183">
        <v>1.3849227142882565</v>
      </c>
      <c r="GN49" s="183">
        <v>1.3716882745551939</v>
      </c>
      <c r="GO49" s="183">
        <v>1.4321724667073195</v>
      </c>
      <c r="GP49" s="173"/>
      <c r="GQ49" s="123"/>
      <c r="GR49" s="123"/>
      <c r="GS49" s="123"/>
      <c r="GT49" s="172"/>
      <c r="GU49" s="173"/>
      <c r="GV49" s="123"/>
      <c r="GW49" s="123"/>
      <c r="GX49" s="123"/>
      <c r="GY49" s="123"/>
      <c r="GZ49" s="172"/>
      <c r="HA49" s="173"/>
      <c r="HB49" s="123"/>
      <c r="HC49" s="123"/>
      <c r="HD49" s="123"/>
      <c r="HE49" s="123"/>
      <c r="HF49" s="172"/>
      <c r="HG49" s="118"/>
      <c r="HH49" s="118">
        <v>1943</v>
      </c>
      <c r="HI49" s="184">
        <v>0.87165945768356323</v>
      </c>
      <c r="HJ49" s="184">
        <v>0.76392209529876709</v>
      </c>
      <c r="HK49" s="174">
        <v>0.34447532892227173</v>
      </c>
      <c r="HL49" s="138">
        <v>0.2252848148288529</v>
      </c>
      <c r="HM49" s="138">
        <v>0.47976785898208618</v>
      </c>
      <c r="HN49" s="138">
        <v>0.38055065274238586</v>
      </c>
      <c r="HO49" s="138">
        <v>0.11764030903577805</v>
      </c>
      <c r="HP49" s="138">
        <v>5.0872913174946008E-2</v>
      </c>
      <c r="HQ49" s="118"/>
      <c r="HR49" s="118"/>
      <c r="HS49" s="118"/>
      <c r="HT49" s="118"/>
      <c r="HU49" s="118"/>
      <c r="HV49" s="118"/>
    </row>
    <row r="50" spans="1:230" x14ac:dyDescent="0.3">
      <c r="A50" s="159">
        <v>1940</v>
      </c>
      <c r="B50" s="159">
        <v>1940</v>
      </c>
      <c r="C50" s="265">
        <v>0.17066748440265656</v>
      </c>
      <c r="D50" s="265">
        <v>0.40780091285705566</v>
      </c>
      <c r="E50" s="265">
        <v>0.42153161764144897</v>
      </c>
      <c r="F50" s="265">
        <v>0.16679997742176056</v>
      </c>
      <c r="G50" s="266">
        <f t="shared" si="4"/>
        <v>0.17986235126693717</v>
      </c>
      <c r="H50" s="266">
        <f t="shared" si="4"/>
        <v>0.40946846702705486</v>
      </c>
      <c r="I50" s="266">
        <v>0.47734613599976272</v>
      </c>
      <c r="J50" s="266">
        <v>0.19305442067419556</v>
      </c>
      <c r="K50" s="190">
        <f t="shared" si="3"/>
        <v>0.28429171532556718</v>
      </c>
      <c r="L50" s="138">
        <v>14696.844504560531</v>
      </c>
      <c r="M50" s="175">
        <f>DataF11.2!L50*$Q$24</f>
        <v>12034.5405162484</v>
      </c>
      <c r="N50" s="175"/>
      <c r="O50" s="175"/>
      <c r="P50" s="118"/>
      <c r="Q50" s="118"/>
      <c r="R50" s="118"/>
      <c r="S50" s="118"/>
      <c r="T50" s="123"/>
      <c r="U50" s="159">
        <v>1940</v>
      </c>
      <c r="V50" s="123"/>
      <c r="W50" s="123"/>
      <c r="X50" s="123"/>
      <c r="Y50" s="123"/>
      <c r="Z50" s="123"/>
      <c r="AA50" s="123"/>
      <c r="AB50" s="123"/>
      <c r="AC50" s="123"/>
      <c r="AD50" s="172"/>
      <c r="AE50" s="144"/>
      <c r="AF50" s="129"/>
      <c r="AG50" s="129"/>
      <c r="AH50" s="129"/>
      <c r="AI50" s="129"/>
      <c r="AJ50" s="129"/>
      <c r="AK50" s="129"/>
      <c r="AL50" s="144"/>
      <c r="AM50" s="129"/>
      <c r="AN50" s="129"/>
      <c r="AO50" s="129"/>
      <c r="AP50" s="129"/>
      <c r="AQ50" s="129"/>
      <c r="AR50" s="148"/>
      <c r="AS50" s="129"/>
      <c r="AT50" s="123"/>
      <c r="AU50" s="118"/>
      <c r="AV50" s="118"/>
      <c r="AW50" s="118"/>
      <c r="AX50" s="118"/>
      <c r="AY50" s="118"/>
      <c r="AZ50" s="118"/>
      <c r="BA50" s="118"/>
      <c r="BB50" s="118"/>
      <c r="BC50" s="118"/>
      <c r="BD50" s="118"/>
      <c r="BE50" s="118"/>
      <c r="BF50" s="118"/>
      <c r="BG50" s="118"/>
      <c r="BH50" s="118"/>
      <c r="BI50" s="118"/>
      <c r="BJ50" s="118"/>
      <c r="BK50" s="118"/>
      <c r="BL50" s="118"/>
      <c r="BM50" s="118"/>
      <c r="BN50" s="118"/>
      <c r="BO50" s="118"/>
      <c r="BP50" s="118"/>
      <c r="BQ50" s="173"/>
      <c r="BR50" s="123"/>
      <c r="BS50" s="123"/>
      <c r="BT50" s="123"/>
      <c r="BU50" s="123"/>
      <c r="BV50" s="123"/>
      <c r="BW50" s="123"/>
      <c r="BX50" s="172"/>
      <c r="BY50" s="118"/>
      <c r="BZ50" s="118"/>
      <c r="CA50" s="118"/>
      <c r="CB50" s="118"/>
      <c r="CC50" s="118"/>
      <c r="CD50" s="118"/>
      <c r="CE50" s="118"/>
      <c r="CF50" s="118"/>
      <c r="CG50" s="173"/>
      <c r="CH50" s="123"/>
      <c r="CI50" s="123"/>
      <c r="CJ50" s="123"/>
      <c r="CK50" s="123"/>
      <c r="CL50" s="123"/>
      <c r="CM50" s="123"/>
      <c r="CN50" s="172"/>
      <c r="CO50" s="118"/>
      <c r="CP50" s="118"/>
      <c r="CQ50" s="118"/>
      <c r="CR50" s="118"/>
      <c r="CS50" s="118"/>
      <c r="CT50" s="118"/>
      <c r="CU50" s="118"/>
      <c r="CV50" s="118"/>
      <c r="CW50" s="173"/>
      <c r="CX50" s="123"/>
      <c r="CY50" s="123"/>
      <c r="CZ50" s="123"/>
      <c r="DA50" s="123"/>
      <c r="DB50" s="123"/>
      <c r="DC50" s="123"/>
      <c r="DD50" s="172"/>
      <c r="DE50" s="173"/>
      <c r="DF50" s="123"/>
      <c r="DG50" s="123"/>
      <c r="DH50" s="123"/>
      <c r="DI50" s="123"/>
      <c r="DJ50" s="123"/>
      <c r="DK50" s="123"/>
      <c r="DL50" s="172"/>
      <c r="DM50" s="173"/>
      <c r="DN50" s="123"/>
      <c r="DO50" s="123"/>
      <c r="DP50" s="123"/>
      <c r="DQ50" s="123"/>
      <c r="DR50" s="123"/>
      <c r="DS50" s="123"/>
      <c r="DT50" s="172"/>
      <c r="DU50" s="129"/>
      <c r="DV50" s="161">
        <v>1940</v>
      </c>
      <c r="DW50" s="173"/>
      <c r="DX50" s="123"/>
      <c r="DY50" s="123"/>
      <c r="DZ50" s="173"/>
      <c r="EA50" s="123"/>
      <c r="EB50" s="172"/>
      <c r="EC50" s="123"/>
      <c r="ED50" s="123"/>
      <c r="EE50" s="123"/>
      <c r="EF50" s="173"/>
      <c r="EG50" s="123"/>
      <c r="EH50" s="172"/>
      <c r="EI50" s="123"/>
      <c r="EJ50" s="123"/>
      <c r="EK50" s="172"/>
      <c r="EL50" s="123"/>
      <c r="EM50" s="123"/>
      <c r="EN50" s="173"/>
      <c r="EO50" s="123"/>
      <c r="EP50" s="123"/>
      <c r="EQ50" s="123"/>
      <c r="ER50" s="123"/>
      <c r="ES50" s="123"/>
      <c r="ET50" s="123"/>
      <c r="EU50" s="172"/>
      <c r="EV50" s="159">
        <v>1940</v>
      </c>
      <c r="EW50" s="161"/>
      <c r="EX50" s="123"/>
      <c r="EY50" s="123"/>
      <c r="EZ50" s="123"/>
      <c r="FA50" s="172"/>
      <c r="FB50" s="123">
        <v>64</v>
      </c>
      <c r="FC50" s="180">
        <v>1.9967378377914429</v>
      </c>
      <c r="FD50" s="181">
        <v>2.088996410369873</v>
      </c>
      <c r="FE50" s="181">
        <v>1.6956921815872192</v>
      </c>
      <c r="FF50" s="182">
        <v>1.4974099397659302</v>
      </c>
      <c r="FG50" s="180">
        <v>2.1830647310667066</v>
      </c>
      <c r="FH50" s="181">
        <v>2.15369554524937</v>
      </c>
      <c r="FI50" s="181">
        <v>1.674551924550693</v>
      </c>
      <c r="FJ50" s="182">
        <v>1.4905595769700217</v>
      </c>
      <c r="FK50" s="180">
        <v>3.0342445271049625</v>
      </c>
      <c r="FL50" s="181">
        <v>2.6900622478751064</v>
      </c>
      <c r="FM50" s="181">
        <v>2.0186009894966044</v>
      </c>
      <c r="FN50" s="182">
        <v>1.6283626563024571</v>
      </c>
      <c r="FO50" s="180">
        <v>0.99626150141847036</v>
      </c>
      <c r="FP50" s="181">
        <v>1.0275701726015061</v>
      </c>
      <c r="FQ50" s="181">
        <v>1.0624701241534362</v>
      </c>
      <c r="FR50" s="181">
        <v>1.1395294565953735</v>
      </c>
      <c r="FS50" s="173"/>
      <c r="FT50" s="123"/>
      <c r="FU50" s="123"/>
      <c r="FV50" s="172"/>
      <c r="FW50" s="118"/>
      <c r="FX50" s="173">
        <v>64</v>
      </c>
      <c r="FY50" s="181">
        <v>1.049955117751624</v>
      </c>
      <c r="FZ50" s="183">
        <v>1.2571150528411015</v>
      </c>
      <c r="GA50" s="183">
        <v>1.22810973808882</v>
      </c>
      <c r="GB50" s="183">
        <v>1.1978227302708266</v>
      </c>
      <c r="GC50" s="183">
        <v>1.1800694296784544</v>
      </c>
      <c r="GD50" s="173">
        <v>64</v>
      </c>
      <c r="GE50" s="181">
        <v>0.95651806480775681</v>
      </c>
      <c r="GF50" s="183">
        <v>1.1957336387809461</v>
      </c>
      <c r="GG50" s="183">
        <v>1.1829218551957985</v>
      </c>
      <c r="GH50" s="183">
        <v>1.1476763593144248</v>
      </c>
      <c r="GI50" s="183">
        <v>1.119954331107931</v>
      </c>
      <c r="GJ50" s="173">
        <v>64</v>
      </c>
      <c r="GK50" s="181">
        <v>1.490816876364381</v>
      </c>
      <c r="GL50" s="183">
        <v>1.6112514702656386</v>
      </c>
      <c r="GM50" s="183">
        <v>1.3750007968456341</v>
      </c>
      <c r="GN50" s="183">
        <v>1.3454919671643493</v>
      </c>
      <c r="GO50" s="183">
        <v>1.4213295077202199</v>
      </c>
      <c r="GP50" s="173"/>
      <c r="GQ50" s="123"/>
      <c r="GR50" s="123"/>
      <c r="GS50" s="123"/>
      <c r="GT50" s="172"/>
      <c r="GU50" s="173"/>
      <c r="GV50" s="123"/>
      <c r="GW50" s="123"/>
      <c r="GX50" s="123"/>
      <c r="GY50" s="123"/>
      <c r="GZ50" s="172"/>
      <c r="HA50" s="173"/>
      <c r="HB50" s="123"/>
      <c r="HC50" s="123"/>
      <c r="HD50" s="123"/>
      <c r="HE50" s="123"/>
      <c r="HF50" s="172"/>
      <c r="HG50" s="118"/>
      <c r="HH50" s="118">
        <v>1944</v>
      </c>
      <c r="HI50" s="184">
        <v>0.8661656379699707</v>
      </c>
      <c r="HJ50" s="184">
        <v>0.75842827558517456</v>
      </c>
      <c r="HK50" s="174">
        <v>0.32232564687728882</v>
      </c>
      <c r="HL50" s="138">
        <v>0.22145755380897286</v>
      </c>
      <c r="HM50" s="138">
        <v>0.47759664058685303</v>
      </c>
      <c r="HN50" s="138">
        <v>0.37837943434715271</v>
      </c>
      <c r="HO50" s="138">
        <v>9.9344223737716675E-2</v>
      </c>
      <c r="HP50" s="138">
        <v>5.0008656444148925E-2</v>
      </c>
      <c r="HQ50" s="118"/>
      <c r="HR50" s="118"/>
      <c r="HS50" s="118"/>
      <c r="HT50" s="118"/>
      <c r="HU50" s="118"/>
      <c r="HV50" s="118"/>
    </row>
    <row r="51" spans="1:230" x14ac:dyDescent="0.3">
      <c r="A51" s="159">
        <v>1941</v>
      </c>
      <c r="B51" s="159">
        <v>1941</v>
      </c>
      <c r="C51" s="265">
        <v>0.17457315325737</v>
      </c>
      <c r="D51" s="265">
        <v>0.41610673069953918</v>
      </c>
      <c r="E51" s="265">
        <v>0.40932011604309082</v>
      </c>
      <c r="F51" s="265">
        <v>0.15909290313720703</v>
      </c>
      <c r="G51" s="266">
        <f t="shared" si="4"/>
        <v>0.18904808921713412</v>
      </c>
      <c r="H51" s="266">
        <f t="shared" si="4"/>
        <v>0.43038040335216832</v>
      </c>
      <c r="I51" s="266">
        <v>0.45788127374530058</v>
      </c>
      <c r="J51" s="266">
        <v>0.19486650070173528</v>
      </c>
      <c r="K51" s="190">
        <f t="shared" si="3"/>
        <v>0.2630147730435653</v>
      </c>
      <c r="L51" s="138">
        <v>17426.443323001</v>
      </c>
      <c r="M51" s="175">
        <f>DataF11.2!L51*$Q$24</f>
        <v>14269.677967926014</v>
      </c>
      <c r="N51" s="175"/>
      <c r="O51" s="175"/>
      <c r="P51" s="118"/>
      <c r="Q51" s="118"/>
      <c r="R51" s="118"/>
      <c r="S51" s="118"/>
      <c r="T51" s="123"/>
      <c r="U51" s="159">
        <v>1941</v>
      </c>
      <c r="V51" s="123"/>
      <c r="W51" s="123"/>
      <c r="X51" s="123"/>
      <c r="Y51" s="123"/>
      <c r="Z51" s="123"/>
      <c r="AA51" s="123"/>
      <c r="AB51" s="123"/>
      <c r="AC51" s="123"/>
      <c r="AD51" s="172"/>
      <c r="AE51" s="144"/>
      <c r="AF51" s="129"/>
      <c r="AG51" s="129"/>
      <c r="AH51" s="129"/>
      <c r="AI51" s="129"/>
      <c r="AJ51" s="129"/>
      <c r="AK51" s="129"/>
      <c r="AL51" s="144"/>
      <c r="AM51" s="129"/>
      <c r="AN51" s="129"/>
      <c r="AO51" s="129"/>
      <c r="AP51" s="129"/>
      <c r="AQ51" s="129"/>
      <c r="AR51" s="148"/>
      <c r="AS51" s="129"/>
      <c r="AT51" s="123"/>
      <c r="AU51" s="118"/>
      <c r="AV51" s="118"/>
      <c r="AW51" s="118"/>
      <c r="AX51" s="118"/>
      <c r="AY51" s="118"/>
      <c r="AZ51" s="118"/>
      <c r="BA51" s="118"/>
      <c r="BB51" s="118"/>
      <c r="BC51" s="118"/>
      <c r="BD51" s="118"/>
      <c r="BE51" s="118"/>
      <c r="BF51" s="118"/>
      <c r="BG51" s="118"/>
      <c r="BH51" s="118"/>
      <c r="BI51" s="118"/>
      <c r="BJ51" s="118"/>
      <c r="BK51" s="118"/>
      <c r="BL51" s="118"/>
      <c r="BM51" s="118"/>
      <c r="BN51" s="118"/>
      <c r="BO51" s="118"/>
      <c r="BP51" s="118"/>
      <c r="BQ51" s="173"/>
      <c r="BR51" s="123"/>
      <c r="BS51" s="123"/>
      <c r="BT51" s="123"/>
      <c r="BU51" s="123"/>
      <c r="BV51" s="123"/>
      <c r="BW51" s="123"/>
      <c r="BX51" s="172"/>
      <c r="BY51" s="118"/>
      <c r="BZ51" s="118"/>
      <c r="CA51" s="118"/>
      <c r="CB51" s="118"/>
      <c r="CC51" s="118"/>
      <c r="CD51" s="118"/>
      <c r="CE51" s="118"/>
      <c r="CF51" s="118"/>
      <c r="CG51" s="173"/>
      <c r="CH51" s="123"/>
      <c r="CI51" s="123"/>
      <c r="CJ51" s="123"/>
      <c r="CK51" s="123"/>
      <c r="CL51" s="123"/>
      <c r="CM51" s="123"/>
      <c r="CN51" s="172"/>
      <c r="CO51" s="118"/>
      <c r="CP51" s="118"/>
      <c r="CQ51" s="118"/>
      <c r="CR51" s="118"/>
      <c r="CS51" s="118"/>
      <c r="CT51" s="118"/>
      <c r="CU51" s="118"/>
      <c r="CV51" s="118"/>
      <c r="CW51" s="173"/>
      <c r="CX51" s="123"/>
      <c r="CY51" s="123"/>
      <c r="CZ51" s="123"/>
      <c r="DA51" s="123"/>
      <c r="DB51" s="123"/>
      <c r="DC51" s="123"/>
      <c r="DD51" s="172"/>
      <c r="DE51" s="173"/>
      <c r="DF51" s="123"/>
      <c r="DG51" s="123"/>
      <c r="DH51" s="123"/>
      <c r="DI51" s="123"/>
      <c r="DJ51" s="123"/>
      <c r="DK51" s="123"/>
      <c r="DL51" s="172"/>
      <c r="DM51" s="173"/>
      <c r="DN51" s="123"/>
      <c r="DO51" s="123"/>
      <c r="DP51" s="123"/>
      <c r="DQ51" s="123"/>
      <c r="DR51" s="123"/>
      <c r="DS51" s="123"/>
      <c r="DT51" s="172"/>
      <c r="DU51" s="129"/>
      <c r="DV51" s="161">
        <v>1941</v>
      </c>
      <c r="DW51" s="173"/>
      <c r="DX51" s="123"/>
      <c r="DY51" s="123"/>
      <c r="DZ51" s="173"/>
      <c r="EA51" s="123"/>
      <c r="EB51" s="172"/>
      <c r="EC51" s="123"/>
      <c r="ED51" s="123"/>
      <c r="EE51" s="123"/>
      <c r="EF51" s="173"/>
      <c r="EG51" s="123"/>
      <c r="EH51" s="172"/>
      <c r="EI51" s="123"/>
      <c r="EJ51" s="123"/>
      <c r="EK51" s="172"/>
      <c r="EL51" s="123"/>
      <c r="EM51" s="123"/>
      <c r="EN51" s="173"/>
      <c r="EO51" s="123"/>
      <c r="EP51" s="123"/>
      <c r="EQ51" s="123"/>
      <c r="ER51" s="123"/>
      <c r="ES51" s="123"/>
      <c r="ET51" s="123"/>
      <c r="EU51" s="172"/>
      <c r="EV51" s="159">
        <v>1941</v>
      </c>
      <c r="EW51" s="161"/>
      <c r="EX51" s="123"/>
      <c r="EY51" s="123"/>
      <c r="EZ51" s="123"/>
      <c r="FA51" s="172"/>
      <c r="FB51" s="123">
        <v>65</v>
      </c>
      <c r="FC51" s="180">
        <v>2.177729606628418</v>
      </c>
      <c r="FD51" s="181">
        <v>2.2048084735870361</v>
      </c>
      <c r="FE51" s="181">
        <v>1.6780949831008911</v>
      </c>
      <c r="FF51" s="182">
        <v>1.5111966133117676</v>
      </c>
      <c r="FG51" s="180">
        <v>2.1619007516255295</v>
      </c>
      <c r="FH51" s="181">
        <v>2.1218659051906488</v>
      </c>
      <c r="FI51" s="181">
        <v>1.6614488989479834</v>
      </c>
      <c r="FJ51" s="182">
        <v>1.4962710083659057</v>
      </c>
      <c r="FK51" s="180">
        <v>2.9624494071808498</v>
      </c>
      <c r="FL51" s="181">
        <v>2.617195611517305</v>
      </c>
      <c r="FM51" s="181">
        <v>1.9925195161390901</v>
      </c>
      <c r="FN51" s="182">
        <v>1.6387644576758345</v>
      </c>
      <c r="FO51" s="180">
        <v>1.0178832662836352</v>
      </c>
      <c r="FP51" s="181">
        <v>1.0304121451462203</v>
      </c>
      <c r="FQ51" s="181">
        <v>1.0542026767134631</v>
      </c>
      <c r="FR51" s="181">
        <v>1.1347694430003539</v>
      </c>
      <c r="FS51" s="173"/>
      <c r="FT51" s="123"/>
      <c r="FU51" s="123"/>
      <c r="FV51" s="172"/>
      <c r="FW51" s="118"/>
      <c r="FX51" s="173">
        <v>65</v>
      </c>
      <c r="FY51" s="181">
        <v>1.0358981065190445</v>
      </c>
      <c r="FZ51" s="183">
        <v>1.2586225143414211</v>
      </c>
      <c r="GA51" s="183">
        <v>1.2334336159789923</v>
      </c>
      <c r="GB51" s="183">
        <v>1.1878141371898403</v>
      </c>
      <c r="GC51" s="183">
        <v>1.1740000554361205</v>
      </c>
      <c r="GD51" s="173">
        <v>65</v>
      </c>
      <c r="GE51" s="181">
        <v>0.94493026786348933</v>
      </c>
      <c r="GF51" s="183">
        <v>1.1947640431447468</v>
      </c>
      <c r="GG51" s="183">
        <v>1.1883681760244245</v>
      </c>
      <c r="GH51" s="183">
        <v>1.1410686793042395</v>
      </c>
      <c r="GI51" s="183">
        <v>1.1140156195405027</v>
      </c>
      <c r="GJ51" s="173">
        <v>65</v>
      </c>
      <c r="GK51" s="181">
        <v>1.479699287219145</v>
      </c>
      <c r="GL51" s="183">
        <v>1.5790321395554465</v>
      </c>
      <c r="GM51" s="183">
        <v>1.3768871601303778</v>
      </c>
      <c r="GN51" s="183">
        <v>1.3275859636333338</v>
      </c>
      <c r="GO51" s="183">
        <v>1.4121320593894957</v>
      </c>
      <c r="GP51" s="173"/>
      <c r="GQ51" s="123"/>
      <c r="GR51" s="123"/>
      <c r="GS51" s="123"/>
      <c r="GT51" s="172"/>
      <c r="GU51" s="173"/>
      <c r="GV51" s="123"/>
      <c r="GW51" s="123"/>
      <c r="GX51" s="123"/>
      <c r="GY51" s="123"/>
      <c r="GZ51" s="172"/>
      <c r="HA51" s="173"/>
      <c r="HB51" s="123"/>
      <c r="HC51" s="123"/>
      <c r="HD51" s="123"/>
      <c r="HE51" s="123"/>
      <c r="HF51" s="172"/>
      <c r="HG51" s="118"/>
      <c r="HH51" s="118">
        <v>1945</v>
      </c>
      <c r="HI51" s="184">
        <v>0.84519273042678833</v>
      </c>
      <c r="HJ51" s="184">
        <v>0.73745536804199219</v>
      </c>
      <c r="HK51" s="174">
        <v>0.3109259307384491</v>
      </c>
      <c r="HL51" s="138">
        <v>0.24511103374677795</v>
      </c>
      <c r="HM51" s="138">
        <v>0.45093926787376404</v>
      </c>
      <c r="HN51" s="138">
        <v>0.35172206163406372</v>
      </c>
      <c r="HO51" s="138">
        <v>8.426588773727417E-2</v>
      </c>
      <c r="HP51" s="138">
        <v>5.083367062809898E-2</v>
      </c>
      <c r="HQ51" s="118"/>
      <c r="HR51" s="118"/>
      <c r="HS51" s="118"/>
      <c r="HT51" s="118"/>
      <c r="HU51" s="118"/>
      <c r="HV51" s="118"/>
    </row>
    <row r="52" spans="1:230" x14ac:dyDescent="0.3">
      <c r="A52" s="159">
        <v>1942</v>
      </c>
      <c r="B52" s="159">
        <v>1942</v>
      </c>
      <c r="C52" s="265">
        <v>0.18625617027282715</v>
      </c>
      <c r="D52" s="265">
        <v>0.43151241540908813</v>
      </c>
      <c r="E52" s="265">
        <v>0.38223141431808472</v>
      </c>
      <c r="F52" s="265">
        <v>0.14560164511203766</v>
      </c>
      <c r="G52" s="266">
        <f t="shared" si="4"/>
        <v>0.19472937315650862</v>
      </c>
      <c r="H52" s="266">
        <f t="shared" si="4"/>
        <v>0.44331421973461171</v>
      </c>
      <c r="I52" s="266">
        <v>0.41066918170600797</v>
      </c>
      <c r="J52" s="266">
        <v>0.18493826368831501</v>
      </c>
      <c r="K52" s="190">
        <f t="shared" si="3"/>
        <v>0.22573091801769296</v>
      </c>
      <c r="L52" s="138">
        <v>20606.57863104064</v>
      </c>
      <c r="M52" s="175">
        <f>DataF11.2!L52*$Q$24</f>
        <v>16873.738125184889</v>
      </c>
      <c r="N52" s="175"/>
      <c r="O52" s="175"/>
      <c r="P52" s="118"/>
      <c r="Q52" s="118"/>
      <c r="R52" s="118"/>
      <c r="S52" s="118"/>
      <c r="T52" s="123"/>
      <c r="U52" s="159">
        <v>1942</v>
      </c>
      <c r="V52" s="123"/>
      <c r="W52" s="123"/>
      <c r="X52" s="123"/>
      <c r="Y52" s="123"/>
      <c r="Z52" s="123"/>
      <c r="AA52" s="123"/>
      <c r="AB52" s="123"/>
      <c r="AC52" s="123"/>
      <c r="AD52" s="172"/>
      <c r="AE52" s="144"/>
      <c r="AF52" s="129"/>
      <c r="AG52" s="129"/>
      <c r="AH52" s="129"/>
      <c r="AI52" s="129"/>
      <c r="AJ52" s="129"/>
      <c r="AK52" s="129"/>
      <c r="AL52" s="144"/>
      <c r="AM52" s="129"/>
      <c r="AN52" s="129"/>
      <c r="AO52" s="129"/>
      <c r="AP52" s="129"/>
      <c r="AQ52" s="129"/>
      <c r="AR52" s="148"/>
      <c r="AS52" s="129"/>
      <c r="AT52" s="123"/>
      <c r="AU52" s="118"/>
      <c r="AV52" s="118"/>
      <c r="AW52" s="118"/>
      <c r="AX52" s="118"/>
      <c r="AY52" s="118"/>
      <c r="AZ52" s="118"/>
      <c r="BA52" s="118"/>
      <c r="BB52" s="118"/>
      <c r="BC52" s="118"/>
      <c r="BD52" s="118"/>
      <c r="BE52" s="118"/>
      <c r="BF52" s="118"/>
      <c r="BG52" s="118"/>
      <c r="BH52" s="118"/>
      <c r="BI52" s="118"/>
      <c r="BJ52" s="118"/>
      <c r="BK52" s="118"/>
      <c r="BL52" s="118"/>
      <c r="BM52" s="118"/>
      <c r="BN52" s="118"/>
      <c r="BO52" s="118"/>
      <c r="BP52" s="118"/>
      <c r="BQ52" s="173"/>
      <c r="BR52" s="123"/>
      <c r="BS52" s="123"/>
      <c r="BT52" s="123"/>
      <c r="BU52" s="123"/>
      <c r="BV52" s="123"/>
      <c r="BW52" s="123"/>
      <c r="BX52" s="172"/>
      <c r="BY52" s="118"/>
      <c r="BZ52" s="118"/>
      <c r="CA52" s="118"/>
      <c r="CB52" s="118"/>
      <c r="CC52" s="118"/>
      <c r="CD52" s="118"/>
      <c r="CE52" s="118"/>
      <c r="CF52" s="118"/>
      <c r="CG52" s="173"/>
      <c r="CH52" s="123"/>
      <c r="CI52" s="123"/>
      <c r="CJ52" s="123"/>
      <c r="CK52" s="123"/>
      <c r="CL52" s="123"/>
      <c r="CM52" s="123"/>
      <c r="CN52" s="172"/>
      <c r="CO52" s="118"/>
      <c r="CP52" s="118"/>
      <c r="CQ52" s="118"/>
      <c r="CR52" s="118"/>
      <c r="CS52" s="118"/>
      <c r="CT52" s="118"/>
      <c r="CU52" s="118"/>
      <c r="CV52" s="118"/>
      <c r="CW52" s="173"/>
      <c r="CX52" s="123"/>
      <c r="CY52" s="123"/>
      <c r="CZ52" s="123"/>
      <c r="DA52" s="123"/>
      <c r="DB52" s="123"/>
      <c r="DC52" s="123"/>
      <c r="DD52" s="172"/>
      <c r="DE52" s="173"/>
      <c r="DF52" s="123"/>
      <c r="DG52" s="123"/>
      <c r="DH52" s="123"/>
      <c r="DI52" s="123"/>
      <c r="DJ52" s="123"/>
      <c r="DK52" s="123"/>
      <c r="DL52" s="172"/>
      <c r="DM52" s="173"/>
      <c r="DN52" s="123"/>
      <c r="DO52" s="123"/>
      <c r="DP52" s="123"/>
      <c r="DQ52" s="123"/>
      <c r="DR52" s="123"/>
      <c r="DS52" s="123"/>
      <c r="DT52" s="172"/>
      <c r="DU52" s="129"/>
      <c r="DV52" s="161">
        <v>1942</v>
      </c>
      <c r="DW52" s="173"/>
      <c r="DX52" s="123"/>
      <c r="DY52" s="123"/>
      <c r="DZ52" s="173"/>
      <c r="EA52" s="123"/>
      <c r="EB52" s="172"/>
      <c r="EC52" s="123"/>
      <c r="ED52" s="123"/>
      <c r="EE52" s="123"/>
      <c r="EF52" s="173"/>
      <c r="EG52" s="123"/>
      <c r="EH52" s="172"/>
      <c r="EI52" s="123"/>
      <c r="EJ52" s="123"/>
      <c r="EK52" s="172"/>
      <c r="EL52" s="123"/>
      <c r="EM52" s="123"/>
      <c r="EN52" s="173"/>
      <c r="EO52" s="123"/>
      <c r="EP52" s="123"/>
      <c r="EQ52" s="123"/>
      <c r="ER52" s="123"/>
      <c r="ES52" s="123"/>
      <c r="ET52" s="123"/>
      <c r="EU52" s="172"/>
      <c r="EV52" s="159">
        <v>1942</v>
      </c>
      <c r="EW52" s="161"/>
      <c r="EX52" s="123"/>
      <c r="EY52" s="123"/>
      <c r="EZ52" s="123"/>
      <c r="FA52" s="172"/>
      <c r="FB52" s="123">
        <v>66</v>
      </c>
      <c r="FC52" s="180">
        <v>1.7528904676437378</v>
      </c>
      <c r="FD52" s="181">
        <v>1.9893922805786133</v>
      </c>
      <c r="FE52" s="181">
        <v>1.628583550453186</v>
      </c>
      <c r="FF52" s="182">
        <v>1.5157337188720703</v>
      </c>
      <c r="FG52" s="180">
        <v>2.1299517333675584</v>
      </c>
      <c r="FH52" s="181">
        <v>2.0797237171827394</v>
      </c>
      <c r="FI52" s="181">
        <v>1.6468596012423367</v>
      </c>
      <c r="FJ52" s="182">
        <v>1.5014827889079381</v>
      </c>
      <c r="FK52" s="180">
        <v>2.8790382524895857</v>
      </c>
      <c r="FL52" s="181">
        <v>2.552692780271447</v>
      </c>
      <c r="FM52" s="181">
        <v>1.9658566081722033</v>
      </c>
      <c r="FN52" s="182">
        <v>1.6494085088602768</v>
      </c>
      <c r="FO52" s="180">
        <v>1.0433752964275613</v>
      </c>
      <c r="FP52" s="181">
        <v>1.0303924406826999</v>
      </c>
      <c r="FQ52" s="181">
        <v>1.0494113090791313</v>
      </c>
      <c r="FR52" s="181">
        <v>1.1290097086296622</v>
      </c>
      <c r="FS52" s="173"/>
      <c r="FT52" s="123"/>
      <c r="FU52" s="123"/>
      <c r="FV52" s="172"/>
      <c r="FW52" s="118"/>
      <c r="FX52" s="173">
        <v>66</v>
      </c>
      <c r="FY52" s="181">
        <v>1.0274729973571415</v>
      </c>
      <c r="FZ52" s="183">
        <v>1.254059970142948</v>
      </c>
      <c r="GA52" s="183">
        <v>1.2381405123688134</v>
      </c>
      <c r="GB52" s="183">
        <v>1.1834859106074531</v>
      </c>
      <c r="GC52" s="183">
        <v>1.1689719841916926</v>
      </c>
      <c r="GD52" s="173">
        <v>66</v>
      </c>
      <c r="GE52" s="181">
        <v>0.93579151298045726</v>
      </c>
      <c r="GF52" s="183">
        <v>1.194108723317681</v>
      </c>
      <c r="GG52" s="183">
        <v>1.1927028729043041</v>
      </c>
      <c r="GH52" s="183">
        <v>1.1393489737328981</v>
      </c>
      <c r="GI52" s="183">
        <v>1.1082575652430908</v>
      </c>
      <c r="GJ52" s="173">
        <v>66</v>
      </c>
      <c r="GK52" s="181">
        <v>1.4651696649026147</v>
      </c>
      <c r="GL52" s="183">
        <v>1.5395770068367998</v>
      </c>
      <c r="GM52" s="183">
        <v>1.3849468752630822</v>
      </c>
      <c r="GN52" s="183">
        <v>1.3172312334463552</v>
      </c>
      <c r="GO52" s="183">
        <v>1.4004560027808346</v>
      </c>
      <c r="GP52" s="173"/>
      <c r="GQ52" s="123"/>
      <c r="GR52" s="123"/>
      <c r="GS52" s="123"/>
      <c r="GT52" s="172"/>
      <c r="GU52" s="173"/>
      <c r="GV52" s="123"/>
      <c r="GW52" s="123"/>
      <c r="GX52" s="123"/>
      <c r="GY52" s="123"/>
      <c r="GZ52" s="172"/>
      <c r="HA52" s="173"/>
      <c r="HB52" s="123"/>
      <c r="HC52" s="123"/>
      <c r="HD52" s="123"/>
      <c r="HE52" s="123"/>
      <c r="HF52" s="172"/>
      <c r="HG52" s="118"/>
      <c r="HH52" s="118">
        <v>1946</v>
      </c>
      <c r="HI52" s="184">
        <v>0.80524128675460815</v>
      </c>
      <c r="HJ52" s="184">
        <v>0.69750392436981201</v>
      </c>
      <c r="HK52" s="174">
        <v>0.34406551718711853</v>
      </c>
      <c r="HL52" s="138">
        <v>0.2586812236530866</v>
      </c>
      <c r="HM52" s="138">
        <v>0.40623423457145691</v>
      </c>
      <c r="HN52" s="138">
        <v>0.30701702833175659</v>
      </c>
      <c r="HO52" s="138">
        <v>0.10374190658330917</v>
      </c>
      <c r="HP52" s="138">
        <v>5.3898036477149323E-2</v>
      </c>
      <c r="HQ52" s="118"/>
      <c r="HR52" s="118"/>
      <c r="HS52" s="118"/>
      <c r="HT52" s="118"/>
      <c r="HU52" s="118"/>
      <c r="HV52" s="118"/>
    </row>
    <row r="53" spans="1:230" x14ac:dyDescent="0.3">
      <c r="A53" s="159">
        <v>1943</v>
      </c>
      <c r="B53" s="159">
        <v>1943</v>
      </c>
      <c r="C53" s="265">
        <v>0.20229621231555939</v>
      </c>
      <c r="D53" s="265">
        <v>0.45322847366333008</v>
      </c>
      <c r="E53" s="265">
        <v>0.34447532892227173</v>
      </c>
      <c r="F53" s="265">
        <v>0.11764030903577805</v>
      </c>
      <c r="G53" s="266">
        <f t="shared" si="4"/>
        <v>0.19587538082449696</v>
      </c>
      <c r="H53" s="266">
        <f t="shared" si="4"/>
        <v>0.44592318153071331</v>
      </c>
      <c r="I53" s="266">
        <v>0.38057150743069756</v>
      </c>
      <c r="J53" s="266">
        <v>0.17183052090929848</v>
      </c>
      <c r="K53" s="190">
        <f t="shared" si="3"/>
        <v>0.20874098652139908</v>
      </c>
      <c r="L53" s="138">
        <v>23779.531741304851</v>
      </c>
      <c r="M53" s="175">
        <f>DataF11.2!L53*$Q$24</f>
        <v>19471.917125430959</v>
      </c>
      <c r="N53" s="175"/>
      <c r="O53" s="175"/>
      <c r="P53" s="118"/>
      <c r="Q53" s="118"/>
      <c r="R53" s="118"/>
      <c r="S53" s="118"/>
      <c r="T53" s="123"/>
      <c r="U53" s="159">
        <v>1943</v>
      </c>
      <c r="V53" s="123"/>
      <c r="W53" s="123"/>
      <c r="X53" s="123"/>
      <c r="Y53" s="123"/>
      <c r="Z53" s="123"/>
      <c r="AA53" s="123"/>
      <c r="AB53" s="123"/>
      <c r="AC53" s="123"/>
      <c r="AD53" s="172"/>
      <c r="AE53" s="144"/>
      <c r="AF53" s="129"/>
      <c r="AG53" s="129"/>
      <c r="AH53" s="129"/>
      <c r="AI53" s="129"/>
      <c r="AJ53" s="129"/>
      <c r="AK53" s="129"/>
      <c r="AL53" s="144"/>
      <c r="AM53" s="129"/>
      <c r="AN53" s="129"/>
      <c r="AO53" s="129"/>
      <c r="AP53" s="129"/>
      <c r="AQ53" s="129"/>
      <c r="AR53" s="148"/>
      <c r="AS53" s="129"/>
      <c r="AT53" s="123"/>
      <c r="AU53" s="118"/>
      <c r="AV53" s="118"/>
      <c r="AW53" s="118"/>
      <c r="AX53" s="118"/>
      <c r="AY53" s="118"/>
      <c r="AZ53" s="118"/>
      <c r="BA53" s="118"/>
      <c r="BB53" s="118"/>
      <c r="BC53" s="118"/>
      <c r="BD53" s="118"/>
      <c r="BE53" s="118"/>
      <c r="BF53" s="118"/>
      <c r="BG53" s="118"/>
      <c r="BH53" s="118"/>
      <c r="BI53" s="118"/>
      <c r="BJ53" s="118"/>
      <c r="BK53" s="118"/>
      <c r="BL53" s="118"/>
      <c r="BM53" s="118"/>
      <c r="BN53" s="118"/>
      <c r="BO53" s="118"/>
      <c r="BP53" s="118"/>
      <c r="BQ53" s="173"/>
      <c r="BR53" s="123"/>
      <c r="BS53" s="123"/>
      <c r="BT53" s="123"/>
      <c r="BU53" s="123"/>
      <c r="BV53" s="123"/>
      <c r="BW53" s="123"/>
      <c r="BX53" s="172"/>
      <c r="BY53" s="118"/>
      <c r="BZ53" s="118"/>
      <c r="CA53" s="118"/>
      <c r="CB53" s="118"/>
      <c r="CC53" s="118"/>
      <c r="CD53" s="118"/>
      <c r="CE53" s="118"/>
      <c r="CF53" s="118"/>
      <c r="CG53" s="173"/>
      <c r="CH53" s="123"/>
      <c r="CI53" s="123"/>
      <c r="CJ53" s="123"/>
      <c r="CK53" s="123"/>
      <c r="CL53" s="123"/>
      <c r="CM53" s="123"/>
      <c r="CN53" s="172"/>
      <c r="CO53" s="118"/>
      <c r="CP53" s="118"/>
      <c r="CQ53" s="118"/>
      <c r="CR53" s="118"/>
      <c r="CS53" s="118"/>
      <c r="CT53" s="118"/>
      <c r="CU53" s="118"/>
      <c r="CV53" s="118"/>
      <c r="CW53" s="173"/>
      <c r="CX53" s="123"/>
      <c r="CY53" s="123"/>
      <c r="CZ53" s="123"/>
      <c r="DA53" s="123"/>
      <c r="DB53" s="123"/>
      <c r="DC53" s="123"/>
      <c r="DD53" s="172"/>
      <c r="DE53" s="173"/>
      <c r="DF53" s="123"/>
      <c r="DG53" s="123"/>
      <c r="DH53" s="123"/>
      <c r="DI53" s="123"/>
      <c r="DJ53" s="123"/>
      <c r="DK53" s="123"/>
      <c r="DL53" s="172"/>
      <c r="DM53" s="173"/>
      <c r="DN53" s="123"/>
      <c r="DO53" s="123"/>
      <c r="DP53" s="123"/>
      <c r="DQ53" s="123"/>
      <c r="DR53" s="123"/>
      <c r="DS53" s="123"/>
      <c r="DT53" s="172"/>
      <c r="DU53" s="129"/>
      <c r="DV53" s="161">
        <v>1943</v>
      </c>
      <c r="DW53" s="173"/>
      <c r="DX53" s="123"/>
      <c r="DY53" s="123"/>
      <c r="DZ53" s="173"/>
      <c r="EA53" s="123"/>
      <c r="EB53" s="172"/>
      <c r="EC53" s="123"/>
      <c r="ED53" s="123"/>
      <c r="EE53" s="123"/>
      <c r="EF53" s="173"/>
      <c r="EG53" s="123"/>
      <c r="EH53" s="172"/>
      <c r="EI53" s="123"/>
      <c r="EJ53" s="123"/>
      <c r="EK53" s="172"/>
      <c r="EL53" s="123"/>
      <c r="EM53" s="123"/>
      <c r="EN53" s="173"/>
      <c r="EO53" s="123"/>
      <c r="EP53" s="123"/>
      <c r="EQ53" s="123"/>
      <c r="ER53" s="123"/>
      <c r="ES53" s="123"/>
      <c r="ET53" s="123"/>
      <c r="EU53" s="172"/>
      <c r="EV53" s="159">
        <v>1943</v>
      </c>
      <c r="EW53" s="161"/>
      <c r="EX53" s="123"/>
      <c r="EY53" s="123"/>
      <c r="EZ53" s="123"/>
      <c r="FA53" s="172"/>
      <c r="FB53" s="123">
        <v>67</v>
      </c>
      <c r="FC53" s="180">
        <v>1.9863667488098145</v>
      </c>
      <c r="FD53" s="181">
        <v>2.3640010356903076</v>
      </c>
      <c r="FE53" s="181">
        <v>1.6199140548706055</v>
      </c>
      <c r="FF53" s="182">
        <v>1.52012038230896</v>
      </c>
      <c r="FG53" s="180">
        <v>2.0962804561559421</v>
      </c>
      <c r="FH53" s="181">
        <v>2.0373263947292926</v>
      </c>
      <c r="FI53" s="181">
        <v>1.6325440376730482</v>
      </c>
      <c r="FJ53" s="182">
        <v>1.5054748292884208</v>
      </c>
      <c r="FK53" s="180">
        <v>2.7843725822994174</v>
      </c>
      <c r="FL53" s="181">
        <v>2.4897786826287303</v>
      </c>
      <c r="FM53" s="181">
        <v>1.9400865053260952</v>
      </c>
      <c r="FN53" s="182">
        <v>1.656442885996525</v>
      </c>
      <c r="FO53" s="180">
        <v>1.0774526533003399</v>
      </c>
      <c r="FP53" s="181">
        <v>1.0347059974115715</v>
      </c>
      <c r="FQ53" s="181">
        <v>1.0478445515970887</v>
      </c>
      <c r="FR53" s="181">
        <v>1.1230075597852072</v>
      </c>
      <c r="FS53" s="173"/>
      <c r="FT53" s="123"/>
      <c r="FU53" s="123"/>
      <c r="FV53" s="172"/>
      <c r="FW53" s="118"/>
      <c r="FX53" s="173">
        <v>67</v>
      </c>
      <c r="FY53" s="181">
        <v>1.0220994774480625</v>
      </c>
      <c r="FZ53" s="183">
        <v>1.244727793019125</v>
      </c>
      <c r="GA53" s="183">
        <v>1.2429492801927564</v>
      </c>
      <c r="GB53" s="183">
        <v>1.1797428232516041</v>
      </c>
      <c r="GC53" s="183">
        <v>1.161253223235619</v>
      </c>
      <c r="GD53" s="173">
        <v>67</v>
      </c>
      <c r="GE53" s="181">
        <v>0.92773518818077383</v>
      </c>
      <c r="GF53" s="183">
        <v>1.1875981320177278</v>
      </c>
      <c r="GG53" s="183">
        <v>1.1958179941758427</v>
      </c>
      <c r="GH53" s="183">
        <v>1.138013228616541</v>
      </c>
      <c r="GI53" s="183">
        <v>1.1016042791904408</v>
      </c>
      <c r="GJ53" s="173">
        <v>67</v>
      </c>
      <c r="GK53" s="181">
        <v>1.4509955919045445</v>
      </c>
      <c r="GL53" s="183">
        <v>1.5119098285318333</v>
      </c>
      <c r="GM53" s="183">
        <v>1.3954794191819013</v>
      </c>
      <c r="GN53" s="183">
        <v>1.3084528881471313</v>
      </c>
      <c r="GO53" s="183">
        <v>1.3897903564108807</v>
      </c>
      <c r="GP53" s="173"/>
      <c r="GQ53" s="123"/>
      <c r="GR53" s="123"/>
      <c r="GS53" s="123"/>
      <c r="GT53" s="172"/>
      <c r="GU53" s="173"/>
      <c r="GV53" s="123"/>
      <c r="GW53" s="123"/>
      <c r="GX53" s="123"/>
      <c r="GY53" s="123"/>
      <c r="GZ53" s="172"/>
      <c r="HA53" s="173"/>
      <c r="HB53" s="123"/>
      <c r="HC53" s="123"/>
      <c r="HD53" s="123"/>
      <c r="HE53" s="123"/>
      <c r="HF53" s="172"/>
      <c r="HG53" s="118"/>
      <c r="HH53" s="118">
        <v>1947</v>
      </c>
      <c r="HI53" s="184">
        <v>0.79593312740325928</v>
      </c>
      <c r="HJ53" s="184">
        <v>0.68819576501846313</v>
      </c>
      <c r="HK53" s="174">
        <v>0.35674810409545898</v>
      </c>
      <c r="HL53" s="138">
        <v>0.29764473632043237</v>
      </c>
      <c r="HM53" s="138">
        <v>0.4016079306602478</v>
      </c>
      <c r="HN53" s="138">
        <v>0.30239072442054749</v>
      </c>
      <c r="HO53" s="138">
        <v>0.10656590014696121</v>
      </c>
      <c r="HP53" s="138">
        <v>6.6573441738764089E-2</v>
      </c>
      <c r="HQ53" s="118"/>
      <c r="HR53" s="118"/>
      <c r="HS53" s="118"/>
      <c r="HT53" s="118"/>
      <c r="HU53" s="118"/>
      <c r="HV53" s="118"/>
    </row>
    <row r="54" spans="1:230" x14ac:dyDescent="0.3">
      <c r="A54" s="159">
        <v>1944</v>
      </c>
      <c r="B54" s="159">
        <v>1944</v>
      </c>
      <c r="C54" s="265">
        <v>0.2077488899230957</v>
      </c>
      <c r="D54" s="265">
        <v>0.46992546319961548</v>
      </c>
      <c r="E54" s="265">
        <v>0.32232564687728882</v>
      </c>
      <c r="F54" s="265">
        <v>9.9344223737716675E-2</v>
      </c>
      <c r="G54" s="266">
        <f t="shared" si="4"/>
        <v>0.19164856118543502</v>
      </c>
      <c r="H54" s="266">
        <f t="shared" si="4"/>
        <v>0.43630054874616847</v>
      </c>
      <c r="I54" s="266">
        <v>0.36195640710887966</v>
      </c>
      <c r="J54" s="266">
        <v>0.14836379223715535</v>
      </c>
      <c r="K54" s="190">
        <f t="shared" si="3"/>
        <v>0.21359261487172432</v>
      </c>
      <c r="L54" s="138">
        <v>24547.169687498121</v>
      </c>
      <c r="M54" s="175">
        <f>DataF11.2!L54*$Q$24</f>
        <v>20100.49899294721</v>
      </c>
      <c r="N54" s="175"/>
      <c r="O54" s="175"/>
      <c r="P54" s="118"/>
      <c r="Q54" s="118"/>
      <c r="R54" s="118"/>
      <c r="S54" s="118"/>
      <c r="T54" s="123"/>
      <c r="U54" s="159">
        <v>1944</v>
      </c>
      <c r="V54" s="123"/>
      <c r="W54" s="123"/>
      <c r="X54" s="123"/>
      <c r="Y54" s="123"/>
      <c r="Z54" s="123"/>
      <c r="AA54" s="123"/>
      <c r="AB54" s="123"/>
      <c r="AC54" s="123"/>
      <c r="AD54" s="172"/>
      <c r="AE54" s="144"/>
      <c r="AF54" s="129"/>
      <c r="AG54" s="129"/>
      <c r="AH54" s="129"/>
      <c r="AI54" s="129"/>
      <c r="AJ54" s="129"/>
      <c r="AK54" s="129"/>
      <c r="AL54" s="144"/>
      <c r="AM54" s="129"/>
      <c r="AN54" s="129"/>
      <c r="AO54" s="129"/>
      <c r="AP54" s="129"/>
      <c r="AQ54" s="129"/>
      <c r="AR54" s="148"/>
      <c r="AS54" s="129"/>
      <c r="AT54" s="123"/>
      <c r="AU54" s="118"/>
      <c r="AV54" s="118"/>
      <c r="AW54" s="118"/>
      <c r="AX54" s="118"/>
      <c r="AY54" s="118"/>
      <c r="AZ54" s="118"/>
      <c r="BA54" s="118"/>
      <c r="BB54" s="118"/>
      <c r="BC54" s="118"/>
      <c r="BD54" s="118"/>
      <c r="BE54" s="118"/>
      <c r="BF54" s="118"/>
      <c r="BG54" s="118"/>
      <c r="BH54" s="118"/>
      <c r="BI54" s="118"/>
      <c r="BJ54" s="118"/>
      <c r="BK54" s="118"/>
      <c r="BL54" s="118"/>
      <c r="BM54" s="118"/>
      <c r="BN54" s="118"/>
      <c r="BO54" s="118"/>
      <c r="BP54" s="118"/>
      <c r="BQ54" s="173"/>
      <c r="BR54" s="123"/>
      <c r="BS54" s="123"/>
      <c r="BT54" s="123"/>
      <c r="BU54" s="123"/>
      <c r="BV54" s="123"/>
      <c r="BW54" s="123"/>
      <c r="BX54" s="172"/>
      <c r="BY54" s="118"/>
      <c r="BZ54" s="118"/>
      <c r="CA54" s="118"/>
      <c r="CB54" s="118"/>
      <c r="CC54" s="118"/>
      <c r="CD54" s="118"/>
      <c r="CE54" s="118"/>
      <c r="CF54" s="118"/>
      <c r="CG54" s="173"/>
      <c r="CH54" s="123"/>
      <c r="CI54" s="123"/>
      <c r="CJ54" s="123"/>
      <c r="CK54" s="123"/>
      <c r="CL54" s="123"/>
      <c r="CM54" s="123"/>
      <c r="CN54" s="172"/>
      <c r="CO54" s="118"/>
      <c r="CP54" s="118"/>
      <c r="CQ54" s="118"/>
      <c r="CR54" s="118"/>
      <c r="CS54" s="118"/>
      <c r="CT54" s="118"/>
      <c r="CU54" s="118"/>
      <c r="CV54" s="118"/>
      <c r="CW54" s="173"/>
      <c r="CX54" s="123"/>
      <c r="CY54" s="123"/>
      <c r="CZ54" s="123"/>
      <c r="DA54" s="123"/>
      <c r="DB54" s="123"/>
      <c r="DC54" s="123"/>
      <c r="DD54" s="172"/>
      <c r="DE54" s="173"/>
      <c r="DF54" s="123"/>
      <c r="DG54" s="123"/>
      <c r="DH54" s="123"/>
      <c r="DI54" s="123"/>
      <c r="DJ54" s="123"/>
      <c r="DK54" s="123"/>
      <c r="DL54" s="172"/>
      <c r="DM54" s="173"/>
      <c r="DN54" s="123"/>
      <c r="DO54" s="123"/>
      <c r="DP54" s="123"/>
      <c r="DQ54" s="123"/>
      <c r="DR54" s="123"/>
      <c r="DS54" s="123"/>
      <c r="DT54" s="172"/>
      <c r="DU54" s="129"/>
      <c r="DV54" s="161">
        <v>1944</v>
      </c>
      <c r="DW54" s="173"/>
      <c r="DX54" s="123"/>
      <c r="DY54" s="123"/>
      <c r="DZ54" s="173"/>
      <c r="EA54" s="123"/>
      <c r="EB54" s="172"/>
      <c r="EC54" s="123"/>
      <c r="ED54" s="123"/>
      <c r="EE54" s="123"/>
      <c r="EF54" s="173"/>
      <c r="EG54" s="123"/>
      <c r="EH54" s="172"/>
      <c r="EI54" s="123"/>
      <c r="EJ54" s="123"/>
      <c r="EK54" s="172"/>
      <c r="EL54" s="123"/>
      <c r="EM54" s="123"/>
      <c r="EN54" s="173"/>
      <c r="EO54" s="123"/>
      <c r="EP54" s="123"/>
      <c r="EQ54" s="123"/>
      <c r="ER54" s="123"/>
      <c r="ES54" s="123"/>
      <c r="ET54" s="123"/>
      <c r="EU54" s="172"/>
      <c r="EV54" s="159">
        <v>1944</v>
      </c>
      <c r="EW54" s="161"/>
      <c r="EX54" s="123"/>
      <c r="EY54" s="123"/>
      <c r="EZ54" s="123"/>
      <c r="FA54" s="172"/>
      <c r="FB54" s="123">
        <v>68</v>
      </c>
      <c r="FC54" s="180">
        <v>2.245833158493042</v>
      </c>
      <c r="FD54" s="181">
        <v>2.2322077751159668</v>
      </c>
      <c r="FE54" s="181">
        <v>1.6776623725891113</v>
      </c>
      <c r="FF54" s="182">
        <v>1.5163992643356323</v>
      </c>
      <c r="FG54" s="180">
        <v>2.0745296488969238</v>
      </c>
      <c r="FH54" s="181">
        <v>2.0031973217728267</v>
      </c>
      <c r="FI54" s="181">
        <v>1.6188429240678539</v>
      </c>
      <c r="FJ54" s="182">
        <v>1.5078879574253794</v>
      </c>
      <c r="FK54" s="180">
        <v>2.6811948570075432</v>
      </c>
      <c r="FL54" s="181">
        <v>2.4263649526282012</v>
      </c>
      <c r="FM54" s="181">
        <v>1.9139492297117551</v>
      </c>
      <c r="FN54" s="182">
        <v>1.6610439698873563</v>
      </c>
      <c r="FO54" s="180">
        <v>1.122450552732144</v>
      </c>
      <c r="FP54" s="181">
        <v>1.0373020977299372</v>
      </c>
      <c r="FQ54" s="181">
        <v>1.0497425552237776</v>
      </c>
      <c r="FR54" s="181">
        <v>1.1198006253101676</v>
      </c>
      <c r="FS54" s="173"/>
      <c r="FT54" s="123"/>
      <c r="FU54" s="123"/>
      <c r="FV54" s="172"/>
      <c r="FW54" s="118"/>
      <c r="FX54" s="173">
        <v>68</v>
      </c>
      <c r="FY54" s="181">
        <v>1.0144561029760075</v>
      </c>
      <c r="FZ54" s="183">
        <v>1.2329224147826687</v>
      </c>
      <c r="GA54" s="183">
        <v>1.2476607412485252</v>
      </c>
      <c r="GB54" s="183">
        <v>1.1759906951554324</v>
      </c>
      <c r="GC54" s="183">
        <v>1.1506359928532233</v>
      </c>
      <c r="GD54" s="173">
        <v>68</v>
      </c>
      <c r="GE54" s="181">
        <v>0.91622414444046041</v>
      </c>
      <c r="GF54" s="183">
        <v>1.1833192415029874</v>
      </c>
      <c r="GG54" s="183">
        <v>1.1964707972720001</v>
      </c>
      <c r="GH54" s="183">
        <v>1.1353756780440107</v>
      </c>
      <c r="GI54" s="183">
        <v>1.0929393073551983</v>
      </c>
      <c r="GJ54" s="173">
        <v>68</v>
      </c>
      <c r="GK54" s="181">
        <v>1.4422731024738971</v>
      </c>
      <c r="GL54" s="183">
        <v>1.4990249663885433</v>
      </c>
      <c r="GM54" s="183">
        <v>1.4105339625715931</v>
      </c>
      <c r="GN54" s="183">
        <v>1.3003537593233934</v>
      </c>
      <c r="GO54" s="183">
        <v>1.3698743699681033</v>
      </c>
      <c r="GP54" s="173"/>
      <c r="GQ54" s="123"/>
      <c r="GR54" s="123"/>
      <c r="GS54" s="123"/>
      <c r="GT54" s="172"/>
      <c r="GU54" s="173"/>
      <c r="GV54" s="123"/>
      <c r="GW54" s="123"/>
      <c r="GX54" s="123"/>
      <c r="GY54" s="123"/>
      <c r="GZ54" s="172"/>
      <c r="HA54" s="173"/>
      <c r="HB54" s="123"/>
      <c r="HC54" s="123"/>
      <c r="HD54" s="123"/>
      <c r="HE54" s="123"/>
      <c r="HF54" s="172"/>
      <c r="HG54" s="118"/>
      <c r="HH54" s="118">
        <v>1948</v>
      </c>
      <c r="HI54" s="184">
        <v>0.80688101053237915</v>
      </c>
      <c r="HJ54" s="184">
        <v>0.69914364814758301</v>
      </c>
      <c r="HK54" s="174">
        <v>0.33679258823394775</v>
      </c>
      <c r="HL54" s="138">
        <v>0.26991164041003857</v>
      </c>
      <c r="HM54" s="138">
        <v>0.40488487482070923</v>
      </c>
      <c r="HN54" s="138">
        <v>0.30566766858100891</v>
      </c>
      <c r="HO54" s="138">
        <v>9.850715845823288E-2</v>
      </c>
      <c r="HP54" s="138">
        <v>7.1736750787730771E-2</v>
      </c>
      <c r="HQ54" s="118"/>
      <c r="HR54" s="118"/>
      <c r="HS54" s="118"/>
      <c r="HT54" s="118"/>
      <c r="HU54" s="118"/>
      <c r="HV54" s="118"/>
    </row>
    <row r="55" spans="1:230" x14ac:dyDescent="0.3">
      <c r="A55" s="159">
        <v>1945</v>
      </c>
      <c r="B55" s="159">
        <v>1945</v>
      </c>
      <c r="C55" s="265">
        <v>0.21130779385566711</v>
      </c>
      <c r="D55" s="265">
        <v>0.47776627540588379</v>
      </c>
      <c r="E55" s="265">
        <v>0.3109259307384491</v>
      </c>
      <c r="F55" s="265">
        <v>8.426588773727417E-2</v>
      </c>
      <c r="G55" s="266">
        <f t="shared" si="4"/>
        <v>0.19203761949120401</v>
      </c>
      <c r="H55" s="266">
        <f t="shared" si="4"/>
        <v>0.43718626555641382</v>
      </c>
      <c r="I55" s="266">
        <v>0.35820143764478973</v>
      </c>
      <c r="J55" s="266">
        <v>0.14279793159629031</v>
      </c>
      <c r="K55" s="190">
        <f t="shared" ref="K55:K86" si="5">I55-J55</f>
        <v>0.21540350604849942</v>
      </c>
      <c r="L55" s="138">
        <v>23577.890326349829</v>
      </c>
      <c r="M55" s="175">
        <f>DataF11.2!L55*$Q$24</f>
        <v>19306.80264951221</v>
      </c>
      <c r="N55" s="175"/>
      <c r="O55" s="175"/>
      <c r="P55" s="118"/>
      <c r="Q55" s="118"/>
      <c r="R55" s="118"/>
      <c r="S55" s="118"/>
      <c r="T55" s="123"/>
      <c r="U55" s="159">
        <v>1945</v>
      </c>
      <c r="V55" s="123"/>
      <c r="W55" s="123"/>
      <c r="X55" s="123"/>
      <c r="Y55" s="123"/>
      <c r="Z55" s="123"/>
      <c r="AA55" s="123"/>
      <c r="AB55" s="123"/>
      <c r="AC55" s="123"/>
      <c r="AD55" s="172"/>
      <c r="AE55" s="144"/>
      <c r="AF55" s="129"/>
      <c r="AG55" s="129"/>
      <c r="AH55" s="129"/>
      <c r="AI55" s="129"/>
      <c r="AJ55" s="129"/>
      <c r="AK55" s="129"/>
      <c r="AL55" s="144"/>
      <c r="AM55" s="129"/>
      <c r="AN55" s="129"/>
      <c r="AO55" s="129"/>
      <c r="AP55" s="129"/>
      <c r="AQ55" s="129"/>
      <c r="AR55" s="148"/>
      <c r="AS55" s="129"/>
      <c r="AT55" s="123"/>
      <c r="AU55" s="118"/>
      <c r="AV55" s="118"/>
      <c r="AW55" s="118"/>
      <c r="AX55" s="118"/>
      <c r="AY55" s="118"/>
      <c r="AZ55" s="118"/>
      <c r="BA55" s="118"/>
      <c r="BB55" s="118"/>
      <c r="BC55" s="118"/>
      <c r="BD55" s="118"/>
      <c r="BE55" s="118"/>
      <c r="BF55" s="118"/>
      <c r="BG55" s="118"/>
      <c r="BH55" s="118"/>
      <c r="BI55" s="118"/>
      <c r="BJ55" s="118"/>
      <c r="BK55" s="118"/>
      <c r="BL55" s="118"/>
      <c r="BM55" s="118"/>
      <c r="BN55" s="118"/>
      <c r="BO55" s="118"/>
      <c r="BP55" s="118"/>
      <c r="BQ55" s="173"/>
      <c r="BR55" s="123"/>
      <c r="BS55" s="123"/>
      <c r="BT55" s="123"/>
      <c r="BU55" s="123"/>
      <c r="BV55" s="123"/>
      <c r="BW55" s="123"/>
      <c r="BX55" s="172"/>
      <c r="BY55" s="118"/>
      <c r="BZ55" s="118"/>
      <c r="CA55" s="118"/>
      <c r="CB55" s="118"/>
      <c r="CC55" s="118"/>
      <c r="CD55" s="118"/>
      <c r="CE55" s="118"/>
      <c r="CF55" s="118"/>
      <c r="CG55" s="173"/>
      <c r="CH55" s="123"/>
      <c r="CI55" s="123"/>
      <c r="CJ55" s="123"/>
      <c r="CK55" s="123"/>
      <c r="CL55" s="123"/>
      <c r="CM55" s="123"/>
      <c r="CN55" s="172"/>
      <c r="CO55" s="118"/>
      <c r="CP55" s="118"/>
      <c r="CQ55" s="118"/>
      <c r="CR55" s="118"/>
      <c r="CS55" s="118"/>
      <c r="CT55" s="118"/>
      <c r="CU55" s="118"/>
      <c r="CV55" s="118"/>
      <c r="CW55" s="173"/>
      <c r="CX55" s="123"/>
      <c r="CY55" s="123"/>
      <c r="CZ55" s="123"/>
      <c r="DA55" s="123"/>
      <c r="DB55" s="123"/>
      <c r="DC55" s="123"/>
      <c r="DD55" s="172"/>
      <c r="DE55" s="173"/>
      <c r="DF55" s="123"/>
      <c r="DG55" s="123"/>
      <c r="DH55" s="123"/>
      <c r="DI55" s="123"/>
      <c r="DJ55" s="123"/>
      <c r="DK55" s="123"/>
      <c r="DL55" s="172"/>
      <c r="DM55" s="173"/>
      <c r="DN55" s="123"/>
      <c r="DO55" s="123"/>
      <c r="DP55" s="123"/>
      <c r="DQ55" s="123"/>
      <c r="DR55" s="123"/>
      <c r="DS55" s="123"/>
      <c r="DT55" s="172"/>
      <c r="DU55" s="129"/>
      <c r="DV55" s="161">
        <v>1945</v>
      </c>
      <c r="DW55" s="173"/>
      <c r="DX55" s="123"/>
      <c r="DY55" s="123"/>
      <c r="DZ55" s="173"/>
      <c r="EA55" s="123"/>
      <c r="EB55" s="172"/>
      <c r="EC55" s="123"/>
      <c r="ED55" s="123"/>
      <c r="EE55" s="123"/>
      <c r="EF55" s="173"/>
      <c r="EG55" s="123"/>
      <c r="EH55" s="172"/>
      <c r="EI55" s="123"/>
      <c r="EJ55" s="123"/>
      <c r="EK55" s="172"/>
      <c r="EL55" s="123"/>
      <c r="EM55" s="123"/>
      <c r="EN55" s="173"/>
      <c r="EO55" s="123"/>
      <c r="EP55" s="123"/>
      <c r="EQ55" s="123"/>
      <c r="ER55" s="123"/>
      <c r="ES55" s="123"/>
      <c r="ET55" s="123"/>
      <c r="EU55" s="172"/>
      <c r="EV55" s="159">
        <v>1945</v>
      </c>
      <c r="EW55" s="161"/>
      <c r="EX55" s="123"/>
      <c r="EY55" s="123"/>
      <c r="EZ55" s="123"/>
      <c r="FA55" s="172"/>
      <c r="FB55" s="123">
        <v>69</v>
      </c>
      <c r="FC55" s="180">
        <v>2.6671724319458008</v>
      </c>
      <c r="FD55" s="181">
        <v>1.8329496383666992</v>
      </c>
      <c r="FE55" s="181">
        <v>1.5563966035842896</v>
      </c>
      <c r="FF55" s="182">
        <v>1.5475026369094849</v>
      </c>
      <c r="FG55" s="180">
        <v>2.0605072694958033</v>
      </c>
      <c r="FH55" s="181">
        <v>1.9710406191156931</v>
      </c>
      <c r="FI55" s="181">
        <v>1.6076365237580714</v>
      </c>
      <c r="FJ55" s="182">
        <v>1.5066288214719457</v>
      </c>
      <c r="FK55" s="180">
        <v>2.5895314737191635</v>
      </c>
      <c r="FL55" s="181">
        <v>2.370305747337127</v>
      </c>
      <c r="FM55" s="181">
        <v>1.889900860486269</v>
      </c>
      <c r="FN55" s="182">
        <v>1.6635061205695847</v>
      </c>
      <c r="FO55" s="180">
        <v>1.170789467030684</v>
      </c>
      <c r="FP55" s="181">
        <v>1.0388103423125892</v>
      </c>
      <c r="FQ55" s="181">
        <v>1.0524249521011013</v>
      </c>
      <c r="FR55" s="181">
        <v>1.1166407320433107</v>
      </c>
      <c r="FS55" s="173"/>
      <c r="FT55" s="123"/>
      <c r="FU55" s="123"/>
      <c r="FV55" s="172"/>
      <c r="FW55" s="118"/>
      <c r="FX55" s="173">
        <v>69</v>
      </c>
      <c r="FY55" s="181">
        <v>1.0072019097555367</v>
      </c>
      <c r="FZ55" s="183">
        <v>1.2188939819162878</v>
      </c>
      <c r="GA55" s="183">
        <v>1.2522647409323124</v>
      </c>
      <c r="GB55" s="183">
        <v>1.1700348769548778</v>
      </c>
      <c r="GC55" s="183">
        <v>1.1369932650064365</v>
      </c>
      <c r="GD55" s="173">
        <v>69</v>
      </c>
      <c r="GE55" s="181">
        <v>0.90130920681254256</v>
      </c>
      <c r="GF55" s="183">
        <v>1.167345513965039</v>
      </c>
      <c r="GG55" s="183">
        <v>1.1970471545427268</v>
      </c>
      <c r="GH55" s="183">
        <v>1.1311280592529807</v>
      </c>
      <c r="GI55" s="183">
        <v>1.0818877088494201</v>
      </c>
      <c r="GJ55" s="173">
        <v>69</v>
      </c>
      <c r="GK55" s="181">
        <v>1.4372552819238698</v>
      </c>
      <c r="GL55" s="183">
        <v>1.4872263230603373</v>
      </c>
      <c r="GM55" s="183">
        <v>1.4271028564960324</v>
      </c>
      <c r="GN55" s="183">
        <v>1.2876234237885651</v>
      </c>
      <c r="GO55" s="183">
        <v>1.3398324279108906</v>
      </c>
      <c r="GP55" s="173"/>
      <c r="GQ55" s="123"/>
      <c r="GR55" s="123"/>
      <c r="GS55" s="123"/>
      <c r="GT55" s="172"/>
      <c r="GU55" s="173"/>
      <c r="GV55" s="123"/>
      <c r="GW55" s="123"/>
      <c r="GX55" s="123"/>
      <c r="GY55" s="123"/>
      <c r="GZ55" s="172"/>
      <c r="HA55" s="173"/>
      <c r="HB55" s="123"/>
      <c r="HC55" s="123"/>
      <c r="HD55" s="123"/>
      <c r="HE55" s="123"/>
      <c r="HF55" s="172"/>
      <c r="HG55" s="118"/>
      <c r="HH55" s="118">
        <v>1949</v>
      </c>
      <c r="HI55" s="184">
        <v>0.82293480634689331</v>
      </c>
      <c r="HJ55" s="184">
        <v>0.71519744396209717</v>
      </c>
      <c r="HK55" s="174">
        <v>0.33906069397926331</v>
      </c>
      <c r="HL55" s="138">
        <v>0.29806584420185883</v>
      </c>
      <c r="HM55" s="138">
        <v>0.43186351656913757</v>
      </c>
      <c r="HN55" s="138">
        <v>0.33264631032943726</v>
      </c>
      <c r="HO55" s="138">
        <v>0.10212365537881851</v>
      </c>
      <c r="HP55" s="138">
        <v>7.0820920929833428E-2</v>
      </c>
      <c r="HQ55" s="118"/>
      <c r="HR55" s="118"/>
      <c r="HS55" s="118"/>
      <c r="HT55" s="118"/>
      <c r="HU55" s="118"/>
      <c r="HV55" s="118"/>
    </row>
    <row r="56" spans="1:230" x14ac:dyDescent="0.3">
      <c r="A56" s="159">
        <v>1946</v>
      </c>
      <c r="B56" s="159">
        <v>1946</v>
      </c>
      <c r="C56" s="265">
        <v>0.19598452746868134</v>
      </c>
      <c r="D56" s="265">
        <v>0.45994997024536133</v>
      </c>
      <c r="E56" s="265">
        <v>0.34406551718711853</v>
      </c>
      <c r="F56" s="265">
        <v>0.10374190658330917</v>
      </c>
      <c r="G56" s="266">
        <f t="shared" si="4"/>
        <v>0.18644991090148424</v>
      </c>
      <c r="H56" s="266">
        <f t="shared" si="4"/>
        <v>0.42446547960921571</v>
      </c>
      <c r="I56" s="266">
        <v>0.37205089006839659</v>
      </c>
      <c r="J56" s="266">
        <v>0.14156551756813207</v>
      </c>
      <c r="K56" s="190">
        <f t="shared" si="5"/>
        <v>0.23048537250026452</v>
      </c>
      <c r="L56" s="138">
        <v>20611.217472628065</v>
      </c>
      <c r="M56" s="175">
        <f>DataF11.2!L56*$Q$24</f>
        <v>16877.536649896436</v>
      </c>
      <c r="N56" s="175"/>
      <c r="O56" s="175"/>
      <c r="P56" s="118"/>
      <c r="Q56" s="118"/>
      <c r="R56" s="118"/>
      <c r="S56" s="118"/>
      <c r="T56" s="123"/>
      <c r="U56" s="159">
        <v>1946</v>
      </c>
      <c r="V56" s="123"/>
      <c r="W56" s="123"/>
      <c r="X56" s="123"/>
      <c r="Y56" s="123"/>
      <c r="Z56" s="123"/>
      <c r="AA56" s="123"/>
      <c r="AB56" s="123"/>
      <c r="AC56" s="123"/>
      <c r="AD56" s="172"/>
      <c r="AE56" s="144"/>
      <c r="AF56" s="129"/>
      <c r="AG56" s="129"/>
      <c r="AH56" s="129"/>
      <c r="AI56" s="129"/>
      <c r="AJ56" s="129"/>
      <c r="AK56" s="129"/>
      <c r="AL56" s="144"/>
      <c r="AM56" s="129"/>
      <c r="AN56" s="129"/>
      <c r="AO56" s="129"/>
      <c r="AP56" s="129"/>
      <c r="AQ56" s="129"/>
      <c r="AR56" s="148"/>
      <c r="AS56" s="129"/>
      <c r="AT56" s="123"/>
      <c r="AU56" s="118"/>
      <c r="AV56" s="118"/>
      <c r="AW56" s="118"/>
      <c r="AX56" s="118"/>
      <c r="AY56" s="118"/>
      <c r="AZ56" s="118"/>
      <c r="BA56" s="118"/>
      <c r="BB56" s="118"/>
      <c r="BC56" s="118"/>
      <c r="BD56" s="118"/>
      <c r="BE56" s="118"/>
      <c r="BF56" s="118"/>
      <c r="BG56" s="118"/>
      <c r="BH56" s="118"/>
      <c r="BI56" s="118"/>
      <c r="BJ56" s="118"/>
      <c r="BK56" s="118"/>
      <c r="BL56" s="118"/>
      <c r="BM56" s="118"/>
      <c r="BN56" s="118"/>
      <c r="BO56" s="118"/>
      <c r="BP56" s="118"/>
      <c r="BQ56" s="173"/>
      <c r="BR56" s="123"/>
      <c r="BS56" s="123"/>
      <c r="BT56" s="123"/>
      <c r="BU56" s="123"/>
      <c r="BV56" s="123"/>
      <c r="BW56" s="123"/>
      <c r="BX56" s="172"/>
      <c r="BY56" s="118"/>
      <c r="BZ56" s="118"/>
      <c r="CA56" s="118"/>
      <c r="CB56" s="118"/>
      <c r="CC56" s="118"/>
      <c r="CD56" s="118"/>
      <c r="CE56" s="118"/>
      <c r="CF56" s="118"/>
      <c r="CG56" s="173"/>
      <c r="CH56" s="123"/>
      <c r="CI56" s="123"/>
      <c r="CJ56" s="123"/>
      <c r="CK56" s="123"/>
      <c r="CL56" s="123"/>
      <c r="CM56" s="123"/>
      <c r="CN56" s="172"/>
      <c r="CO56" s="118"/>
      <c r="CP56" s="118"/>
      <c r="CQ56" s="118"/>
      <c r="CR56" s="118"/>
      <c r="CS56" s="118"/>
      <c r="CT56" s="118"/>
      <c r="CU56" s="118"/>
      <c r="CV56" s="118"/>
      <c r="CW56" s="173"/>
      <c r="CX56" s="123"/>
      <c r="CY56" s="123"/>
      <c r="CZ56" s="123"/>
      <c r="DA56" s="123"/>
      <c r="DB56" s="123"/>
      <c r="DC56" s="123"/>
      <c r="DD56" s="172"/>
      <c r="DE56" s="173"/>
      <c r="DF56" s="123"/>
      <c r="DG56" s="123"/>
      <c r="DH56" s="123"/>
      <c r="DI56" s="123"/>
      <c r="DJ56" s="123"/>
      <c r="DK56" s="123"/>
      <c r="DL56" s="172"/>
      <c r="DM56" s="173"/>
      <c r="DN56" s="123"/>
      <c r="DO56" s="123"/>
      <c r="DP56" s="123"/>
      <c r="DQ56" s="123"/>
      <c r="DR56" s="123"/>
      <c r="DS56" s="123"/>
      <c r="DT56" s="172"/>
      <c r="DU56" s="129"/>
      <c r="DV56" s="161">
        <v>1946</v>
      </c>
      <c r="DW56" s="173"/>
      <c r="DX56" s="123"/>
      <c r="DY56" s="123"/>
      <c r="DZ56" s="173"/>
      <c r="EA56" s="123"/>
      <c r="EB56" s="172"/>
      <c r="EC56" s="123"/>
      <c r="ED56" s="123"/>
      <c r="EE56" s="123"/>
      <c r="EF56" s="173"/>
      <c r="EG56" s="123"/>
      <c r="EH56" s="172"/>
      <c r="EI56" s="123"/>
      <c r="EJ56" s="123"/>
      <c r="EK56" s="172"/>
      <c r="EL56" s="123"/>
      <c r="EM56" s="123"/>
      <c r="EN56" s="173"/>
      <c r="EO56" s="123"/>
      <c r="EP56" s="123"/>
      <c r="EQ56" s="123"/>
      <c r="ER56" s="123"/>
      <c r="ES56" s="123"/>
      <c r="ET56" s="123"/>
      <c r="EU56" s="172"/>
      <c r="EV56" s="159">
        <v>1946</v>
      </c>
      <c r="EW56" s="161"/>
      <c r="EX56" s="123"/>
      <c r="EY56" s="123"/>
      <c r="EZ56" s="123"/>
      <c r="FA56" s="172"/>
      <c r="FB56" s="123">
        <v>70</v>
      </c>
      <c r="FC56" s="180">
        <v>1.8399872779846191</v>
      </c>
      <c r="FD56" s="181">
        <v>1.904640793800354</v>
      </c>
      <c r="FE56" s="181">
        <v>1.5402535200119019</v>
      </c>
      <c r="FF56" s="182">
        <v>1.4868866205215454</v>
      </c>
      <c r="FG56" s="180">
        <v>2.0431162100719584</v>
      </c>
      <c r="FH56" s="181">
        <v>1.9497289221907224</v>
      </c>
      <c r="FI56" s="181">
        <v>1.5975608716822849</v>
      </c>
      <c r="FJ56" s="182">
        <v>1.5051109331550987</v>
      </c>
      <c r="FK56" s="180">
        <v>2.5074438489604463</v>
      </c>
      <c r="FL56" s="181">
        <v>2.3189023894351135</v>
      </c>
      <c r="FM56" s="181">
        <v>1.8679080515280215</v>
      </c>
      <c r="FN56" s="182">
        <v>1.6655568348641685</v>
      </c>
      <c r="FO56" s="180">
        <v>1.233050917512744</v>
      </c>
      <c r="FP56" s="181">
        <v>1.0378617388791138</v>
      </c>
      <c r="FQ56" s="181">
        <v>1.0541407066034636</v>
      </c>
      <c r="FR56" s="181">
        <v>1.1125065094565361</v>
      </c>
      <c r="FS56" s="173"/>
      <c r="FT56" s="123"/>
      <c r="FU56" s="123"/>
      <c r="FV56" s="172"/>
      <c r="FW56" s="118"/>
      <c r="FX56" s="173">
        <v>70</v>
      </c>
      <c r="FY56" s="181">
        <v>0.9908401286363373</v>
      </c>
      <c r="FZ56" s="183">
        <v>1.1991220258622244</v>
      </c>
      <c r="GA56" s="183">
        <v>1.2563357345745263</v>
      </c>
      <c r="GB56" s="183">
        <v>1.16373441468823</v>
      </c>
      <c r="GC56" s="183">
        <v>1.1185045722464468</v>
      </c>
      <c r="GD56" s="173">
        <v>70</v>
      </c>
      <c r="GE56" s="181">
        <v>0.8800390279743866</v>
      </c>
      <c r="GF56" s="183">
        <v>1.1443879604945579</v>
      </c>
      <c r="GG56" s="183">
        <v>1.1968530197172713</v>
      </c>
      <c r="GH56" s="183">
        <v>1.1269301358103971</v>
      </c>
      <c r="GI56" s="183">
        <v>1.0691184839298922</v>
      </c>
      <c r="GJ56" s="173">
        <v>70</v>
      </c>
      <c r="GK56" s="181">
        <v>1.437557435696001</v>
      </c>
      <c r="GL56" s="183">
        <v>1.4726058945268066</v>
      </c>
      <c r="GM56" s="183">
        <v>1.4449457912791184</v>
      </c>
      <c r="GN56" s="183">
        <v>1.2742115909374128</v>
      </c>
      <c r="GO56" s="183">
        <v>1.313522241010932</v>
      </c>
      <c r="GP56" s="173"/>
      <c r="GQ56" s="123"/>
      <c r="GR56" s="123"/>
      <c r="GS56" s="123"/>
      <c r="GT56" s="172"/>
      <c r="GU56" s="173"/>
      <c r="GV56" s="123"/>
      <c r="GW56" s="123"/>
      <c r="GX56" s="123"/>
      <c r="GY56" s="123"/>
      <c r="GZ56" s="172"/>
      <c r="HA56" s="173"/>
      <c r="HB56" s="123"/>
      <c r="HC56" s="123"/>
      <c r="HD56" s="123"/>
      <c r="HE56" s="123"/>
      <c r="HF56" s="172"/>
      <c r="HG56" s="118"/>
      <c r="HH56" s="118">
        <v>1950</v>
      </c>
      <c r="HI56" s="184">
        <v>0.83013397455215454</v>
      </c>
      <c r="HJ56" s="184">
        <v>0.7223966121673584</v>
      </c>
      <c r="HK56" s="174">
        <v>0.33723577857017517</v>
      </c>
      <c r="HL56" s="138">
        <v>0.29636049985405699</v>
      </c>
      <c r="HM56" s="138">
        <v>0.43299061059951782</v>
      </c>
      <c r="HN56" s="138">
        <v>0.3337734043598175</v>
      </c>
      <c r="HO56" s="138">
        <v>0.10280869901180267</v>
      </c>
      <c r="HP56" s="138">
        <v>6.9838841111605821E-2</v>
      </c>
      <c r="HQ56" s="118"/>
      <c r="HR56" s="118"/>
      <c r="HS56" s="118"/>
      <c r="HT56" s="118"/>
      <c r="HU56" s="118"/>
      <c r="HV56" s="118"/>
    </row>
    <row r="57" spans="1:230" x14ac:dyDescent="0.3">
      <c r="A57" s="159">
        <v>1947</v>
      </c>
      <c r="B57" s="159">
        <v>1947</v>
      </c>
      <c r="C57" s="265">
        <v>0.19115136563777924</v>
      </c>
      <c r="D57" s="265">
        <v>0.45210051536560059</v>
      </c>
      <c r="E57" s="265">
        <v>0.35674810409545898</v>
      </c>
      <c r="F57" s="265">
        <v>0.10656590014696121</v>
      </c>
      <c r="G57" s="266">
        <f t="shared" si="4"/>
        <v>0.18812973218837067</v>
      </c>
      <c r="H57" s="266">
        <f t="shared" si="4"/>
        <v>0.42828970320228976</v>
      </c>
      <c r="I57" s="266">
        <v>0.37077611495238216</v>
      </c>
      <c r="J57" s="266">
        <v>0.14574716809862265</v>
      </c>
      <c r="K57" s="190">
        <f t="shared" si="5"/>
        <v>0.22502894685375952</v>
      </c>
      <c r="L57" s="138">
        <v>19961.704974517328</v>
      </c>
      <c r="M57" s="175">
        <f>DataF11.2!L57*$Q$24</f>
        <v>16345.682041793463</v>
      </c>
      <c r="N57" s="175"/>
      <c r="O57" s="175"/>
      <c r="P57" s="118"/>
      <c r="Q57" s="118"/>
      <c r="R57" s="118"/>
      <c r="S57" s="118"/>
      <c r="T57" s="123"/>
      <c r="U57" s="159">
        <v>1947</v>
      </c>
      <c r="V57" s="123"/>
      <c r="W57" s="123"/>
      <c r="X57" s="123"/>
      <c r="Y57" s="123"/>
      <c r="Z57" s="123"/>
      <c r="AA57" s="123"/>
      <c r="AB57" s="123"/>
      <c r="AC57" s="123"/>
      <c r="AD57" s="172"/>
      <c r="AE57" s="144"/>
      <c r="AF57" s="129"/>
      <c r="AG57" s="129"/>
      <c r="AH57" s="129"/>
      <c r="AI57" s="129"/>
      <c r="AJ57" s="129"/>
      <c r="AK57" s="129"/>
      <c r="AL57" s="144"/>
      <c r="AM57" s="129"/>
      <c r="AN57" s="129"/>
      <c r="AO57" s="129"/>
      <c r="AP57" s="129"/>
      <c r="AQ57" s="129"/>
      <c r="AR57" s="148"/>
      <c r="AS57" s="129"/>
      <c r="AT57" s="123"/>
      <c r="AU57" s="118"/>
      <c r="AV57" s="118"/>
      <c r="AW57" s="118"/>
      <c r="AX57" s="118"/>
      <c r="AY57" s="118"/>
      <c r="AZ57" s="118"/>
      <c r="BA57" s="118"/>
      <c r="BB57" s="118"/>
      <c r="BC57" s="118"/>
      <c r="BD57" s="118"/>
      <c r="BE57" s="118"/>
      <c r="BF57" s="118"/>
      <c r="BG57" s="118"/>
      <c r="BH57" s="118"/>
      <c r="BI57" s="118"/>
      <c r="BJ57" s="118"/>
      <c r="BK57" s="118"/>
      <c r="BL57" s="118"/>
      <c r="BM57" s="118"/>
      <c r="BN57" s="118"/>
      <c r="BO57" s="118"/>
      <c r="BP57" s="118"/>
      <c r="BQ57" s="173"/>
      <c r="BR57" s="123"/>
      <c r="BS57" s="123"/>
      <c r="BT57" s="123"/>
      <c r="BU57" s="123"/>
      <c r="BV57" s="123"/>
      <c r="BW57" s="123"/>
      <c r="BX57" s="172"/>
      <c r="BY57" s="118"/>
      <c r="BZ57" s="118"/>
      <c r="CA57" s="118"/>
      <c r="CB57" s="118"/>
      <c r="CC57" s="118"/>
      <c r="CD57" s="118"/>
      <c r="CE57" s="118"/>
      <c r="CF57" s="118"/>
      <c r="CG57" s="173"/>
      <c r="CH57" s="123"/>
      <c r="CI57" s="123"/>
      <c r="CJ57" s="123"/>
      <c r="CK57" s="123"/>
      <c r="CL57" s="123"/>
      <c r="CM57" s="123"/>
      <c r="CN57" s="172"/>
      <c r="CO57" s="118"/>
      <c r="CP57" s="118"/>
      <c r="CQ57" s="118"/>
      <c r="CR57" s="118"/>
      <c r="CS57" s="118"/>
      <c r="CT57" s="118"/>
      <c r="CU57" s="118"/>
      <c r="CV57" s="118"/>
      <c r="CW57" s="173"/>
      <c r="CX57" s="123"/>
      <c r="CY57" s="123"/>
      <c r="CZ57" s="123"/>
      <c r="DA57" s="123"/>
      <c r="DB57" s="123"/>
      <c r="DC57" s="123"/>
      <c r="DD57" s="172"/>
      <c r="DE57" s="173"/>
      <c r="DF57" s="123"/>
      <c r="DG57" s="123"/>
      <c r="DH57" s="123"/>
      <c r="DI57" s="123"/>
      <c r="DJ57" s="123"/>
      <c r="DK57" s="123"/>
      <c r="DL57" s="172"/>
      <c r="DM57" s="173"/>
      <c r="DN57" s="123"/>
      <c r="DO57" s="123"/>
      <c r="DP57" s="123"/>
      <c r="DQ57" s="123"/>
      <c r="DR57" s="123"/>
      <c r="DS57" s="123"/>
      <c r="DT57" s="172"/>
      <c r="DU57" s="129"/>
      <c r="DV57" s="161">
        <v>1947</v>
      </c>
      <c r="DW57" s="173"/>
      <c r="DX57" s="123"/>
      <c r="DY57" s="123"/>
      <c r="DZ57" s="173"/>
      <c r="EA57" s="123"/>
      <c r="EB57" s="172"/>
      <c r="EC57" s="123"/>
      <c r="ED57" s="123"/>
      <c r="EE57" s="123"/>
      <c r="EF57" s="173"/>
      <c r="EG57" s="123"/>
      <c r="EH57" s="172"/>
      <c r="EI57" s="123"/>
      <c r="EJ57" s="123"/>
      <c r="EK57" s="172"/>
      <c r="EL57" s="123"/>
      <c r="EM57" s="123"/>
      <c r="EN57" s="173"/>
      <c r="EO57" s="123"/>
      <c r="EP57" s="123"/>
      <c r="EQ57" s="123"/>
      <c r="ER57" s="123"/>
      <c r="ES57" s="123"/>
      <c r="ET57" s="123"/>
      <c r="EU57" s="172"/>
      <c r="EV57" s="159">
        <v>1947</v>
      </c>
      <c r="EW57" s="161"/>
      <c r="EX57" s="123"/>
      <c r="EY57" s="123"/>
      <c r="EZ57" s="123"/>
      <c r="FA57" s="172"/>
      <c r="FB57" s="123">
        <v>71</v>
      </c>
      <c r="FC57" s="180">
        <v>1.6255828142166138</v>
      </c>
      <c r="FD57" s="181">
        <v>1.9063454866409302</v>
      </c>
      <c r="FE57" s="181">
        <v>1.6017465591430664</v>
      </c>
      <c r="FF57" s="182">
        <v>1.4458827972412109</v>
      </c>
      <c r="FG57" s="180">
        <v>2.0356258904525242</v>
      </c>
      <c r="FH57" s="181">
        <v>1.9240775246025419</v>
      </c>
      <c r="FI57" s="181">
        <v>1.5878297727091186</v>
      </c>
      <c r="FJ57" s="182">
        <v>1.5065714249115536</v>
      </c>
      <c r="FK57" s="180">
        <v>2.4355453117463535</v>
      </c>
      <c r="FL57" s="181">
        <v>2.2751956299745948</v>
      </c>
      <c r="FM57" s="181">
        <v>1.8494072260938952</v>
      </c>
      <c r="FN57" s="182">
        <v>1.667642415388541</v>
      </c>
      <c r="FO57" s="180">
        <v>1.2937351369225427</v>
      </c>
      <c r="FP57" s="181">
        <v>1.0394654898591571</v>
      </c>
      <c r="FQ57" s="181">
        <v>1.0533089230919526</v>
      </c>
      <c r="FR57" s="181">
        <v>1.1072579178198769</v>
      </c>
      <c r="FS57" s="173"/>
      <c r="FT57" s="123"/>
      <c r="FU57" s="123"/>
      <c r="FV57" s="172"/>
      <c r="FW57" s="118"/>
      <c r="FX57" s="173">
        <v>71</v>
      </c>
      <c r="FY57" s="181">
        <v>0.97991862739882274</v>
      </c>
      <c r="FZ57" s="183">
        <v>1.1761556681861809</v>
      </c>
      <c r="GA57" s="183">
        <v>1.2591319864433155</v>
      </c>
      <c r="GB57" s="183">
        <v>1.1592164654760595</v>
      </c>
      <c r="GC57" s="183">
        <v>1.0982398619033376</v>
      </c>
      <c r="GD57" s="173">
        <v>71</v>
      </c>
      <c r="GE57" s="181">
        <v>0.86770758703863748</v>
      </c>
      <c r="GF57" s="183">
        <v>1.1205964557103039</v>
      </c>
      <c r="GG57" s="183">
        <v>1.1957559509060567</v>
      </c>
      <c r="GH57" s="183">
        <v>1.1246584205585475</v>
      </c>
      <c r="GI57" s="183">
        <v>1.0536672146607273</v>
      </c>
      <c r="GJ57" s="173">
        <v>71</v>
      </c>
      <c r="GK57" s="181">
        <v>1.4380240710754768</v>
      </c>
      <c r="GL57" s="183">
        <v>1.4598660521525002</v>
      </c>
      <c r="GM57" s="183">
        <v>1.4596721586511698</v>
      </c>
      <c r="GN57" s="183">
        <v>1.261986930294122</v>
      </c>
      <c r="GO57" s="183">
        <v>1.2863244970048362</v>
      </c>
      <c r="GP57" s="173"/>
      <c r="GQ57" s="123"/>
      <c r="GR57" s="123"/>
      <c r="GS57" s="123"/>
      <c r="GT57" s="172"/>
      <c r="GU57" s="173"/>
      <c r="GV57" s="123"/>
      <c r="GW57" s="123"/>
      <c r="GX57" s="123"/>
      <c r="GY57" s="123"/>
      <c r="GZ57" s="172"/>
      <c r="HA57" s="173"/>
      <c r="HB57" s="123"/>
      <c r="HC57" s="123"/>
      <c r="HD57" s="123"/>
      <c r="HE57" s="123"/>
      <c r="HF57" s="172"/>
      <c r="HG57" s="118"/>
      <c r="HH57" s="118">
        <v>1951</v>
      </c>
      <c r="HI57" s="184">
        <v>0.8075181245803833</v>
      </c>
      <c r="HJ57" s="184">
        <v>0.69978076219558716</v>
      </c>
      <c r="HK57" s="174">
        <v>0.34549400210380554</v>
      </c>
      <c r="HL57" s="138">
        <v>0.29484961758348088</v>
      </c>
      <c r="HM57" s="138">
        <v>0.42646098136901855</v>
      </c>
      <c r="HN57" s="138">
        <v>0.32724377512931824</v>
      </c>
      <c r="HO57" s="138">
        <v>0.10630524158477783</v>
      </c>
      <c r="HP57" s="138">
        <v>7.123884672730324E-2</v>
      </c>
      <c r="HQ57" s="118"/>
      <c r="HR57" s="118"/>
      <c r="HS57" s="118"/>
      <c r="HT57" s="118"/>
      <c r="HU57" s="118"/>
      <c r="HV57" s="118"/>
    </row>
    <row r="58" spans="1:230" x14ac:dyDescent="0.3">
      <c r="A58" s="159">
        <v>1948</v>
      </c>
      <c r="B58" s="159">
        <v>1948</v>
      </c>
      <c r="C58" s="265">
        <v>0.19852814078330994</v>
      </c>
      <c r="D58" s="265">
        <v>0.46467927098274231</v>
      </c>
      <c r="E58" s="265">
        <v>0.33679258823394775</v>
      </c>
      <c r="F58" s="265">
        <v>9.850715845823288E-2</v>
      </c>
      <c r="G58" s="266">
        <f t="shared" si="4"/>
        <v>0.18620778287274606</v>
      </c>
      <c r="H58" s="266">
        <f t="shared" si="4"/>
        <v>0.42391425923400461</v>
      </c>
      <c r="I58" s="266">
        <v>0.38908460948930002</v>
      </c>
      <c r="J58" s="266">
        <v>0.15765946306209772</v>
      </c>
      <c r="K58" s="190">
        <f t="shared" si="5"/>
        <v>0.2314251464272023</v>
      </c>
      <c r="L58" s="138">
        <v>20894.749415149869</v>
      </c>
      <c r="M58" s="175">
        <f>DataF11.2!L58*$Q$24</f>
        <v>17109.7073480943</v>
      </c>
      <c r="N58" s="175"/>
      <c r="O58" s="175"/>
      <c r="P58" s="118"/>
      <c r="Q58" s="118"/>
      <c r="R58" s="118"/>
      <c r="S58" s="118"/>
      <c r="T58" s="123"/>
      <c r="U58" s="159">
        <v>1948</v>
      </c>
      <c r="V58" s="123"/>
      <c r="W58" s="123"/>
      <c r="X58" s="123"/>
      <c r="Y58" s="123"/>
      <c r="Z58" s="123"/>
      <c r="AA58" s="123"/>
      <c r="AB58" s="123"/>
      <c r="AC58" s="123"/>
      <c r="AD58" s="172"/>
      <c r="AE58" s="144"/>
      <c r="AF58" s="129"/>
      <c r="AG58" s="129"/>
      <c r="AH58" s="129"/>
      <c r="AI58" s="129"/>
      <c r="AJ58" s="129"/>
      <c r="AK58" s="129"/>
      <c r="AL58" s="144"/>
      <c r="AM58" s="129"/>
      <c r="AN58" s="129"/>
      <c r="AO58" s="129"/>
      <c r="AP58" s="129"/>
      <c r="AQ58" s="129"/>
      <c r="AR58" s="148"/>
      <c r="AS58" s="129"/>
      <c r="AT58" s="123"/>
      <c r="AU58" s="118"/>
      <c r="AV58" s="118"/>
      <c r="AW58" s="118"/>
      <c r="AX58" s="118"/>
      <c r="AY58" s="118"/>
      <c r="AZ58" s="118"/>
      <c r="BA58" s="118"/>
      <c r="BB58" s="118"/>
      <c r="BC58" s="118"/>
      <c r="BD58" s="118"/>
      <c r="BE58" s="118"/>
      <c r="BF58" s="118"/>
      <c r="BG58" s="118"/>
      <c r="BH58" s="118"/>
      <c r="BI58" s="118"/>
      <c r="BJ58" s="118"/>
      <c r="BK58" s="118"/>
      <c r="BL58" s="118"/>
      <c r="BM58" s="118"/>
      <c r="BN58" s="118"/>
      <c r="BO58" s="118"/>
      <c r="BP58" s="118"/>
      <c r="BQ58" s="173"/>
      <c r="BR58" s="123"/>
      <c r="BS58" s="123"/>
      <c r="BT58" s="123"/>
      <c r="BU58" s="123"/>
      <c r="BV58" s="123"/>
      <c r="BW58" s="123"/>
      <c r="BX58" s="172"/>
      <c r="BY58" s="118"/>
      <c r="BZ58" s="118"/>
      <c r="CA58" s="118"/>
      <c r="CB58" s="118"/>
      <c r="CC58" s="118"/>
      <c r="CD58" s="118"/>
      <c r="CE58" s="118"/>
      <c r="CF58" s="118"/>
      <c r="CG58" s="173"/>
      <c r="CH58" s="123"/>
      <c r="CI58" s="123"/>
      <c r="CJ58" s="123"/>
      <c r="CK58" s="123"/>
      <c r="CL58" s="123"/>
      <c r="CM58" s="123"/>
      <c r="CN58" s="172"/>
      <c r="CO58" s="118"/>
      <c r="CP58" s="118"/>
      <c r="CQ58" s="118"/>
      <c r="CR58" s="118"/>
      <c r="CS58" s="118"/>
      <c r="CT58" s="118"/>
      <c r="CU58" s="118"/>
      <c r="CV58" s="118"/>
      <c r="CW58" s="173"/>
      <c r="CX58" s="123"/>
      <c r="CY58" s="123"/>
      <c r="CZ58" s="123"/>
      <c r="DA58" s="123"/>
      <c r="DB58" s="123"/>
      <c r="DC58" s="123"/>
      <c r="DD58" s="172"/>
      <c r="DE58" s="173"/>
      <c r="DF58" s="123"/>
      <c r="DG58" s="123"/>
      <c r="DH58" s="123"/>
      <c r="DI58" s="123"/>
      <c r="DJ58" s="123"/>
      <c r="DK58" s="123"/>
      <c r="DL58" s="172"/>
      <c r="DM58" s="173"/>
      <c r="DN58" s="123"/>
      <c r="DO58" s="123"/>
      <c r="DP58" s="123"/>
      <c r="DQ58" s="123"/>
      <c r="DR58" s="123"/>
      <c r="DS58" s="123"/>
      <c r="DT58" s="172"/>
      <c r="DU58" s="129"/>
      <c r="DV58" s="161">
        <v>1948</v>
      </c>
      <c r="DW58" s="173"/>
      <c r="DX58" s="123"/>
      <c r="DY58" s="123"/>
      <c r="DZ58" s="173"/>
      <c r="EA58" s="123"/>
      <c r="EB58" s="172"/>
      <c r="EC58" s="123"/>
      <c r="ED58" s="123"/>
      <c r="EE58" s="123"/>
      <c r="EF58" s="173"/>
      <c r="EG58" s="123"/>
      <c r="EH58" s="172"/>
      <c r="EI58" s="123"/>
      <c r="EJ58" s="123"/>
      <c r="EK58" s="172"/>
      <c r="EL58" s="123"/>
      <c r="EM58" s="123"/>
      <c r="EN58" s="173"/>
      <c r="EO58" s="123"/>
      <c r="EP58" s="123"/>
      <c r="EQ58" s="123"/>
      <c r="ER58" s="123"/>
      <c r="ES58" s="123"/>
      <c r="ET58" s="123"/>
      <c r="EU58" s="172"/>
      <c r="EV58" s="159">
        <v>1948</v>
      </c>
      <c r="EW58" s="161"/>
      <c r="EX58" s="123"/>
      <c r="EY58" s="123"/>
      <c r="EZ58" s="123"/>
      <c r="FA58" s="172"/>
      <c r="FB58" s="123">
        <v>72</v>
      </c>
      <c r="FC58" s="180">
        <v>1.9052174091339111</v>
      </c>
      <c r="FD58" s="181">
        <v>1.8862161636352539</v>
      </c>
      <c r="FE58" s="181">
        <v>1.5820587873458862</v>
      </c>
      <c r="FF58" s="182">
        <v>1.5385086536407471</v>
      </c>
      <c r="FG58" s="180">
        <v>2.0120689111219834</v>
      </c>
      <c r="FH58" s="181">
        <v>1.8963522922914136</v>
      </c>
      <c r="FI58" s="181">
        <v>1.5773180880353905</v>
      </c>
      <c r="FJ58" s="182">
        <v>1.5094659970754598</v>
      </c>
      <c r="FK58" s="180">
        <v>2.3625808771970509</v>
      </c>
      <c r="FL58" s="181">
        <v>2.2398225868571378</v>
      </c>
      <c r="FM58" s="181">
        <v>1.832983539323076</v>
      </c>
      <c r="FN58" s="182">
        <v>1.668925161573596</v>
      </c>
      <c r="FO58" s="180">
        <v>1.3492858113692618</v>
      </c>
      <c r="FP58" s="181">
        <v>1.0401034494402548</v>
      </c>
      <c r="FQ58" s="181">
        <v>1.0497571159091317</v>
      </c>
      <c r="FR58" s="181">
        <v>1.0997375323914427</v>
      </c>
      <c r="FS58" s="173"/>
      <c r="FT58" s="123"/>
      <c r="FU58" s="123"/>
      <c r="FV58" s="172"/>
      <c r="FW58" s="118"/>
      <c r="FX58" s="173">
        <v>72</v>
      </c>
      <c r="FY58" s="181">
        <v>0.9688390515930777</v>
      </c>
      <c r="FZ58" s="183">
        <v>1.1563085384928937</v>
      </c>
      <c r="GA58" s="183">
        <v>1.2606873310853077</v>
      </c>
      <c r="GB58" s="183">
        <v>1.1559910433951228</v>
      </c>
      <c r="GC58" s="183">
        <v>1.0779764753023173</v>
      </c>
      <c r="GD58" s="173">
        <v>72</v>
      </c>
      <c r="GE58" s="181">
        <v>0.85381793553106466</v>
      </c>
      <c r="GF58" s="183">
        <v>1.1038607668784031</v>
      </c>
      <c r="GG58" s="183">
        <v>1.1941115482901707</v>
      </c>
      <c r="GH58" s="183">
        <v>1.12253020636949</v>
      </c>
      <c r="GI58" s="183">
        <v>1.0358361398684841</v>
      </c>
      <c r="GJ58" s="173">
        <v>72</v>
      </c>
      <c r="GK58" s="181">
        <v>1.4426456818666837</v>
      </c>
      <c r="GL58" s="183">
        <v>1.4527090119430031</v>
      </c>
      <c r="GM58" s="183">
        <v>1.469383014896368</v>
      </c>
      <c r="GN58" s="183">
        <v>1.256571255703508</v>
      </c>
      <c r="GO58" s="183">
        <v>1.2538550136344868</v>
      </c>
      <c r="GP58" s="173"/>
      <c r="GQ58" s="123"/>
      <c r="GR58" s="123"/>
      <c r="GS58" s="123"/>
      <c r="GT58" s="172"/>
      <c r="GU58" s="173"/>
      <c r="GV58" s="123"/>
      <c r="GW58" s="123"/>
      <c r="GX58" s="123"/>
      <c r="GY58" s="123"/>
      <c r="GZ58" s="172"/>
      <c r="HA58" s="173"/>
      <c r="HB58" s="123"/>
      <c r="HC58" s="123"/>
      <c r="HD58" s="123"/>
      <c r="HE58" s="123"/>
      <c r="HF58" s="172"/>
      <c r="HG58" s="118"/>
      <c r="HH58" s="118">
        <v>1952</v>
      </c>
      <c r="HI58" s="184">
        <v>0.83099782466888428</v>
      </c>
      <c r="HJ58" s="184">
        <v>0.72326046228408813</v>
      </c>
      <c r="HK58" s="174">
        <v>0.3529171347618103</v>
      </c>
      <c r="HL58" s="138">
        <v>0.27485000790102637</v>
      </c>
      <c r="HM58" s="138">
        <v>0.41976818442344666</v>
      </c>
      <c r="HN58" s="138">
        <v>0.32055097818374634</v>
      </c>
      <c r="HO58" s="138">
        <v>0.10899410396814346</v>
      </c>
      <c r="HP58" s="138">
        <v>6.7983725075796544E-2</v>
      </c>
      <c r="HQ58" s="118"/>
      <c r="HR58" s="118"/>
      <c r="HS58" s="118"/>
      <c r="HT58" s="118"/>
      <c r="HU58" s="118"/>
      <c r="HV58" s="118"/>
    </row>
    <row r="59" spans="1:230" x14ac:dyDescent="0.3">
      <c r="A59" s="159">
        <v>1949</v>
      </c>
      <c r="B59" s="159">
        <v>1949</v>
      </c>
      <c r="C59" s="265">
        <v>0.19977891445159912</v>
      </c>
      <c r="D59" s="265">
        <v>0.46116039156913757</v>
      </c>
      <c r="E59" s="265">
        <v>0.33906069397926331</v>
      </c>
      <c r="F59" s="265">
        <v>0.10212365537881851</v>
      </c>
      <c r="G59" s="266">
        <f t="shared" si="4"/>
        <v>0.19011756241489083</v>
      </c>
      <c r="H59" s="266">
        <f t="shared" si="4"/>
        <v>0.43281512939531919</v>
      </c>
      <c r="I59" s="266">
        <v>0.38358056460933948</v>
      </c>
      <c r="J59" s="266">
        <v>0.1517338910703204</v>
      </c>
      <c r="K59" s="190">
        <f t="shared" si="5"/>
        <v>0.23184667353901908</v>
      </c>
      <c r="L59" s="138">
        <v>20235.841659170615</v>
      </c>
      <c r="M59" s="175">
        <f>DataF11.2!L59*$Q$24</f>
        <v>16570.159414295176</v>
      </c>
      <c r="N59" s="175"/>
      <c r="O59" s="175"/>
      <c r="P59" s="118"/>
      <c r="Q59" s="118"/>
      <c r="R59" s="118"/>
      <c r="S59" s="118"/>
      <c r="T59" s="123"/>
      <c r="U59" s="159">
        <v>1949</v>
      </c>
      <c r="V59" s="123"/>
      <c r="W59" s="123"/>
      <c r="X59" s="123"/>
      <c r="Y59" s="123"/>
      <c r="Z59" s="123"/>
      <c r="AA59" s="123"/>
      <c r="AB59" s="123"/>
      <c r="AC59" s="123"/>
      <c r="AD59" s="172"/>
      <c r="AE59" s="144"/>
      <c r="AF59" s="129"/>
      <c r="AG59" s="129"/>
      <c r="AH59" s="129"/>
      <c r="AI59" s="129"/>
      <c r="AJ59" s="129"/>
      <c r="AK59" s="129"/>
      <c r="AL59" s="144"/>
      <c r="AM59" s="129"/>
      <c r="AN59" s="129"/>
      <c r="AO59" s="129"/>
      <c r="AP59" s="129"/>
      <c r="AQ59" s="129"/>
      <c r="AR59" s="148"/>
      <c r="AS59" s="129"/>
      <c r="AT59" s="123"/>
      <c r="AU59" s="118"/>
      <c r="AV59" s="118"/>
      <c r="AW59" s="118"/>
      <c r="AX59" s="118"/>
      <c r="AY59" s="118"/>
      <c r="AZ59" s="118"/>
      <c r="BA59" s="118"/>
      <c r="BB59" s="118"/>
      <c r="BC59" s="118"/>
      <c r="BD59" s="118"/>
      <c r="BE59" s="118"/>
      <c r="BF59" s="118"/>
      <c r="BG59" s="118"/>
      <c r="BH59" s="118"/>
      <c r="BI59" s="118"/>
      <c r="BJ59" s="118"/>
      <c r="BK59" s="118"/>
      <c r="BL59" s="118"/>
      <c r="BM59" s="118"/>
      <c r="BN59" s="118"/>
      <c r="BO59" s="118"/>
      <c r="BP59" s="118"/>
      <c r="BQ59" s="173"/>
      <c r="BR59" s="123"/>
      <c r="BS59" s="123"/>
      <c r="BT59" s="123"/>
      <c r="BU59" s="123"/>
      <c r="BV59" s="123"/>
      <c r="BW59" s="123"/>
      <c r="BX59" s="172"/>
      <c r="BY59" s="118"/>
      <c r="BZ59" s="118"/>
      <c r="CA59" s="118"/>
      <c r="CB59" s="118"/>
      <c r="CC59" s="118"/>
      <c r="CD59" s="118"/>
      <c r="CE59" s="118"/>
      <c r="CF59" s="118"/>
      <c r="CG59" s="173"/>
      <c r="CH59" s="123"/>
      <c r="CI59" s="123"/>
      <c r="CJ59" s="123"/>
      <c r="CK59" s="123"/>
      <c r="CL59" s="123"/>
      <c r="CM59" s="123"/>
      <c r="CN59" s="172"/>
      <c r="CO59" s="118"/>
      <c r="CP59" s="118"/>
      <c r="CQ59" s="118"/>
      <c r="CR59" s="118"/>
      <c r="CS59" s="118"/>
      <c r="CT59" s="118"/>
      <c r="CU59" s="118"/>
      <c r="CV59" s="118"/>
      <c r="CW59" s="173"/>
      <c r="CX59" s="123"/>
      <c r="CY59" s="123"/>
      <c r="CZ59" s="123"/>
      <c r="DA59" s="123"/>
      <c r="DB59" s="123"/>
      <c r="DC59" s="123"/>
      <c r="DD59" s="172"/>
      <c r="DE59" s="173"/>
      <c r="DF59" s="123"/>
      <c r="DG59" s="123"/>
      <c r="DH59" s="123"/>
      <c r="DI59" s="123"/>
      <c r="DJ59" s="123"/>
      <c r="DK59" s="123"/>
      <c r="DL59" s="172"/>
      <c r="DM59" s="173"/>
      <c r="DN59" s="123"/>
      <c r="DO59" s="123"/>
      <c r="DP59" s="123"/>
      <c r="DQ59" s="123"/>
      <c r="DR59" s="123"/>
      <c r="DS59" s="123"/>
      <c r="DT59" s="172"/>
      <c r="DU59" s="129"/>
      <c r="DV59" s="161">
        <v>1949</v>
      </c>
      <c r="DW59" s="173"/>
      <c r="DX59" s="123"/>
      <c r="DY59" s="123"/>
      <c r="DZ59" s="173"/>
      <c r="EA59" s="123"/>
      <c r="EB59" s="172"/>
      <c r="EC59" s="123"/>
      <c r="ED59" s="123"/>
      <c r="EE59" s="123"/>
      <c r="EF59" s="173"/>
      <c r="EG59" s="123"/>
      <c r="EH59" s="172"/>
      <c r="EI59" s="123"/>
      <c r="EJ59" s="123"/>
      <c r="EK59" s="172"/>
      <c r="EL59" s="123"/>
      <c r="EM59" s="123"/>
      <c r="EN59" s="173"/>
      <c r="EO59" s="123"/>
      <c r="EP59" s="123"/>
      <c r="EQ59" s="123"/>
      <c r="ER59" s="123"/>
      <c r="ES59" s="123"/>
      <c r="ET59" s="123"/>
      <c r="EU59" s="172"/>
      <c r="EV59" s="159">
        <v>1949</v>
      </c>
      <c r="EW59" s="161"/>
      <c r="EX59" s="123"/>
      <c r="EY59" s="123"/>
      <c r="EZ59" s="123"/>
      <c r="FA59" s="172"/>
      <c r="FB59" s="123">
        <v>73</v>
      </c>
      <c r="FC59" s="180">
        <v>1.8284956216812134</v>
      </c>
      <c r="FD59" s="181">
        <v>1.6429755687713623</v>
      </c>
      <c r="FE59" s="181">
        <v>1.6216561794281006</v>
      </c>
      <c r="FF59" s="182">
        <v>1.4689702987670898</v>
      </c>
      <c r="FG59" s="180">
        <v>1.9716824162485933</v>
      </c>
      <c r="FH59" s="181">
        <v>1.8699005769768227</v>
      </c>
      <c r="FI59" s="181">
        <v>1.5658432870952002</v>
      </c>
      <c r="FJ59" s="182">
        <v>1.5096823357763378</v>
      </c>
      <c r="FK59" s="180">
        <v>2.2825731984466362</v>
      </c>
      <c r="FL59" s="181">
        <v>2.2010147232928277</v>
      </c>
      <c r="FM59" s="181">
        <v>1.8159930610670934</v>
      </c>
      <c r="FN59" s="182">
        <v>1.670696177107085</v>
      </c>
      <c r="FO59" s="180">
        <v>1.3979764442098981</v>
      </c>
      <c r="FP59" s="181">
        <v>1.0395543558450249</v>
      </c>
      <c r="FQ59" s="181">
        <v>1.0454655587561545</v>
      </c>
      <c r="FR59" s="181">
        <v>1.0904101003378952</v>
      </c>
      <c r="FS59" s="173"/>
      <c r="FT59" s="123"/>
      <c r="FU59" s="123"/>
      <c r="FV59" s="172"/>
      <c r="FW59" s="118"/>
      <c r="FX59" s="173">
        <v>73</v>
      </c>
      <c r="FY59" s="181">
        <v>0.9525728813212675</v>
      </c>
      <c r="FZ59" s="183">
        <v>1.1398937252933738</v>
      </c>
      <c r="GA59" s="183">
        <v>1.2593450658132082</v>
      </c>
      <c r="GB59" s="183">
        <v>1.1535369728705585</v>
      </c>
      <c r="GC59" s="183">
        <v>1.0584064662861732</v>
      </c>
      <c r="GD59" s="173">
        <v>73</v>
      </c>
      <c r="GE59" s="181">
        <v>0.83994239776929269</v>
      </c>
      <c r="GF59" s="183">
        <v>1.0784706767758179</v>
      </c>
      <c r="GG59" s="183">
        <v>1.1937748109359454</v>
      </c>
      <c r="GH59" s="183">
        <v>1.1206836756638858</v>
      </c>
      <c r="GI59" s="183">
        <v>1.0178956549495588</v>
      </c>
      <c r="GJ59" s="173">
        <v>73</v>
      </c>
      <c r="GK59" s="181">
        <v>1.4424875659750922</v>
      </c>
      <c r="GL59" s="183">
        <v>1.445648359757691</v>
      </c>
      <c r="GM59" s="183">
        <v>1.4688134896739722</v>
      </c>
      <c r="GN59" s="183">
        <v>1.2542971532816656</v>
      </c>
      <c r="GO59" s="183">
        <v>1.2161772834773656</v>
      </c>
      <c r="GP59" s="173"/>
      <c r="GQ59" s="123"/>
      <c r="GR59" s="123"/>
      <c r="GS59" s="123"/>
      <c r="GT59" s="172"/>
      <c r="GU59" s="173"/>
      <c r="GV59" s="123"/>
      <c r="GW59" s="123"/>
      <c r="GX59" s="123"/>
      <c r="GY59" s="123"/>
      <c r="GZ59" s="172"/>
      <c r="HA59" s="173"/>
      <c r="HB59" s="123"/>
      <c r="HC59" s="123"/>
      <c r="HD59" s="123"/>
      <c r="HE59" s="123"/>
      <c r="HF59" s="172"/>
      <c r="HG59" s="118"/>
      <c r="HH59" s="118">
        <v>1953</v>
      </c>
      <c r="HI59" s="184">
        <v>0.83617985248565674</v>
      </c>
      <c r="HJ59" s="184">
        <v>0.7284424901008606</v>
      </c>
      <c r="HK59" s="174">
        <v>0.35007971525192261</v>
      </c>
      <c r="HL59" s="138">
        <v>0.28157540027960559</v>
      </c>
      <c r="HM59" s="138">
        <v>0.41819849610328674</v>
      </c>
      <c r="HN59" s="138">
        <v>0.31898128986358643</v>
      </c>
      <c r="HO59" s="138">
        <v>0.10771331191062927</v>
      </c>
      <c r="HP59" s="138">
        <v>7.1563132057167328E-2</v>
      </c>
      <c r="HQ59" s="118"/>
      <c r="HR59" s="118"/>
      <c r="HS59" s="118"/>
      <c r="HT59" s="118"/>
      <c r="HU59" s="118"/>
      <c r="HV59" s="118"/>
    </row>
    <row r="60" spans="1:230" x14ac:dyDescent="0.3">
      <c r="A60" s="159">
        <v>1950</v>
      </c>
      <c r="B60" s="159">
        <v>1950</v>
      </c>
      <c r="C60" s="265">
        <v>0.20171235501766205</v>
      </c>
      <c r="D60" s="265">
        <v>0.46105188131332397</v>
      </c>
      <c r="E60" s="265">
        <v>0.33723577857017517</v>
      </c>
      <c r="F60" s="265">
        <v>0.10280869901180267</v>
      </c>
      <c r="G60" s="266">
        <f t="shared" si="4"/>
        <v>0.19378312263235417</v>
      </c>
      <c r="H60" s="266">
        <f t="shared" si="4"/>
        <v>0.44116001820872358</v>
      </c>
      <c r="I60" s="266">
        <v>0.38987795789324931</v>
      </c>
      <c r="J60" s="266">
        <v>0.15848027813737375</v>
      </c>
      <c r="K60" s="190">
        <f t="shared" si="5"/>
        <v>0.23139767975587555</v>
      </c>
      <c r="L60" s="138">
        <v>22034.235324353453</v>
      </c>
      <c r="M60" s="175">
        <f>DataF11.2!L60*$Q$24</f>
        <v>18042.777663817473</v>
      </c>
      <c r="N60" s="175"/>
      <c r="O60" s="175"/>
      <c r="P60" s="118"/>
      <c r="Q60" s="118"/>
      <c r="R60" s="118"/>
      <c r="S60" s="118"/>
      <c r="T60" s="123"/>
      <c r="U60" s="159">
        <v>1950</v>
      </c>
      <c r="V60" s="123"/>
      <c r="W60" s="123"/>
      <c r="X60" s="123"/>
      <c r="Y60" s="123"/>
      <c r="Z60" s="123"/>
      <c r="AA60" s="123"/>
      <c r="AB60" s="123"/>
      <c r="AC60" s="123"/>
      <c r="AD60" s="172"/>
      <c r="AE60" s="144"/>
      <c r="AF60" s="129"/>
      <c r="AG60" s="129"/>
      <c r="AH60" s="129"/>
      <c r="AI60" s="129"/>
      <c r="AJ60" s="129"/>
      <c r="AK60" s="129"/>
      <c r="AL60" s="144"/>
      <c r="AM60" s="129"/>
      <c r="AN60" s="129"/>
      <c r="AO60" s="129"/>
      <c r="AP60" s="129"/>
      <c r="AQ60" s="129"/>
      <c r="AR60" s="148"/>
      <c r="AS60" s="129"/>
      <c r="AT60" s="123"/>
      <c r="AU60" s="118"/>
      <c r="AV60" s="118"/>
      <c r="AW60" s="118"/>
      <c r="AX60" s="118"/>
      <c r="AY60" s="118"/>
      <c r="AZ60" s="118"/>
      <c r="BA60" s="118"/>
      <c r="BB60" s="118"/>
      <c r="BC60" s="118"/>
      <c r="BD60" s="118"/>
      <c r="BE60" s="118"/>
      <c r="BF60" s="118"/>
      <c r="BG60" s="118"/>
      <c r="BH60" s="118"/>
      <c r="BI60" s="118"/>
      <c r="BJ60" s="118"/>
      <c r="BK60" s="118"/>
      <c r="BL60" s="118"/>
      <c r="BM60" s="118"/>
      <c r="BN60" s="118"/>
      <c r="BO60" s="118"/>
      <c r="BP60" s="118"/>
      <c r="BQ60" s="173"/>
      <c r="BR60" s="123"/>
      <c r="BS60" s="123"/>
      <c r="BT60" s="123"/>
      <c r="BU60" s="123"/>
      <c r="BV60" s="123"/>
      <c r="BW60" s="123"/>
      <c r="BX60" s="172"/>
      <c r="BY60" s="118"/>
      <c r="BZ60" s="118"/>
      <c r="CA60" s="118"/>
      <c r="CB60" s="118"/>
      <c r="CC60" s="118"/>
      <c r="CD60" s="118"/>
      <c r="CE60" s="118"/>
      <c r="CF60" s="118"/>
      <c r="CG60" s="173"/>
      <c r="CH60" s="123"/>
      <c r="CI60" s="123"/>
      <c r="CJ60" s="123"/>
      <c r="CK60" s="123"/>
      <c r="CL60" s="123"/>
      <c r="CM60" s="123"/>
      <c r="CN60" s="172"/>
      <c r="CO60" s="118"/>
      <c r="CP60" s="118"/>
      <c r="CQ60" s="118"/>
      <c r="CR60" s="118"/>
      <c r="CS60" s="118"/>
      <c r="CT60" s="118"/>
      <c r="CU60" s="118"/>
      <c r="CV60" s="118"/>
      <c r="CW60" s="173"/>
      <c r="CX60" s="123"/>
      <c r="CY60" s="123"/>
      <c r="CZ60" s="123"/>
      <c r="DA60" s="123"/>
      <c r="DB60" s="123"/>
      <c r="DC60" s="123"/>
      <c r="DD60" s="172"/>
      <c r="DE60" s="173"/>
      <c r="DF60" s="123"/>
      <c r="DG60" s="123"/>
      <c r="DH60" s="123"/>
      <c r="DI60" s="123"/>
      <c r="DJ60" s="123"/>
      <c r="DK60" s="123"/>
      <c r="DL60" s="172"/>
      <c r="DM60" s="173"/>
      <c r="DN60" s="123"/>
      <c r="DO60" s="123"/>
      <c r="DP60" s="123"/>
      <c r="DQ60" s="123"/>
      <c r="DR60" s="123"/>
      <c r="DS60" s="123"/>
      <c r="DT60" s="172"/>
      <c r="DU60" s="129"/>
      <c r="DV60" s="161">
        <v>1950</v>
      </c>
      <c r="DW60" s="173"/>
      <c r="DX60" s="123"/>
      <c r="DY60" s="123"/>
      <c r="DZ60" s="173"/>
      <c r="EA60" s="123"/>
      <c r="EB60" s="172"/>
      <c r="EC60" s="123"/>
      <c r="ED60" s="123"/>
      <c r="EE60" s="123"/>
      <c r="EF60" s="173"/>
      <c r="EG60" s="123"/>
      <c r="EH60" s="172"/>
      <c r="EI60" s="123"/>
      <c r="EJ60" s="123"/>
      <c r="EK60" s="172"/>
      <c r="EL60" s="123"/>
      <c r="EM60" s="123"/>
      <c r="EN60" s="173"/>
      <c r="EO60" s="123"/>
      <c r="EP60" s="123"/>
      <c r="EQ60" s="123"/>
      <c r="ER60" s="123"/>
      <c r="ES60" s="123"/>
      <c r="ET60" s="123"/>
      <c r="EU60" s="172"/>
      <c r="EV60" s="159">
        <v>1950</v>
      </c>
      <c r="EW60" s="161"/>
      <c r="EX60" s="123"/>
      <c r="EY60" s="123"/>
      <c r="EZ60" s="123"/>
      <c r="FA60" s="172"/>
      <c r="FB60" s="123">
        <v>74</v>
      </c>
      <c r="FC60" s="180">
        <v>1.927487850189209</v>
      </c>
      <c r="FD60" s="181">
        <v>1.8211324214935303</v>
      </c>
      <c r="FE60" s="181">
        <v>1.5732239484786987</v>
      </c>
      <c r="FF60" s="182">
        <v>1.4665411710739136</v>
      </c>
      <c r="FG60" s="180">
        <v>1.9380427519314964</v>
      </c>
      <c r="FH60" s="181">
        <v>1.8460445331200923</v>
      </c>
      <c r="FI60" s="181">
        <v>1.5569743876815025</v>
      </c>
      <c r="FJ60" s="182">
        <v>1.5081272807122936</v>
      </c>
      <c r="FK60" s="180">
        <v>2.2111991117383196</v>
      </c>
      <c r="FL60" s="181">
        <v>2.1674314956335587</v>
      </c>
      <c r="FM60" s="181">
        <v>1.8015525694525245</v>
      </c>
      <c r="FN60" s="182">
        <v>1.6698996661696042</v>
      </c>
      <c r="FO60" s="180">
        <v>1.4480206056566127</v>
      </c>
      <c r="FP60" s="181">
        <v>1.04099664356216</v>
      </c>
      <c r="FQ60" s="181">
        <v>1.0435530255366392</v>
      </c>
      <c r="FR60" s="181">
        <v>1.0827810193796954</v>
      </c>
      <c r="FS60" s="173"/>
      <c r="FT60" s="123"/>
      <c r="FU60" s="123"/>
      <c r="FV60" s="172"/>
      <c r="FW60" s="118"/>
      <c r="FX60" s="173">
        <v>74</v>
      </c>
      <c r="FY60" s="181">
        <v>0.93775497157478771</v>
      </c>
      <c r="FZ60" s="183">
        <v>1.119735449221426</v>
      </c>
      <c r="GA60" s="183">
        <v>1.2561718222074143</v>
      </c>
      <c r="GB60" s="183">
        <v>1.1517455594989643</v>
      </c>
      <c r="GC60" s="183">
        <v>1.0387901436625602</v>
      </c>
      <c r="GD60" s="173">
        <v>74</v>
      </c>
      <c r="GE60" s="181">
        <v>0.82701386514794473</v>
      </c>
      <c r="GF60" s="183">
        <v>1.0514751443859514</v>
      </c>
      <c r="GG60" s="183">
        <v>1.1913128508344242</v>
      </c>
      <c r="GH60" s="183">
        <v>1.1186157194203146</v>
      </c>
      <c r="GI60" s="183">
        <v>0.99996937532811836</v>
      </c>
      <c r="GJ60" s="173">
        <v>74</v>
      </c>
      <c r="GK60" s="181">
        <v>1.4367085576318888</v>
      </c>
      <c r="GL60" s="183">
        <v>1.4411922557293058</v>
      </c>
      <c r="GM60" s="183">
        <v>1.4634402024826536</v>
      </c>
      <c r="GN60" s="183">
        <v>1.2535889654249885</v>
      </c>
      <c r="GO60" s="183">
        <v>1.1864791382306104</v>
      </c>
      <c r="GP60" s="173"/>
      <c r="GQ60" s="123"/>
      <c r="GR60" s="123"/>
      <c r="GS60" s="123"/>
      <c r="GT60" s="172"/>
      <c r="GU60" s="173"/>
      <c r="GV60" s="123"/>
      <c r="GW60" s="123"/>
      <c r="GX60" s="123"/>
      <c r="GY60" s="123"/>
      <c r="GZ60" s="172"/>
      <c r="HA60" s="173"/>
      <c r="HB60" s="123"/>
      <c r="HC60" s="123"/>
      <c r="HD60" s="123"/>
      <c r="HE60" s="123"/>
      <c r="HF60" s="172"/>
      <c r="HG60" s="118"/>
      <c r="HH60" s="118">
        <v>1954</v>
      </c>
      <c r="HI60" s="184">
        <v>0.81627964973449707</v>
      </c>
      <c r="HJ60" s="184">
        <v>0.70854228734970093</v>
      </c>
      <c r="HK60" s="174">
        <v>0.35679090023040771</v>
      </c>
      <c r="HL60" s="138">
        <v>0.2844207256629675</v>
      </c>
      <c r="HM60" s="138">
        <v>0.40352460741996765</v>
      </c>
      <c r="HN60" s="138">
        <v>0.30430740118026733</v>
      </c>
      <c r="HO60" s="138">
        <v>0.1097157821059227</v>
      </c>
      <c r="HP60" s="138">
        <v>7.381759127138468E-2</v>
      </c>
      <c r="HQ60" s="118"/>
      <c r="HR60" s="118"/>
      <c r="HS60" s="118"/>
      <c r="HT60" s="118"/>
      <c r="HU60" s="118"/>
      <c r="HV60" s="118"/>
    </row>
    <row r="61" spans="1:230" x14ac:dyDescent="0.3">
      <c r="A61" s="159">
        <v>1951</v>
      </c>
      <c r="B61" s="159">
        <v>1951</v>
      </c>
      <c r="C61" s="265">
        <v>0.19712671637535095</v>
      </c>
      <c r="D61" s="265">
        <v>0.45737928152084351</v>
      </c>
      <c r="E61" s="265">
        <v>0.34549400210380554</v>
      </c>
      <c r="F61" s="265">
        <v>0.10630524158477783</v>
      </c>
      <c r="G61" s="266">
        <f t="shared" si="4"/>
        <v>0.19687883775331272</v>
      </c>
      <c r="H61" s="266">
        <f t="shared" si="4"/>
        <v>0.44820761719763091</v>
      </c>
      <c r="I61" s="266">
        <v>0.37706730818979001</v>
      </c>
      <c r="J61" s="266">
        <v>0.14943208955529014</v>
      </c>
      <c r="K61" s="190">
        <f t="shared" si="5"/>
        <v>0.22763521863449987</v>
      </c>
      <c r="L61" s="138">
        <v>23579.849433824824</v>
      </c>
      <c r="M61" s="175">
        <f>DataF11.2!L61*$Q$24</f>
        <v>19308.406868586324</v>
      </c>
      <c r="N61" s="175"/>
      <c r="O61" s="175"/>
      <c r="P61" s="118"/>
      <c r="Q61" s="118"/>
      <c r="R61" s="118"/>
      <c r="S61" s="118"/>
      <c r="T61" s="123"/>
      <c r="U61" s="159">
        <v>1951</v>
      </c>
      <c r="V61" s="123"/>
      <c r="W61" s="123"/>
      <c r="X61" s="123"/>
      <c r="Y61" s="123"/>
      <c r="Z61" s="123"/>
      <c r="AA61" s="123"/>
      <c r="AB61" s="123"/>
      <c r="AC61" s="123"/>
      <c r="AD61" s="172"/>
      <c r="AE61" s="144"/>
      <c r="AF61" s="129"/>
      <c r="AG61" s="129"/>
      <c r="AH61" s="129"/>
      <c r="AI61" s="129"/>
      <c r="AJ61" s="129"/>
      <c r="AK61" s="129"/>
      <c r="AL61" s="144"/>
      <c r="AM61" s="129"/>
      <c r="AN61" s="129"/>
      <c r="AO61" s="129"/>
      <c r="AP61" s="129"/>
      <c r="AQ61" s="129"/>
      <c r="AR61" s="148"/>
      <c r="AS61" s="129"/>
      <c r="AT61" s="123"/>
      <c r="AU61" s="118"/>
      <c r="AV61" s="118"/>
      <c r="AW61" s="118"/>
      <c r="AX61" s="118"/>
      <c r="AY61" s="118"/>
      <c r="AZ61" s="118"/>
      <c r="BA61" s="118"/>
      <c r="BB61" s="118"/>
      <c r="BC61" s="118"/>
      <c r="BD61" s="118"/>
      <c r="BE61" s="118"/>
      <c r="BF61" s="118"/>
      <c r="BG61" s="118"/>
      <c r="BH61" s="118"/>
      <c r="BI61" s="118"/>
      <c r="BJ61" s="118"/>
      <c r="BK61" s="118"/>
      <c r="BL61" s="118"/>
      <c r="BM61" s="118"/>
      <c r="BN61" s="118"/>
      <c r="BO61" s="118"/>
      <c r="BP61" s="118"/>
      <c r="BQ61" s="173"/>
      <c r="BR61" s="123"/>
      <c r="BS61" s="123"/>
      <c r="BT61" s="123"/>
      <c r="BU61" s="123"/>
      <c r="BV61" s="123"/>
      <c r="BW61" s="123"/>
      <c r="BX61" s="172"/>
      <c r="BY61" s="118"/>
      <c r="BZ61" s="118"/>
      <c r="CA61" s="118"/>
      <c r="CB61" s="118"/>
      <c r="CC61" s="118"/>
      <c r="CD61" s="118"/>
      <c r="CE61" s="118"/>
      <c r="CF61" s="118"/>
      <c r="CG61" s="173"/>
      <c r="CH61" s="123"/>
      <c r="CI61" s="123"/>
      <c r="CJ61" s="123"/>
      <c r="CK61" s="123"/>
      <c r="CL61" s="123"/>
      <c r="CM61" s="123"/>
      <c r="CN61" s="172"/>
      <c r="CO61" s="118"/>
      <c r="CP61" s="118"/>
      <c r="CQ61" s="118"/>
      <c r="CR61" s="118"/>
      <c r="CS61" s="118"/>
      <c r="CT61" s="118"/>
      <c r="CU61" s="118"/>
      <c r="CV61" s="118"/>
      <c r="CW61" s="173"/>
      <c r="CX61" s="123"/>
      <c r="CY61" s="123"/>
      <c r="CZ61" s="123"/>
      <c r="DA61" s="123"/>
      <c r="DB61" s="123"/>
      <c r="DC61" s="123"/>
      <c r="DD61" s="172"/>
      <c r="DE61" s="173"/>
      <c r="DF61" s="123"/>
      <c r="DG61" s="123"/>
      <c r="DH61" s="123"/>
      <c r="DI61" s="123"/>
      <c r="DJ61" s="123"/>
      <c r="DK61" s="123"/>
      <c r="DL61" s="172"/>
      <c r="DM61" s="173"/>
      <c r="DN61" s="123"/>
      <c r="DO61" s="123"/>
      <c r="DP61" s="123"/>
      <c r="DQ61" s="123"/>
      <c r="DR61" s="123"/>
      <c r="DS61" s="123"/>
      <c r="DT61" s="172"/>
      <c r="DU61" s="129"/>
      <c r="DV61" s="161">
        <v>1951</v>
      </c>
      <c r="DW61" s="173"/>
      <c r="DX61" s="123"/>
      <c r="DY61" s="123"/>
      <c r="DZ61" s="173"/>
      <c r="EA61" s="123"/>
      <c r="EB61" s="172"/>
      <c r="EC61" s="123"/>
      <c r="ED61" s="123"/>
      <c r="EE61" s="123"/>
      <c r="EF61" s="173"/>
      <c r="EG61" s="123"/>
      <c r="EH61" s="172"/>
      <c r="EI61" s="123"/>
      <c r="EJ61" s="123"/>
      <c r="EK61" s="172"/>
      <c r="EL61" s="123"/>
      <c r="EM61" s="123"/>
      <c r="EN61" s="173"/>
      <c r="EO61" s="123"/>
      <c r="EP61" s="123"/>
      <c r="EQ61" s="123"/>
      <c r="ER61" s="123"/>
      <c r="ES61" s="123"/>
      <c r="ET61" s="123"/>
      <c r="EU61" s="172"/>
      <c r="EV61" s="159">
        <v>1951</v>
      </c>
      <c r="EW61" s="161"/>
      <c r="EX61" s="123"/>
      <c r="EY61" s="123"/>
      <c r="EZ61" s="123"/>
      <c r="FA61" s="172"/>
      <c r="FB61" s="123">
        <v>75</v>
      </c>
      <c r="FC61" s="180">
        <v>2.1195831298828125</v>
      </c>
      <c r="FD61" s="181">
        <v>1.9219692945480347</v>
      </c>
      <c r="FE61" s="181">
        <v>1.528706431388855</v>
      </c>
      <c r="FF61" s="182">
        <v>1.5331315994262695</v>
      </c>
      <c r="FG61" s="180">
        <v>1.9491736467024383</v>
      </c>
      <c r="FH61" s="181">
        <v>1.8268687162523658</v>
      </c>
      <c r="FI61" s="181">
        <v>1.5492439111020131</v>
      </c>
      <c r="FJ61" s="182">
        <v>1.5036402581901609</v>
      </c>
      <c r="FK61" s="180">
        <v>2.1791851534158959</v>
      </c>
      <c r="FL61" s="181">
        <v>2.1430449964204792</v>
      </c>
      <c r="FM61" s="181">
        <v>1.7873853200484477</v>
      </c>
      <c r="FN61" s="182">
        <v>1.6677765513196452</v>
      </c>
      <c r="FO61" s="180">
        <v>1.4824194221347475</v>
      </c>
      <c r="FP61" s="181">
        <v>1.0432865674757232</v>
      </c>
      <c r="FQ61" s="181">
        <v>1.0500255888528625</v>
      </c>
      <c r="FR61" s="181">
        <v>1.0789563687787327</v>
      </c>
      <c r="FS61" s="173"/>
      <c r="FT61" s="123"/>
      <c r="FU61" s="123"/>
      <c r="FV61" s="172"/>
      <c r="FW61" s="118"/>
      <c r="FX61" s="173">
        <v>75</v>
      </c>
      <c r="FY61" s="181">
        <v>0.93702594433229336</v>
      </c>
      <c r="FZ61" s="183">
        <v>1.1004255831400127</v>
      </c>
      <c r="GA61" s="183">
        <v>1.2506524690876097</v>
      </c>
      <c r="GB61" s="183">
        <v>1.149689117171975</v>
      </c>
      <c r="GC61" s="183">
        <v>1.0198515281394629</v>
      </c>
      <c r="GD61" s="173">
        <v>75</v>
      </c>
      <c r="GE61" s="181">
        <v>0.82204323885411512</v>
      </c>
      <c r="GF61" s="183">
        <v>1.0281374978988223</v>
      </c>
      <c r="GG61" s="183">
        <v>1.186679511646602</v>
      </c>
      <c r="GH61" s="183">
        <v>1.1146736091883473</v>
      </c>
      <c r="GI61" s="183">
        <v>0.98286344136924908</v>
      </c>
      <c r="GJ61" s="173">
        <v>75</v>
      </c>
      <c r="GK61" s="181">
        <v>1.435469797103859</v>
      </c>
      <c r="GL61" s="183">
        <v>1.4317050025430835</v>
      </c>
      <c r="GM61" s="183">
        <v>1.4558709296550076</v>
      </c>
      <c r="GN61" s="183">
        <v>1.2564430730349316</v>
      </c>
      <c r="GO61" s="183">
        <v>1.1642624044782157</v>
      </c>
      <c r="GP61" s="173"/>
      <c r="GQ61" s="123"/>
      <c r="GR61" s="123"/>
      <c r="GS61" s="123"/>
      <c r="GT61" s="172"/>
      <c r="GU61" s="173"/>
      <c r="GV61" s="123"/>
      <c r="GW61" s="123"/>
      <c r="GX61" s="123"/>
      <c r="GY61" s="123"/>
      <c r="GZ61" s="172"/>
      <c r="HA61" s="173"/>
      <c r="HB61" s="123"/>
      <c r="HC61" s="123"/>
      <c r="HD61" s="123"/>
      <c r="HE61" s="123"/>
      <c r="HF61" s="172"/>
      <c r="HG61" s="118"/>
      <c r="HH61" s="118">
        <v>1955</v>
      </c>
      <c r="HI61" s="184">
        <v>0.81347042322158813</v>
      </c>
      <c r="HJ61" s="184">
        <v>0.70573306083679199</v>
      </c>
      <c r="HK61" s="174">
        <v>0.36346343159675598</v>
      </c>
      <c r="HL61" s="138">
        <v>0.28057549008705496</v>
      </c>
      <c r="HM61" s="138">
        <v>0.41004276275634766</v>
      </c>
      <c r="HN61" s="138">
        <v>0.31082555651664734</v>
      </c>
      <c r="HO61" s="138">
        <v>0.1118350476026535</v>
      </c>
      <c r="HP61" s="138">
        <v>7.2809533393913078E-2</v>
      </c>
      <c r="HQ61" s="118"/>
      <c r="HR61" s="118"/>
      <c r="HS61" s="118"/>
      <c r="HT61" s="118"/>
      <c r="HU61" s="118"/>
      <c r="HV61" s="118"/>
    </row>
    <row r="62" spans="1:230" x14ac:dyDescent="0.3">
      <c r="A62" s="159">
        <v>1952</v>
      </c>
      <c r="B62" s="159">
        <v>1952</v>
      </c>
      <c r="C62" s="265">
        <v>0.1946416050195694</v>
      </c>
      <c r="D62" s="265">
        <v>0.45244127511978149</v>
      </c>
      <c r="E62" s="265">
        <v>0.3529171347618103</v>
      </c>
      <c r="F62" s="265">
        <v>0.10899410396814346</v>
      </c>
      <c r="G62" s="266">
        <f t="shared" si="4"/>
        <v>0.19562840255380387</v>
      </c>
      <c r="H62" s="266">
        <f t="shared" si="4"/>
        <v>0.4453609192608311</v>
      </c>
      <c r="I62" s="266">
        <v>0.36505685915892222</v>
      </c>
      <c r="J62" s="266">
        <v>0.14196335787489817</v>
      </c>
      <c r="K62" s="190">
        <f t="shared" si="5"/>
        <v>0.22309350128402405</v>
      </c>
      <c r="L62" s="138">
        <v>24184.589939002533</v>
      </c>
      <c r="M62" s="175">
        <f>DataF11.2!L62*$Q$24</f>
        <v>19803.599840732102</v>
      </c>
      <c r="N62" s="175"/>
      <c r="O62" s="175"/>
      <c r="P62" s="118"/>
      <c r="Q62" s="118"/>
      <c r="R62" s="118"/>
      <c r="S62" s="118"/>
      <c r="T62" s="123"/>
      <c r="U62" s="159">
        <v>1952</v>
      </c>
      <c r="V62" s="123"/>
      <c r="W62" s="123"/>
      <c r="X62" s="123"/>
      <c r="Y62" s="123"/>
      <c r="Z62" s="123"/>
      <c r="AA62" s="123"/>
      <c r="AB62" s="123"/>
      <c r="AC62" s="123"/>
      <c r="AD62" s="172"/>
      <c r="AE62" s="144"/>
      <c r="AF62" s="129"/>
      <c r="AG62" s="129"/>
      <c r="AH62" s="129"/>
      <c r="AI62" s="129"/>
      <c r="AJ62" s="129"/>
      <c r="AK62" s="129"/>
      <c r="AL62" s="144"/>
      <c r="AM62" s="129"/>
      <c r="AN62" s="129"/>
      <c r="AO62" s="129"/>
      <c r="AP62" s="129"/>
      <c r="AQ62" s="129"/>
      <c r="AR62" s="148"/>
      <c r="AS62" s="129"/>
      <c r="AT62" s="123"/>
      <c r="AU62" s="118"/>
      <c r="AV62" s="118"/>
      <c r="AW62" s="118"/>
      <c r="AX62" s="118"/>
      <c r="AY62" s="118"/>
      <c r="AZ62" s="118"/>
      <c r="BA62" s="118"/>
      <c r="BB62" s="118"/>
      <c r="BC62" s="118"/>
      <c r="BD62" s="118"/>
      <c r="BE62" s="118"/>
      <c r="BF62" s="118"/>
      <c r="BG62" s="118"/>
      <c r="BH62" s="118"/>
      <c r="BI62" s="118"/>
      <c r="BJ62" s="118"/>
      <c r="BK62" s="118"/>
      <c r="BL62" s="118"/>
      <c r="BM62" s="118"/>
      <c r="BN62" s="118"/>
      <c r="BO62" s="118"/>
      <c r="BP62" s="118"/>
      <c r="BQ62" s="173"/>
      <c r="BR62" s="123"/>
      <c r="BS62" s="123"/>
      <c r="BT62" s="123"/>
      <c r="BU62" s="123"/>
      <c r="BV62" s="123"/>
      <c r="BW62" s="123"/>
      <c r="BX62" s="172"/>
      <c r="BY62" s="118"/>
      <c r="BZ62" s="118"/>
      <c r="CA62" s="118"/>
      <c r="CB62" s="118"/>
      <c r="CC62" s="118"/>
      <c r="CD62" s="118"/>
      <c r="CE62" s="118"/>
      <c r="CF62" s="118"/>
      <c r="CG62" s="173"/>
      <c r="CH62" s="123"/>
      <c r="CI62" s="123"/>
      <c r="CJ62" s="123"/>
      <c r="CK62" s="123"/>
      <c r="CL62" s="123"/>
      <c r="CM62" s="123"/>
      <c r="CN62" s="172"/>
      <c r="CO62" s="118"/>
      <c r="CP62" s="118"/>
      <c r="CQ62" s="118"/>
      <c r="CR62" s="118"/>
      <c r="CS62" s="118"/>
      <c r="CT62" s="118"/>
      <c r="CU62" s="118"/>
      <c r="CV62" s="118"/>
      <c r="CW62" s="173"/>
      <c r="CX62" s="123"/>
      <c r="CY62" s="123"/>
      <c r="CZ62" s="123"/>
      <c r="DA62" s="123"/>
      <c r="DB62" s="123"/>
      <c r="DC62" s="123"/>
      <c r="DD62" s="172"/>
      <c r="DE62" s="173"/>
      <c r="DF62" s="123"/>
      <c r="DG62" s="123"/>
      <c r="DH62" s="123"/>
      <c r="DI62" s="123"/>
      <c r="DJ62" s="123"/>
      <c r="DK62" s="123"/>
      <c r="DL62" s="172"/>
      <c r="DM62" s="173"/>
      <c r="DN62" s="123"/>
      <c r="DO62" s="123"/>
      <c r="DP62" s="123"/>
      <c r="DQ62" s="123"/>
      <c r="DR62" s="123"/>
      <c r="DS62" s="123"/>
      <c r="DT62" s="172"/>
      <c r="DU62" s="129"/>
      <c r="DV62" s="161">
        <v>1952</v>
      </c>
      <c r="DW62" s="173"/>
      <c r="DX62" s="123"/>
      <c r="DY62" s="123"/>
      <c r="DZ62" s="173"/>
      <c r="EA62" s="123"/>
      <c r="EB62" s="172"/>
      <c r="EC62" s="123"/>
      <c r="ED62" s="123"/>
      <c r="EE62" s="123"/>
      <c r="EF62" s="173"/>
      <c r="EG62" s="123"/>
      <c r="EH62" s="172"/>
      <c r="EI62" s="123"/>
      <c r="EJ62" s="123"/>
      <c r="EK62" s="172"/>
      <c r="EL62" s="123"/>
      <c r="EM62" s="123"/>
      <c r="EN62" s="173"/>
      <c r="EO62" s="123"/>
      <c r="EP62" s="123"/>
      <c r="EQ62" s="123"/>
      <c r="ER62" s="123"/>
      <c r="ES62" s="123"/>
      <c r="ET62" s="123"/>
      <c r="EU62" s="172"/>
      <c r="EV62" s="159">
        <v>1952</v>
      </c>
      <c r="EW62" s="161"/>
      <c r="EX62" s="123"/>
      <c r="EY62" s="123"/>
      <c r="EZ62" s="123"/>
      <c r="FA62" s="172"/>
      <c r="FB62" s="123">
        <v>76</v>
      </c>
      <c r="FC62" s="180">
        <v>2.0998218059539795</v>
      </c>
      <c r="FD62" s="181">
        <v>1.801032543182373</v>
      </c>
      <c r="FE62" s="181">
        <v>1.5009254217147827</v>
      </c>
      <c r="FF62" s="182">
        <v>1.6141774654388428</v>
      </c>
      <c r="FG62" s="180">
        <v>1.9782109154546208</v>
      </c>
      <c r="FH62" s="181">
        <v>1.816357863703133</v>
      </c>
      <c r="FI62" s="181">
        <v>1.5266475551400154</v>
      </c>
      <c r="FJ62" s="182">
        <v>1.4744008533982673</v>
      </c>
      <c r="FK62" s="180">
        <v>2.2221257467828561</v>
      </c>
      <c r="FL62" s="181">
        <v>2.1208907534027053</v>
      </c>
      <c r="FM62" s="181">
        <v>1.7475060263459938</v>
      </c>
      <c r="FN62" s="182">
        <v>1.6444463113288108</v>
      </c>
      <c r="FO62" s="180">
        <v>1.4993056480237221</v>
      </c>
      <c r="FP62" s="181">
        <v>1.0468481719146039</v>
      </c>
      <c r="FQ62" s="181">
        <v>1.0597604583859375</v>
      </c>
      <c r="FR62" s="181">
        <v>1.0770795132906339</v>
      </c>
      <c r="FS62" s="173"/>
      <c r="FT62" s="123"/>
      <c r="FU62" s="123"/>
      <c r="FV62" s="172"/>
      <c r="FW62" s="118"/>
      <c r="FX62" s="173">
        <v>76</v>
      </c>
      <c r="FY62" s="181">
        <v>0.93091452855619805</v>
      </c>
      <c r="FZ62" s="183">
        <v>1.0822257687173091</v>
      </c>
      <c r="GA62" s="183">
        <v>1.2398070201332436</v>
      </c>
      <c r="GB62" s="183">
        <v>1.1481777723319495</v>
      </c>
      <c r="GC62" s="183">
        <v>1.0025196376299816</v>
      </c>
      <c r="GD62" s="173">
        <v>76</v>
      </c>
      <c r="GE62" s="181">
        <v>0.81372061046118327</v>
      </c>
      <c r="GF62" s="183">
        <v>1.0041349127401513</v>
      </c>
      <c r="GG62" s="183">
        <v>1.1779926855537735</v>
      </c>
      <c r="GH62" s="183">
        <v>1.1102719609057961</v>
      </c>
      <c r="GI62" s="183">
        <v>0.96580476854616293</v>
      </c>
      <c r="GJ62" s="173">
        <v>76</v>
      </c>
      <c r="GK62" s="181">
        <v>1.4307388157320144</v>
      </c>
      <c r="GL62" s="183">
        <v>1.4230163898247936</v>
      </c>
      <c r="GM62" s="183">
        <v>1.4393736798715906</v>
      </c>
      <c r="GN62" s="183">
        <v>1.2620679169757243</v>
      </c>
      <c r="GO62" s="183">
        <v>1.1455830017262933</v>
      </c>
      <c r="GP62" s="173"/>
      <c r="GQ62" s="123"/>
      <c r="GR62" s="123"/>
      <c r="GS62" s="123"/>
      <c r="GT62" s="172"/>
      <c r="GU62" s="173"/>
      <c r="GV62" s="123"/>
      <c r="GW62" s="123"/>
      <c r="GX62" s="123"/>
      <c r="GY62" s="123"/>
      <c r="GZ62" s="172"/>
      <c r="HA62" s="173"/>
      <c r="HB62" s="123"/>
      <c r="HC62" s="123"/>
      <c r="HD62" s="123"/>
      <c r="HE62" s="123"/>
      <c r="HF62" s="172"/>
      <c r="HG62" s="118"/>
      <c r="HH62" s="118">
        <v>1956</v>
      </c>
      <c r="HI62" s="184">
        <v>0.80724614858627319</v>
      </c>
      <c r="HJ62" s="184">
        <v>0.69950878620147705</v>
      </c>
      <c r="HK62" s="174">
        <v>0.35878291726112366</v>
      </c>
      <c r="HL62" s="138">
        <v>0.2874617781014151</v>
      </c>
      <c r="HM62" s="138">
        <v>0.41252988576889038</v>
      </c>
      <c r="HN62" s="138">
        <v>0.31331267952919006</v>
      </c>
      <c r="HO62" s="138">
        <v>0.10887398570775986</v>
      </c>
      <c r="HP62" s="138">
        <v>7.7500094537864189E-2</v>
      </c>
      <c r="HQ62" s="118"/>
      <c r="HR62" s="118"/>
      <c r="HS62" s="118"/>
      <c r="HT62" s="118"/>
      <c r="HU62" s="118"/>
      <c r="HV62" s="118"/>
    </row>
    <row r="63" spans="1:230" x14ac:dyDescent="0.3">
      <c r="A63" s="159">
        <v>1953</v>
      </c>
      <c r="B63" s="159">
        <v>1953</v>
      </c>
      <c r="C63" s="265">
        <v>0.19743475317955017</v>
      </c>
      <c r="D63" s="265">
        <v>0.45248553156852722</v>
      </c>
      <c r="E63" s="265">
        <v>0.35007971525192261</v>
      </c>
      <c r="F63" s="265">
        <v>0.10771331191062927</v>
      </c>
      <c r="G63" s="266">
        <f t="shared" ref="G63:H71" si="6">G$72/(1-$I$72)*(1-$I65)</f>
        <v>0.19369328211761389</v>
      </c>
      <c r="H63" s="266">
        <f t="shared" si="6"/>
        <v>0.44095549037069354</v>
      </c>
      <c r="I63" s="266">
        <v>0.35491354504905642</v>
      </c>
      <c r="J63" s="266">
        <v>0.13259632478488506</v>
      </c>
      <c r="K63" s="190">
        <f t="shared" si="5"/>
        <v>0.22231722026417136</v>
      </c>
      <c r="L63" s="138">
        <v>24941.988321521847</v>
      </c>
      <c r="M63" s="175">
        <f>DataF11.2!L63*$Q$24</f>
        <v>20423.797021054808</v>
      </c>
      <c r="N63" s="175"/>
      <c r="O63" s="175"/>
      <c r="P63" s="118"/>
      <c r="Q63" s="118"/>
      <c r="R63" s="118"/>
      <c r="S63" s="118"/>
      <c r="T63" s="123"/>
      <c r="U63" s="159">
        <v>1953</v>
      </c>
      <c r="V63" s="123"/>
      <c r="W63" s="123"/>
      <c r="X63" s="123"/>
      <c r="Y63" s="123"/>
      <c r="Z63" s="123"/>
      <c r="AA63" s="123"/>
      <c r="AB63" s="123"/>
      <c r="AC63" s="123"/>
      <c r="AD63" s="172"/>
      <c r="AE63" s="144"/>
      <c r="AF63" s="129"/>
      <c r="AG63" s="129"/>
      <c r="AH63" s="129"/>
      <c r="AI63" s="129"/>
      <c r="AJ63" s="129"/>
      <c r="AK63" s="129"/>
      <c r="AL63" s="144"/>
      <c r="AM63" s="129"/>
      <c r="AN63" s="129"/>
      <c r="AO63" s="129"/>
      <c r="AP63" s="129"/>
      <c r="AQ63" s="129"/>
      <c r="AR63" s="148"/>
      <c r="AS63" s="129"/>
      <c r="AT63" s="123"/>
      <c r="AU63" s="118"/>
      <c r="AV63" s="118"/>
      <c r="AW63" s="118"/>
      <c r="AX63" s="118"/>
      <c r="AY63" s="118"/>
      <c r="AZ63" s="118"/>
      <c r="BA63" s="118"/>
      <c r="BB63" s="118"/>
      <c r="BC63" s="118"/>
      <c r="BD63" s="118"/>
      <c r="BE63" s="118"/>
      <c r="BF63" s="118"/>
      <c r="BG63" s="118"/>
      <c r="BH63" s="118"/>
      <c r="BI63" s="118"/>
      <c r="BJ63" s="118"/>
      <c r="BK63" s="118"/>
      <c r="BL63" s="118"/>
      <c r="BM63" s="118"/>
      <c r="BN63" s="118"/>
      <c r="BO63" s="118"/>
      <c r="BP63" s="118"/>
      <c r="BQ63" s="173"/>
      <c r="BR63" s="123"/>
      <c r="BS63" s="123"/>
      <c r="BT63" s="123"/>
      <c r="BU63" s="123"/>
      <c r="BV63" s="123"/>
      <c r="BW63" s="123"/>
      <c r="BX63" s="172"/>
      <c r="BY63" s="118"/>
      <c r="BZ63" s="118"/>
      <c r="CA63" s="118"/>
      <c r="CB63" s="118"/>
      <c r="CC63" s="118"/>
      <c r="CD63" s="118"/>
      <c r="CE63" s="118"/>
      <c r="CF63" s="118"/>
      <c r="CG63" s="173"/>
      <c r="CH63" s="123"/>
      <c r="CI63" s="123"/>
      <c r="CJ63" s="123"/>
      <c r="CK63" s="123"/>
      <c r="CL63" s="123"/>
      <c r="CM63" s="123"/>
      <c r="CN63" s="172"/>
      <c r="CO63" s="118"/>
      <c r="CP63" s="118"/>
      <c r="CQ63" s="118"/>
      <c r="CR63" s="118"/>
      <c r="CS63" s="118"/>
      <c r="CT63" s="118"/>
      <c r="CU63" s="118"/>
      <c r="CV63" s="118"/>
      <c r="CW63" s="173"/>
      <c r="CX63" s="123"/>
      <c r="CY63" s="123"/>
      <c r="CZ63" s="123"/>
      <c r="DA63" s="123"/>
      <c r="DB63" s="123"/>
      <c r="DC63" s="123"/>
      <c r="DD63" s="172"/>
      <c r="DE63" s="173"/>
      <c r="DF63" s="123"/>
      <c r="DG63" s="123"/>
      <c r="DH63" s="123"/>
      <c r="DI63" s="123"/>
      <c r="DJ63" s="123"/>
      <c r="DK63" s="123"/>
      <c r="DL63" s="172"/>
      <c r="DM63" s="173"/>
      <c r="DN63" s="123"/>
      <c r="DO63" s="123"/>
      <c r="DP63" s="123"/>
      <c r="DQ63" s="123"/>
      <c r="DR63" s="123"/>
      <c r="DS63" s="123"/>
      <c r="DT63" s="172"/>
      <c r="DU63" s="129"/>
      <c r="DV63" s="161">
        <v>1953</v>
      </c>
      <c r="DW63" s="173"/>
      <c r="DX63" s="123"/>
      <c r="DY63" s="123"/>
      <c r="DZ63" s="173"/>
      <c r="EA63" s="123"/>
      <c r="EB63" s="172"/>
      <c r="EC63" s="123"/>
      <c r="ED63" s="123"/>
      <c r="EE63" s="123"/>
      <c r="EF63" s="173"/>
      <c r="EG63" s="123"/>
      <c r="EH63" s="172"/>
      <c r="EI63" s="123"/>
      <c r="EJ63" s="123"/>
      <c r="EK63" s="172"/>
      <c r="EL63" s="123"/>
      <c r="EM63" s="123"/>
      <c r="EN63" s="173"/>
      <c r="EO63" s="123"/>
      <c r="EP63" s="123"/>
      <c r="EQ63" s="123"/>
      <c r="ER63" s="123"/>
      <c r="ES63" s="123"/>
      <c r="ET63" s="123"/>
      <c r="EU63" s="172"/>
      <c r="EV63" s="159">
        <v>1953</v>
      </c>
      <c r="EW63" s="161"/>
      <c r="EX63" s="123"/>
      <c r="EY63" s="123"/>
      <c r="EZ63" s="123"/>
      <c r="FA63" s="172"/>
      <c r="FB63" s="123">
        <v>77</v>
      </c>
      <c r="FC63" s="180">
        <v>1.9707363843917847</v>
      </c>
      <c r="FD63" s="181">
        <v>1.9736849069595337</v>
      </c>
      <c r="FE63" s="181">
        <v>1.5028144121170044</v>
      </c>
      <c r="FF63" s="182">
        <v>1.5564510822296143</v>
      </c>
      <c r="FG63" s="180">
        <v>2.0079840846934625</v>
      </c>
      <c r="FH63" s="181">
        <v>1.8106544411510335</v>
      </c>
      <c r="FI63" s="181">
        <v>1.4975035849172793</v>
      </c>
      <c r="FJ63" s="182">
        <v>1.4563901695343635</v>
      </c>
      <c r="FK63" s="180">
        <v>2.2854101032786778</v>
      </c>
      <c r="FL63" s="181">
        <v>2.1055466345740186</v>
      </c>
      <c r="FM63" s="181">
        <v>1.6980101180753362</v>
      </c>
      <c r="FN63" s="182">
        <v>1.6005284823840138</v>
      </c>
      <c r="FO63" s="180">
        <v>1.4997684354060328</v>
      </c>
      <c r="FP63" s="181">
        <v>1.0525871004780527</v>
      </c>
      <c r="FQ63" s="181">
        <v>1.0665003008716427</v>
      </c>
      <c r="FR63" s="181">
        <v>1.0757294015872365</v>
      </c>
      <c r="FS63" s="173"/>
      <c r="FT63" s="123"/>
      <c r="FU63" s="123"/>
      <c r="FV63" s="172"/>
      <c r="FW63" s="118"/>
      <c r="FX63" s="173">
        <v>77</v>
      </c>
      <c r="FY63" s="181">
        <v>0.92461567196934624</v>
      </c>
      <c r="FZ63" s="183">
        <v>1.0656296520097459</v>
      </c>
      <c r="GA63" s="183">
        <v>1.2255583455075798</v>
      </c>
      <c r="GB63" s="183">
        <v>1.1446489908538269</v>
      </c>
      <c r="GC63" s="183">
        <v>0.98627466116443019</v>
      </c>
      <c r="GD63" s="173">
        <v>77</v>
      </c>
      <c r="GE63" s="181">
        <v>0.80439022918729797</v>
      </c>
      <c r="GF63" s="183">
        <v>0.98330277241815744</v>
      </c>
      <c r="GG63" s="183">
        <v>1.1630574722937128</v>
      </c>
      <c r="GH63" s="183">
        <v>1.1055061616790742</v>
      </c>
      <c r="GI63" s="183">
        <v>0.95051619174554269</v>
      </c>
      <c r="GJ63" s="173">
        <v>77</v>
      </c>
      <c r="GK63" s="181">
        <v>1.4185172034899936</v>
      </c>
      <c r="GL63" s="183">
        <v>1.4255277518273526</v>
      </c>
      <c r="GM63" s="183">
        <v>1.4196395268501494</v>
      </c>
      <c r="GN63" s="183">
        <v>1.2618604652897911</v>
      </c>
      <c r="GO63" s="183">
        <v>1.1317274302099076</v>
      </c>
      <c r="GP63" s="173"/>
      <c r="GQ63" s="123"/>
      <c r="GR63" s="123"/>
      <c r="GS63" s="123"/>
      <c r="GT63" s="172"/>
      <c r="GU63" s="173"/>
      <c r="GV63" s="123"/>
      <c r="GW63" s="123"/>
      <c r="GX63" s="123"/>
      <c r="GY63" s="123"/>
      <c r="GZ63" s="172"/>
      <c r="HA63" s="173"/>
      <c r="HB63" s="123"/>
      <c r="HC63" s="123"/>
      <c r="HD63" s="123"/>
      <c r="HE63" s="123"/>
      <c r="HF63" s="172"/>
      <c r="HG63" s="118"/>
      <c r="HH63" s="118">
        <v>1957</v>
      </c>
      <c r="HI63" s="184">
        <v>0.8139796257019043</v>
      </c>
      <c r="HJ63" s="184">
        <v>0.70624226331710815</v>
      </c>
      <c r="HK63" s="174">
        <v>0.36357560753822327</v>
      </c>
      <c r="HL63" s="138">
        <v>0.30352807112934527</v>
      </c>
      <c r="HM63" s="138">
        <v>0.43165168166160583</v>
      </c>
      <c r="HN63" s="138">
        <v>0.33243447542190552</v>
      </c>
      <c r="HO63" s="138">
        <v>0.11151696741580963</v>
      </c>
      <c r="HP63" s="138">
        <v>8.422418339008983E-2</v>
      </c>
      <c r="HQ63" s="118"/>
      <c r="HR63" s="118"/>
      <c r="HS63" s="118"/>
      <c r="HT63" s="118"/>
      <c r="HU63" s="118"/>
      <c r="HV63" s="118"/>
    </row>
    <row r="64" spans="1:230" x14ac:dyDescent="0.3">
      <c r="A64" s="159">
        <v>1954</v>
      </c>
      <c r="B64" s="159">
        <v>1954</v>
      </c>
      <c r="C64" s="265">
        <v>0.19409412145614624</v>
      </c>
      <c r="D64" s="265">
        <v>0.44911497831344604</v>
      </c>
      <c r="E64" s="265">
        <v>0.35679090023040771</v>
      </c>
      <c r="F64" s="265">
        <v>0.1097157821059227</v>
      </c>
      <c r="G64" s="266">
        <f t="shared" si="6"/>
        <v>0.19606143195885267</v>
      </c>
      <c r="H64" s="266">
        <f t="shared" si="6"/>
        <v>0.44634673916929996</v>
      </c>
      <c r="I64" s="266">
        <v>0.35901067818536497</v>
      </c>
      <c r="J64" s="266">
        <v>0.13487352232759914</v>
      </c>
      <c r="K64" s="190">
        <f t="shared" si="5"/>
        <v>0.22413715585776584</v>
      </c>
      <c r="L64" s="138">
        <v>24430.824221163813</v>
      </c>
      <c r="M64" s="175">
        <f>DataF11.2!L64*$Q$24</f>
        <v>20005.229275148431</v>
      </c>
      <c r="N64" s="175"/>
      <c r="O64" s="175"/>
      <c r="P64" s="118"/>
      <c r="Q64" s="118"/>
      <c r="R64" s="118"/>
      <c r="S64" s="118"/>
      <c r="T64" s="123"/>
      <c r="U64" s="159">
        <v>1954</v>
      </c>
      <c r="V64" s="123"/>
      <c r="W64" s="123"/>
      <c r="X64" s="123"/>
      <c r="Y64" s="123"/>
      <c r="Z64" s="123"/>
      <c r="AA64" s="123"/>
      <c r="AB64" s="123"/>
      <c r="AC64" s="123"/>
      <c r="AD64" s="172"/>
      <c r="AE64" s="144"/>
      <c r="AF64" s="129"/>
      <c r="AG64" s="129"/>
      <c r="AH64" s="129"/>
      <c r="AI64" s="129"/>
      <c r="AJ64" s="129"/>
      <c r="AK64" s="129"/>
      <c r="AL64" s="144"/>
      <c r="AM64" s="129"/>
      <c r="AN64" s="129"/>
      <c r="AO64" s="129"/>
      <c r="AP64" s="129"/>
      <c r="AQ64" s="129"/>
      <c r="AR64" s="148"/>
      <c r="AS64" s="129"/>
      <c r="AT64" s="123"/>
      <c r="AU64" s="118"/>
      <c r="AV64" s="118"/>
      <c r="AW64" s="118"/>
      <c r="AX64" s="118"/>
      <c r="AY64" s="118"/>
      <c r="AZ64" s="118"/>
      <c r="BA64" s="118"/>
      <c r="BB64" s="118"/>
      <c r="BC64" s="118"/>
      <c r="BD64" s="118"/>
      <c r="BE64" s="118"/>
      <c r="BF64" s="118"/>
      <c r="BG64" s="118"/>
      <c r="BH64" s="118"/>
      <c r="BI64" s="118"/>
      <c r="BJ64" s="118"/>
      <c r="BK64" s="118"/>
      <c r="BL64" s="118"/>
      <c r="BM64" s="118"/>
      <c r="BN64" s="118"/>
      <c r="BO64" s="118"/>
      <c r="BP64" s="118"/>
      <c r="BQ64" s="173"/>
      <c r="BR64" s="123"/>
      <c r="BS64" s="123"/>
      <c r="BT64" s="123"/>
      <c r="BU64" s="123"/>
      <c r="BV64" s="123"/>
      <c r="BW64" s="123"/>
      <c r="BX64" s="172"/>
      <c r="BY64" s="118"/>
      <c r="BZ64" s="118"/>
      <c r="CA64" s="118"/>
      <c r="CB64" s="118"/>
      <c r="CC64" s="118"/>
      <c r="CD64" s="118"/>
      <c r="CE64" s="118"/>
      <c r="CF64" s="118"/>
      <c r="CG64" s="173"/>
      <c r="CH64" s="123"/>
      <c r="CI64" s="123"/>
      <c r="CJ64" s="123"/>
      <c r="CK64" s="123"/>
      <c r="CL64" s="123"/>
      <c r="CM64" s="123"/>
      <c r="CN64" s="172"/>
      <c r="CO64" s="118"/>
      <c r="CP64" s="118"/>
      <c r="CQ64" s="118"/>
      <c r="CR64" s="118"/>
      <c r="CS64" s="118"/>
      <c r="CT64" s="118"/>
      <c r="CU64" s="118"/>
      <c r="CV64" s="118"/>
      <c r="CW64" s="173"/>
      <c r="CX64" s="123"/>
      <c r="CY64" s="123"/>
      <c r="CZ64" s="123"/>
      <c r="DA64" s="123"/>
      <c r="DB64" s="123"/>
      <c r="DC64" s="123"/>
      <c r="DD64" s="172"/>
      <c r="DE64" s="173"/>
      <c r="DF64" s="123"/>
      <c r="DG64" s="123"/>
      <c r="DH64" s="123"/>
      <c r="DI64" s="123"/>
      <c r="DJ64" s="123"/>
      <c r="DK64" s="123"/>
      <c r="DL64" s="172"/>
      <c r="DM64" s="173"/>
      <c r="DN64" s="123"/>
      <c r="DO64" s="123"/>
      <c r="DP64" s="123"/>
      <c r="DQ64" s="123"/>
      <c r="DR64" s="123"/>
      <c r="DS64" s="123"/>
      <c r="DT64" s="172"/>
      <c r="DU64" s="129"/>
      <c r="DV64" s="161">
        <v>1954</v>
      </c>
      <c r="DW64" s="173"/>
      <c r="DX64" s="123"/>
      <c r="DY64" s="123"/>
      <c r="DZ64" s="173"/>
      <c r="EA64" s="123"/>
      <c r="EB64" s="172"/>
      <c r="EC64" s="123"/>
      <c r="ED64" s="123"/>
      <c r="EE64" s="123"/>
      <c r="EF64" s="173"/>
      <c r="EG64" s="123"/>
      <c r="EH64" s="172"/>
      <c r="EI64" s="123"/>
      <c r="EJ64" s="123"/>
      <c r="EK64" s="172"/>
      <c r="EL64" s="123"/>
      <c r="EM64" s="123"/>
      <c r="EN64" s="173"/>
      <c r="EO64" s="123"/>
      <c r="EP64" s="123"/>
      <c r="EQ64" s="123"/>
      <c r="ER64" s="123"/>
      <c r="ES64" s="123"/>
      <c r="ET64" s="123"/>
      <c r="EU64" s="172"/>
      <c r="EV64" s="159">
        <v>1954</v>
      </c>
      <c r="EW64" s="161"/>
      <c r="EX64" s="123"/>
      <c r="EY64" s="123"/>
      <c r="EZ64" s="123"/>
      <c r="FA64" s="172"/>
      <c r="FB64" s="123">
        <v>78</v>
      </c>
      <c r="FC64" s="180">
        <v>2.0780932903289795</v>
      </c>
      <c r="FD64" s="181">
        <v>1.8237766027450562</v>
      </c>
      <c r="FE64" s="181">
        <v>1.5116559267044067</v>
      </c>
      <c r="FF64" s="182">
        <v>1.4380068778991699</v>
      </c>
      <c r="FG64" s="180">
        <v>2.0250146638897326</v>
      </c>
      <c r="FH64" s="181">
        <v>1.8048223313731362</v>
      </c>
      <c r="FI64" s="181">
        <v>1.4768794354581924</v>
      </c>
      <c r="FJ64" s="182">
        <v>1.4419337367719127</v>
      </c>
      <c r="FK64" s="180">
        <v>2.3259565534346005</v>
      </c>
      <c r="FL64" s="181">
        <v>2.0948709231698581</v>
      </c>
      <c r="FM64" s="181">
        <v>1.6634246110863338</v>
      </c>
      <c r="FN64" s="182">
        <v>1.5730737248429685</v>
      </c>
      <c r="FO64" s="180">
        <v>1.5116384936164715</v>
      </c>
      <c r="FP64" s="181">
        <v>1.0554255171581182</v>
      </c>
      <c r="FQ64" s="181">
        <v>1.0708539158721049</v>
      </c>
      <c r="FR64" s="181">
        <v>1.0753930291779541</v>
      </c>
      <c r="FS64" s="173"/>
      <c r="FT64" s="123"/>
      <c r="FU64" s="123"/>
      <c r="FV64" s="172"/>
      <c r="FW64" s="118"/>
      <c r="FX64" s="173">
        <v>78</v>
      </c>
      <c r="FY64" s="181">
        <v>0.91753504596764679</v>
      </c>
      <c r="FZ64" s="183">
        <v>1.0526844488376172</v>
      </c>
      <c r="GA64" s="183">
        <v>1.2098298139988424</v>
      </c>
      <c r="GB64" s="183">
        <v>1.1421290082477413</v>
      </c>
      <c r="GC64" s="183">
        <v>0.97346110155604137</v>
      </c>
      <c r="GD64" s="173">
        <v>78</v>
      </c>
      <c r="GE64" s="181">
        <v>0.79788326079641847</v>
      </c>
      <c r="GF64" s="183">
        <v>0.96779143313477178</v>
      </c>
      <c r="GG64" s="183">
        <v>1.1480406768662583</v>
      </c>
      <c r="GH64" s="183">
        <v>1.1017970410725366</v>
      </c>
      <c r="GI64" s="183">
        <v>0.93967803447793619</v>
      </c>
      <c r="GJ64" s="173">
        <v>78</v>
      </c>
      <c r="GK64" s="181">
        <v>1.4036189267026347</v>
      </c>
      <c r="GL64" s="183">
        <v>1.4249155823616624</v>
      </c>
      <c r="GM64" s="183">
        <v>1.3969089680419924</v>
      </c>
      <c r="GN64" s="183">
        <v>1.2636862473122834</v>
      </c>
      <c r="GO64" s="183">
        <v>1.1190685210607938</v>
      </c>
      <c r="GP64" s="173"/>
      <c r="GQ64" s="123"/>
      <c r="GR64" s="123"/>
      <c r="GS64" s="123"/>
      <c r="GT64" s="172"/>
      <c r="GU64" s="173"/>
      <c r="GV64" s="123"/>
      <c r="GW64" s="123"/>
      <c r="GX64" s="123"/>
      <c r="GY64" s="123"/>
      <c r="GZ64" s="172"/>
      <c r="HA64" s="173"/>
      <c r="HB64" s="123"/>
      <c r="HC64" s="123"/>
      <c r="HD64" s="123"/>
      <c r="HE64" s="123"/>
      <c r="HF64" s="172"/>
      <c r="HG64" s="118"/>
      <c r="HH64" s="118">
        <v>1958</v>
      </c>
      <c r="HI64" s="184">
        <v>0.79939949512481689</v>
      </c>
      <c r="HJ64" s="184">
        <v>0.69166213274002075</v>
      </c>
      <c r="HK64" s="174">
        <v>0.35467517375946045</v>
      </c>
      <c r="HL64" s="138">
        <v>0.29588776389302257</v>
      </c>
      <c r="HM64" s="138">
        <v>0.41044047474861145</v>
      </c>
      <c r="HN64" s="138">
        <v>0.31122326850891113</v>
      </c>
      <c r="HO64" s="138">
        <v>0.10290257632732391</v>
      </c>
      <c r="HP64" s="138">
        <v>8.3129106294200519E-2</v>
      </c>
      <c r="HQ64" s="118"/>
      <c r="HR64" s="118"/>
      <c r="HS64" s="118"/>
      <c r="HT64" s="118"/>
      <c r="HU64" s="118"/>
      <c r="HV64" s="118"/>
    </row>
    <row r="65" spans="1:230" x14ac:dyDescent="0.3">
      <c r="A65" s="159">
        <v>1955</v>
      </c>
      <c r="B65" s="159">
        <v>1955</v>
      </c>
      <c r="C65" s="265">
        <v>0.19127567112445831</v>
      </c>
      <c r="D65" s="265">
        <v>0.44526088237762451</v>
      </c>
      <c r="E65" s="265">
        <v>0.36346343159675598</v>
      </c>
      <c r="F65" s="265">
        <v>0.1118350476026535</v>
      </c>
      <c r="G65" s="266">
        <f t="shared" si="6"/>
        <v>0.19605287396270243</v>
      </c>
      <c r="H65" s="266">
        <f t="shared" si="6"/>
        <v>0.44632725632845094</v>
      </c>
      <c r="I65" s="266">
        <v>0.36535122751169263</v>
      </c>
      <c r="J65" s="266">
        <v>0.14128702502276624</v>
      </c>
      <c r="K65" s="190">
        <f t="shared" si="5"/>
        <v>0.22406420248892639</v>
      </c>
      <c r="L65" s="138">
        <v>26166.202145620864</v>
      </c>
      <c r="M65" s="175">
        <f>DataF11.2!L65*$Q$24</f>
        <v>21426.246959345935</v>
      </c>
      <c r="N65" s="175"/>
      <c r="O65" s="175"/>
      <c r="P65" s="118"/>
      <c r="Q65" s="118"/>
      <c r="R65" s="118"/>
      <c r="S65" s="118"/>
      <c r="T65" s="123"/>
      <c r="U65" s="159">
        <v>1955</v>
      </c>
      <c r="V65" s="123"/>
      <c r="W65" s="123"/>
      <c r="X65" s="123"/>
      <c r="Y65" s="123"/>
      <c r="Z65" s="123"/>
      <c r="AA65" s="123"/>
      <c r="AB65" s="123"/>
      <c r="AC65" s="123"/>
      <c r="AD65" s="172"/>
      <c r="AE65" s="144"/>
      <c r="AF65" s="129"/>
      <c r="AG65" s="129"/>
      <c r="AH65" s="129"/>
      <c r="AI65" s="129"/>
      <c r="AJ65" s="129"/>
      <c r="AK65" s="129"/>
      <c r="AL65" s="144"/>
      <c r="AM65" s="129"/>
      <c r="AN65" s="129"/>
      <c r="AO65" s="129"/>
      <c r="AP65" s="129"/>
      <c r="AQ65" s="129"/>
      <c r="AR65" s="148"/>
      <c r="AS65" s="129"/>
      <c r="AT65" s="123"/>
      <c r="AU65" s="118"/>
      <c r="AV65" s="118"/>
      <c r="AW65" s="118"/>
      <c r="AX65" s="118"/>
      <c r="AY65" s="118"/>
      <c r="AZ65" s="118"/>
      <c r="BA65" s="118"/>
      <c r="BB65" s="118"/>
      <c r="BC65" s="118"/>
      <c r="BD65" s="118"/>
      <c r="BE65" s="118"/>
      <c r="BF65" s="118"/>
      <c r="BG65" s="118"/>
      <c r="BH65" s="118"/>
      <c r="BI65" s="118"/>
      <c r="BJ65" s="118"/>
      <c r="BK65" s="118"/>
      <c r="BL65" s="118"/>
      <c r="BM65" s="118"/>
      <c r="BN65" s="118"/>
      <c r="BO65" s="118"/>
      <c r="BP65" s="118"/>
      <c r="BQ65" s="173"/>
      <c r="BR65" s="123"/>
      <c r="BS65" s="123"/>
      <c r="BT65" s="123"/>
      <c r="BU65" s="123"/>
      <c r="BV65" s="123"/>
      <c r="BW65" s="123"/>
      <c r="BX65" s="172"/>
      <c r="BY65" s="118"/>
      <c r="BZ65" s="118"/>
      <c r="CA65" s="118"/>
      <c r="CB65" s="118"/>
      <c r="CC65" s="118"/>
      <c r="CD65" s="118"/>
      <c r="CE65" s="118"/>
      <c r="CF65" s="118"/>
      <c r="CG65" s="173"/>
      <c r="CH65" s="123"/>
      <c r="CI65" s="123"/>
      <c r="CJ65" s="123"/>
      <c r="CK65" s="123"/>
      <c r="CL65" s="123"/>
      <c r="CM65" s="123"/>
      <c r="CN65" s="172"/>
      <c r="CO65" s="118"/>
      <c r="CP65" s="118"/>
      <c r="CQ65" s="118"/>
      <c r="CR65" s="118"/>
      <c r="CS65" s="118"/>
      <c r="CT65" s="118"/>
      <c r="CU65" s="118"/>
      <c r="CV65" s="118"/>
      <c r="CW65" s="173"/>
      <c r="CX65" s="123"/>
      <c r="CY65" s="123"/>
      <c r="CZ65" s="123"/>
      <c r="DA65" s="123"/>
      <c r="DB65" s="123"/>
      <c r="DC65" s="123"/>
      <c r="DD65" s="172"/>
      <c r="DE65" s="173"/>
      <c r="DF65" s="123"/>
      <c r="DG65" s="123"/>
      <c r="DH65" s="123"/>
      <c r="DI65" s="123"/>
      <c r="DJ65" s="123"/>
      <c r="DK65" s="123"/>
      <c r="DL65" s="172"/>
      <c r="DM65" s="173"/>
      <c r="DN65" s="123"/>
      <c r="DO65" s="123"/>
      <c r="DP65" s="123"/>
      <c r="DQ65" s="123"/>
      <c r="DR65" s="123"/>
      <c r="DS65" s="123"/>
      <c r="DT65" s="172"/>
      <c r="DU65" s="129"/>
      <c r="DV65" s="161">
        <v>1955</v>
      </c>
      <c r="DW65" s="173"/>
      <c r="DX65" s="123"/>
      <c r="DY65" s="123"/>
      <c r="DZ65" s="173"/>
      <c r="EA65" s="123"/>
      <c r="EB65" s="172"/>
      <c r="EC65" s="123"/>
      <c r="ED65" s="123"/>
      <c r="EE65" s="123"/>
      <c r="EF65" s="173"/>
      <c r="EG65" s="123"/>
      <c r="EH65" s="172"/>
      <c r="EI65" s="123"/>
      <c r="EJ65" s="123"/>
      <c r="EK65" s="172"/>
      <c r="EL65" s="123"/>
      <c r="EM65" s="123"/>
      <c r="EN65" s="173"/>
      <c r="EO65" s="123"/>
      <c r="EP65" s="123"/>
      <c r="EQ65" s="123"/>
      <c r="ER65" s="123"/>
      <c r="ES65" s="123"/>
      <c r="ET65" s="123"/>
      <c r="EU65" s="172"/>
      <c r="EV65" s="159">
        <v>1955</v>
      </c>
      <c r="EW65" s="161"/>
      <c r="EX65" s="123"/>
      <c r="EY65" s="123"/>
      <c r="EZ65" s="123"/>
      <c r="FA65" s="172"/>
      <c r="FB65" s="123">
        <v>79</v>
      </c>
      <c r="FC65" s="180">
        <v>1.6703270673751831</v>
      </c>
      <c r="FD65" s="181">
        <v>1.614980936050415</v>
      </c>
      <c r="FE65" s="181">
        <v>1.5422103404998779</v>
      </c>
      <c r="FF65" s="182">
        <v>1.4454323053359985</v>
      </c>
      <c r="FG65" s="180">
        <v>2.0328155181317515</v>
      </c>
      <c r="FH65" s="181">
        <v>1.8008389987412117</v>
      </c>
      <c r="FI65" s="181">
        <v>1.4618945182500298</v>
      </c>
      <c r="FJ65" s="182">
        <v>1.4310418891678898</v>
      </c>
      <c r="FK65" s="180">
        <v>2.3568618073271681</v>
      </c>
      <c r="FL65" s="181">
        <v>2.0878406236654534</v>
      </c>
      <c r="FM65" s="181">
        <v>1.6375503610233619</v>
      </c>
      <c r="FN65" s="182">
        <v>1.552698441641325</v>
      </c>
      <c r="FO65" s="180">
        <v>1.5080455121450105</v>
      </c>
      <c r="FP65" s="181">
        <v>1.0554623317904297</v>
      </c>
      <c r="FQ65" s="181">
        <v>1.0740282680921369</v>
      </c>
      <c r="FR65" s="181">
        <v>1.0752376338400182</v>
      </c>
      <c r="FS65" s="173"/>
      <c r="FT65" s="123"/>
      <c r="FU65" s="123"/>
      <c r="FV65" s="172"/>
      <c r="FW65" s="118"/>
      <c r="FX65" s="173">
        <v>79</v>
      </c>
      <c r="FY65" s="181">
        <v>0.91026315101611155</v>
      </c>
      <c r="FZ65" s="183">
        <v>1.0414112364170798</v>
      </c>
      <c r="GA65" s="183">
        <v>1.1914438551987967</v>
      </c>
      <c r="GB65" s="183">
        <v>1.1414506716901465</v>
      </c>
      <c r="GC65" s="183">
        <v>0.96637302931786184</v>
      </c>
      <c r="GD65" s="173">
        <v>79</v>
      </c>
      <c r="GE65" s="181">
        <v>0.79378299899057259</v>
      </c>
      <c r="GF65" s="183">
        <v>0.95603280810162194</v>
      </c>
      <c r="GG65" s="183">
        <v>1.1291307272365394</v>
      </c>
      <c r="GH65" s="183">
        <v>1.1001976195898402</v>
      </c>
      <c r="GI65" s="183">
        <v>0.93392230798388243</v>
      </c>
      <c r="GJ65" s="173">
        <v>79</v>
      </c>
      <c r="GK65" s="181">
        <v>1.4070048446257781</v>
      </c>
      <c r="GL65" s="183">
        <v>1.4250361394667506</v>
      </c>
      <c r="GM65" s="183">
        <v>1.3691030006264611</v>
      </c>
      <c r="GN65" s="183">
        <v>1.2660650902336472</v>
      </c>
      <c r="GO65" s="183">
        <v>1.1030409656958069</v>
      </c>
      <c r="GP65" s="173"/>
      <c r="GQ65" s="123"/>
      <c r="GR65" s="123"/>
      <c r="GS65" s="123"/>
      <c r="GT65" s="172"/>
      <c r="GU65" s="173"/>
      <c r="GV65" s="123"/>
      <c r="GW65" s="123"/>
      <c r="GX65" s="123"/>
      <c r="GY65" s="123"/>
      <c r="GZ65" s="172"/>
      <c r="HA65" s="173"/>
      <c r="HB65" s="123"/>
      <c r="HC65" s="123"/>
      <c r="HD65" s="123"/>
      <c r="HE65" s="123"/>
      <c r="HF65" s="172"/>
      <c r="HG65" s="118"/>
      <c r="HH65" s="118">
        <v>1959</v>
      </c>
      <c r="HI65" s="184">
        <v>0.81494343280792236</v>
      </c>
      <c r="HJ65" s="184">
        <v>0.70720607042312622</v>
      </c>
      <c r="HK65" s="174">
        <v>0.37512499094009399</v>
      </c>
      <c r="HL65" s="138">
        <v>0.29171266981779048</v>
      </c>
      <c r="HM65" s="138">
        <v>0.4248497486114502</v>
      </c>
      <c r="HN65" s="138">
        <v>0.32563254237174988</v>
      </c>
      <c r="HO65" s="138">
        <v>0.11140082776546478</v>
      </c>
      <c r="HP65" s="138">
        <v>8.3948716885453148E-2</v>
      </c>
      <c r="HQ65" s="118"/>
      <c r="HR65" s="118"/>
      <c r="HS65" s="118"/>
      <c r="HT65" s="118"/>
      <c r="HU65" s="118"/>
      <c r="HV65" s="118"/>
    </row>
    <row r="66" spans="1:230" x14ac:dyDescent="0.3">
      <c r="A66" s="159">
        <v>1956</v>
      </c>
      <c r="B66" s="159">
        <v>1956</v>
      </c>
      <c r="C66" s="265">
        <v>0.19302171468734741</v>
      </c>
      <c r="D66" s="265">
        <v>0.44819536805152893</v>
      </c>
      <c r="E66" s="265">
        <v>0.35878291726112366</v>
      </c>
      <c r="F66" s="265">
        <v>0.10887398570775986</v>
      </c>
      <c r="G66" s="266">
        <f t="shared" si="6"/>
        <v>0.19623043761410272</v>
      </c>
      <c r="H66" s="266">
        <f t="shared" si="6"/>
        <v>0.4467314916541123</v>
      </c>
      <c r="I66" s="266">
        <v>0.35759182887184732</v>
      </c>
      <c r="J66" s="266">
        <v>0.1338850724154842</v>
      </c>
      <c r="K66" s="190">
        <f t="shared" si="5"/>
        <v>0.22370675645636312</v>
      </c>
      <c r="L66" s="138">
        <v>26670.381596066061</v>
      </c>
      <c r="M66" s="175">
        <f>DataF11.2!L66*$Q$24</f>
        <v>21839.095310701887</v>
      </c>
      <c r="N66" s="175"/>
      <c r="O66" s="175"/>
      <c r="P66" s="118"/>
      <c r="Q66" s="118"/>
      <c r="R66" s="118"/>
      <c r="S66" s="118"/>
      <c r="T66" s="123"/>
      <c r="U66" s="159">
        <v>1956</v>
      </c>
      <c r="V66" s="123"/>
      <c r="W66" s="123"/>
      <c r="X66" s="123"/>
      <c r="Y66" s="123"/>
      <c r="Z66" s="123"/>
      <c r="AA66" s="123"/>
      <c r="AB66" s="123"/>
      <c r="AC66" s="123"/>
      <c r="AD66" s="172"/>
      <c r="AE66" s="144"/>
      <c r="AF66" s="129"/>
      <c r="AG66" s="129"/>
      <c r="AH66" s="129"/>
      <c r="AI66" s="129"/>
      <c r="AJ66" s="129"/>
      <c r="AK66" s="129"/>
      <c r="AL66" s="144"/>
      <c r="AM66" s="129"/>
      <c r="AN66" s="129"/>
      <c r="AO66" s="129"/>
      <c r="AP66" s="129"/>
      <c r="AQ66" s="129"/>
      <c r="AR66" s="148"/>
      <c r="AS66" s="129"/>
      <c r="AT66" s="123"/>
      <c r="AU66" s="118"/>
      <c r="AV66" s="118"/>
      <c r="AW66" s="118"/>
      <c r="AX66" s="118"/>
      <c r="AY66" s="118"/>
      <c r="AZ66" s="118"/>
      <c r="BA66" s="118"/>
      <c r="BB66" s="118"/>
      <c r="BC66" s="118"/>
      <c r="BD66" s="118"/>
      <c r="BE66" s="118"/>
      <c r="BF66" s="118"/>
      <c r="BG66" s="118"/>
      <c r="BH66" s="118"/>
      <c r="BI66" s="118"/>
      <c r="BJ66" s="118"/>
      <c r="BK66" s="118"/>
      <c r="BL66" s="118"/>
      <c r="BM66" s="118"/>
      <c r="BN66" s="118"/>
      <c r="BO66" s="118"/>
      <c r="BP66" s="118"/>
      <c r="BQ66" s="173"/>
      <c r="BR66" s="123"/>
      <c r="BS66" s="123"/>
      <c r="BT66" s="123"/>
      <c r="BU66" s="123"/>
      <c r="BV66" s="123"/>
      <c r="BW66" s="123"/>
      <c r="BX66" s="172"/>
      <c r="BY66" s="118"/>
      <c r="BZ66" s="118"/>
      <c r="CA66" s="118"/>
      <c r="CB66" s="118"/>
      <c r="CC66" s="118"/>
      <c r="CD66" s="118"/>
      <c r="CE66" s="118"/>
      <c r="CF66" s="118"/>
      <c r="CG66" s="173"/>
      <c r="CH66" s="123"/>
      <c r="CI66" s="123"/>
      <c r="CJ66" s="123"/>
      <c r="CK66" s="123"/>
      <c r="CL66" s="123"/>
      <c r="CM66" s="123"/>
      <c r="CN66" s="172"/>
      <c r="CO66" s="118"/>
      <c r="CP66" s="118"/>
      <c r="CQ66" s="118"/>
      <c r="CR66" s="118"/>
      <c r="CS66" s="118"/>
      <c r="CT66" s="118"/>
      <c r="CU66" s="118"/>
      <c r="CV66" s="118"/>
      <c r="CW66" s="173"/>
      <c r="CX66" s="123"/>
      <c r="CY66" s="123"/>
      <c r="CZ66" s="123"/>
      <c r="DA66" s="123"/>
      <c r="DB66" s="123"/>
      <c r="DC66" s="123"/>
      <c r="DD66" s="172"/>
      <c r="DE66" s="173"/>
      <c r="DF66" s="123"/>
      <c r="DG66" s="123"/>
      <c r="DH66" s="123"/>
      <c r="DI66" s="123"/>
      <c r="DJ66" s="123"/>
      <c r="DK66" s="123"/>
      <c r="DL66" s="172"/>
      <c r="DM66" s="173"/>
      <c r="DN66" s="123"/>
      <c r="DO66" s="123"/>
      <c r="DP66" s="123"/>
      <c r="DQ66" s="123"/>
      <c r="DR66" s="123"/>
      <c r="DS66" s="123"/>
      <c r="DT66" s="172"/>
      <c r="DU66" s="129"/>
      <c r="DV66" s="161">
        <v>1956</v>
      </c>
      <c r="DW66" s="173"/>
      <c r="DX66" s="123"/>
      <c r="DY66" s="123"/>
      <c r="DZ66" s="173"/>
      <c r="EA66" s="123"/>
      <c r="EB66" s="172"/>
      <c r="EC66" s="123"/>
      <c r="ED66" s="123"/>
      <c r="EE66" s="123"/>
      <c r="EF66" s="173"/>
      <c r="EG66" s="123"/>
      <c r="EH66" s="172"/>
      <c r="EI66" s="123"/>
      <c r="EJ66" s="123"/>
      <c r="EK66" s="172"/>
      <c r="EL66" s="123"/>
      <c r="EM66" s="123"/>
      <c r="EN66" s="173"/>
      <c r="EO66" s="123"/>
      <c r="EP66" s="123"/>
      <c r="EQ66" s="123"/>
      <c r="ER66" s="123"/>
      <c r="ES66" s="123"/>
      <c r="ET66" s="123"/>
      <c r="EU66" s="172"/>
      <c r="EV66" s="159">
        <v>1956</v>
      </c>
      <c r="EW66" s="161"/>
      <c r="EX66" s="123"/>
      <c r="EY66" s="123"/>
      <c r="EZ66" s="123"/>
      <c r="FA66" s="172"/>
      <c r="FB66" s="123">
        <v>80</v>
      </c>
      <c r="FC66" s="180">
        <v>2.0031139850616455</v>
      </c>
      <c r="FD66" s="181">
        <v>1.6426349878311157</v>
      </c>
      <c r="FE66" s="181">
        <v>1.4810574054718018</v>
      </c>
      <c r="FF66" s="182">
        <v>1.4249377250671387</v>
      </c>
      <c r="FG66" s="180">
        <v>2.0346440167373303</v>
      </c>
      <c r="FH66" s="181">
        <v>1.7992056965543368</v>
      </c>
      <c r="FI66" s="181">
        <v>1.4511146003670135</v>
      </c>
      <c r="FJ66" s="182">
        <v>1.4205696714202884</v>
      </c>
      <c r="FK66" s="180">
        <v>2.3781318557028941</v>
      </c>
      <c r="FL66" s="181">
        <v>2.0794307393515639</v>
      </c>
      <c r="FM66" s="181">
        <v>1.6166975552730809</v>
      </c>
      <c r="FN66" s="182">
        <v>1.5354838598489702</v>
      </c>
      <c r="FO66" s="180">
        <v>1.4905781725834837</v>
      </c>
      <c r="FP66" s="181">
        <v>1.0581881088002798</v>
      </c>
      <c r="FQ66" s="181">
        <v>1.0774748289134846</v>
      </c>
      <c r="FR66" s="181">
        <v>1.0742507969095669</v>
      </c>
      <c r="FS66" s="173"/>
      <c r="FT66" s="123"/>
      <c r="FU66" s="123"/>
      <c r="FV66" s="172"/>
      <c r="FW66" s="118"/>
      <c r="FX66" s="173">
        <v>80</v>
      </c>
      <c r="FY66" s="181">
        <v>0.9035536024176235</v>
      </c>
      <c r="FZ66" s="183">
        <v>1.033634383022014</v>
      </c>
      <c r="GA66" s="183">
        <v>1.1732034276929759</v>
      </c>
      <c r="GB66" s="183">
        <v>1.1410651946461963</v>
      </c>
      <c r="GC66" s="183">
        <v>0.96488920639589659</v>
      </c>
      <c r="GD66" s="173">
        <v>80</v>
      </c>
      <c r="GE66" s="181">
        <v>0.78995886525347281</v>
      </c>
      <c r="GF66" s="183">
        <v>0.94911649110832086</v>
      </c>
      <c r="GG66" s="183">
        <v>1.1116281448957517</v>
      </c>
      <c r="GH66" s="183">
        <v>1.0993887663005979</v>
      </c>
      <c r="GI66" s="183">
        <v>0.93023522561236305</v>
      </c>
      <c r="GJ66" s="173">
        <v>80</v>
      </c>
      <c r="GK66" s="181">
        <v>1.3984175738095834</v>
      </c>
      <c r="GL66" s="183">
        <v>1.4265926478502391</v>
      </c>
      <c r="GM66" s="183">
        <v>1.3489375520977334</v>
      </c>
      <c r="GN66" s="183">
        <v>1.2675691711273342</v>
      </c>
      <c r="GO66" s="183">
        <v>1.0904752066551873</v>
      </c>
      <c r="GP66" s="173"/>
      <c r="GQ66" s="123"/>
      <c r="GR66" s="123"/>
      <c r="GS66" s="123"/>
      <c r="GT66" s="172"/>
      <c r="GU66" s="173"/>
      <c r="GV66" s="123"/>
      <c r="GW66" s="123"/>
      <c r="GX66" s="123"/>
      <c r="GY66" s="123"/>
      <c r="GZ66" s="172"/>
      <c r="HA66" s="173"/>
      <c r="HB66" s="123"/>
      <c r="HC66" s="123"/>
      <c r="HD66" s="123"/>
      <c r="HE66" s="123"/>
      <c r="HF66" s="172"/>
      <c r="HG66" s="118"/>
      <c r="HH66" s="118">
        <v>1960</v>
      </c>
      <c r="HI66" s="184">
        <v>0.81870871782302856</v>
      </c>
      <c r="HJ66" s="184">
        <v>0.71097135543823242</v>
      </c>
      <c r="HK66" s="174">
        <v>0.37657782435417175</v>
      </c>
      <c r="HL66" s="138">
        <v>0.30277150309693918</v>
      </c>
      <c r="HM66" s="138">
        <v>0.41356649994850159</v>
      </c>
      <c r="HN66" s="138">
        <v>0.31434929370880127</v>
      </c>
      <c r="HO66" s="138">
        <v>0.11377381533384323</v>
      </c>
      <c r="HP66" s="138">
        <v>8.0460882646006843E-2</v>
      </c>
      <c r="HQ66" s="118"/>
      <c r="HR66" s="118"/>
      <c r="HS66" s="118"/>
      <c r="HT66" s="118"/>
      <c r="HU66" s="118"/>
      <c r="HV66" s="118"/>
    </row>
    <row r="67" spans="1:230" ht="15" thickBot="1" x14ac:dyDescent="0.35">
      <c r="A67" s="159">
        <v>1957</v>
      </c>
      <c r="B67" s="159">
        <v>1957</v>
      </c>
      <c r="C67" s="265">
        <v>0.19105742871761322</v>
      </c>
      <c r="D67" s="265">
        <v>0.44536697864532471</v>
      </c>
      <c r="E67" s="265">
        <v>0.36357560753822327</v>
      </c>
      <c r="F67" s="265">
        <v>0.11151696741580963</v>
      </c>
      <c r="G67" s="266">
        <f t="shared" si="6"/>
        <v>0.19482752453328916</v>
      </c>
      <c r="H67" s="266">
        <f t="shared" si="6"/>
        <v>0.44353766779644249</v>
      </c>
      <c r="I67" s="266">
        <v>0.35761986970884663</v>
      </c>
      <c r="J67" s="266">
        <v>0.13166288086124753</v>
      </c>
      <c r="K67" s="190">
        <f t="shared" si="5"/>
        <v>0.2259569888475991</v>
      </c>
      <c r="L67" s="138">
        <v>26721.046033544935</v>
      </c>
      <c r="M67" s="175">
        <f>DataF11.2!L67*$Q$24</f>
        <v>21880.581986660338</v>
      </c>
      <c r="N67" s="175"/>
      <c r="O67" s="175"/>
      <c r="P67" s="118"/>
      <c r="Q67" s="118"/>
      <c r="R67" s="118"/>
      <c r="S67" s="118"/>
      <c r="T67" s="123"/>
      <c r="U67" s="159">
        <v>1957</v>
      </c>
      <c r="V67" s="123"/>
      <c r="W67" s="123"/>
      <c r="X67" s="123"/>
      <c r="Y67" s="123"/>
      <c r="Z67" s="123"/>
      <c r="AA67" s="123"/>
      <c r="AB67" s="123"/>
      <c r="AC67" s="123"/>
      <c r="AD67" s="172"/>
      <c r="AE67" s="144"/>
      <c r="AF67" s="129"/>
      <c r="AG67" s="129"/>
      <c r="AH67" s="129"/>
      <c r="AI67" s="129"/>
      <c r="AJ67" s="129"/>
      <c r="AK67" s="129"/>
      <c r="AL67" s="144"/>
      <c r="AM67" s="129"/>
      <c r="AN67" s="129"/>
      <c r="AO67" s="129"/>
      <c r="AP67" s="129"/>
      <c r="AQ67" s="129"/>
      <c r="AR67" s="148"/>
      <c r="AS67" s="129"/>
      <c r="AT67" s="123"/>
      <c r="AU67" s="118"/>
      <c r="AV67" s="118"/>
      <c r="AW67" s="118"/>
      <c r="AX67" s="118"/>
      <c r="AY67" s="118"/>
      <c r="AZ67" s="118"/>
      <c r="BA67" s="118"/>
      <c r="BB67" s="118"/>
      <c r="BC67" s="118"/>
      <c r="BD67" s="118"/>
      <c r="BE67" s="118"/>
      <c r="BF67" s="118"/>
      <c r="BG67" s="118"/>
      <c r="BH67" s="118"/>
      <c r="BI67" s="118"/>
      <c r="BJ67" s="118"/>
      <c r="BK67" s="118"/>
      <c r="BL67" s="118"/>
      <c r="BM67" s="118"/>
      <c r="BN67" s="118"/>
      <c r="BO67" s="118"/>
      <c r="BP67" s="118"/>
      <c r="BQ67" s="173"/>
      <c r="BR67" s="123"/>
      <c r="BS67" s="123"/>
      <c r="BT67" s="123"/>
      <c r="BU67" s="123"/>
      <c r="BV67" s="123"/>
      <c r="BW67" s="123"/>
      <c r="BX67" s="172"/>
      <c r="BY67" s="118"/>
      <c r="BZ67" s="118"/>
      <c r="CA67" s="118"/>
      <c r="CB67" s="118"/>
      <c r="CC67" s="118"/>
      <c r="CD67" s="118"/>
      <c r="CE67" s="118"/>
      <c r="CF67" s="118"/>
      <c r="CG67" s="173"/>
      <c r="CH67" s="123"/>
      <c r="CI67" s="123"/>
      <c r="CJ67" s="123"/>
      <c r="CK67" s="123"/>
      <c r="CL67" s="123"/>
      <c r="CM67" s="123"/>
      <c r="CN67" s="172"/>
      <c r="CO67" s="118"/>
      <c r="CP67" s="118"/>
      <c r="CQ67" s="118"/>
      <c r="CR67" s="118"/>
      <c r="CS67" s="118"/>
      <c r="CT67" s="118"/>
      <c r="CU67" s="118"/>
      <c r="CV67" s="118"/>
      <c r="CW67" s="173"/>
      <c r="CX67" s="123"/>
      <c r="CY67" s="123"/>
      <c r="CZ67" s="123"/>
      <c r="DA67" s="123"/>
      <c r="DB67" s="123"/>
      <c r="DC67" s="123"/>
      <c r="DD67" s="172"/>
      <c r="DE67" s="173"/>
      <c r="DF67" s="123"/>
      <c r="DG67" s="123"/>
      <c r="DH67" s="123"/>
      <c r="DI67" s="123"/>
      <c r="DJ67" s="123"/>
      <c r="DK67" s="123"/>
      <c r="DL67" s="172"/>
      <c r="DM67" s="173"/>
      <c r="DN67" s="123"/>
      <c r="DO67" s="123"/>
      <c r="DP67" s="123"/>
      <c r="DQ67" s="123"/>
      <c r="DR67" s="123"/>
      <c r="DS67" s="123"/>
      <c r="DT67" s="172"/>
      <c r="DU67" s="129"/>
      <c r="DV67" s="161">
        <v>1957</v>
      </c>
      <c r="DW67" s="173"/>
      <c r="DX67" s="123"/>
      <c r="DY67" s="123"/>
      <c r="DZ67" s="173"/>
      <c r="EA67" s="123"/>
      <c r="EB67" s="172"/>
      <c r="EC67" s="123"/>
      <c r="ED67" s="123"/>
      <c r="EE67" s="123"/>
      <c r="EF67" s="173"/>
      <c r="EG67" s="123"/>
      <c r="EH67" s="172"/>
      <c r="EI67" s="123"/>
      <c r="EJ67" s="123"/>
      <c r="EK67" s="172"/>
      <c r="EL67" s="123"/>
      <c r="EM67" s="123"/>
      <c r="EN67" s="173"/>
      <c r="EO67" s="123"/>
      <c r="EP67" s="123"/>
      <c r="EQ67" s="123"/>
      <c r="ER67" s="123"/>
      <c r="ES67" s="123"/>
      <c r="ET67" s="123"/>
      <c r="EU67" s="172"/>
      <c r="EV67" s="159">
        <v>1957</v>
      </c>
      <c r="EW67" s="161"/>
      <c r="EX67" s="123"/>
      <c r="EY67" s="123"/>
      <c r="EZ67" s="123"/>
      <c r="FA67" s="172"/>
      <c r="FB67" s="123">
        <v>81</v>
      </c>
      <c r="FC67" s="180">
        <v>2.1103899478912354</v>
      </c>
      <c r="FD67" s="181">
        <v>1.8146487474441528</v>
      </c>
      <c r="FE67" s="181">
        <v>1.401861310005188</v>
      </c>
      <c r="FF67" s="182">
        <v>1.3818155527114868</v>
      </c>
      <c r="FG67" s="180">
        <v>2.0385108061393602</v>
      </c>
      <c r="FH67" s="181">
        <v>1.799457253925687</v>
      </c>
      <c r="FI67" s="181">
        <v>1.4424067340382898</v>
      </c>
      <c r="FJ67" s="182">
        <v>1.4093239324170195</v>
      </c>
      <c r="FK67" s="180">
        <v>2.3833240389053021</v>
      </c>
      <c r="FL67" s="181">
        <v>2.0693207430947398</v>
      </c>
      <c r="FM67" s="181">
        <v>1.5977539223692898</v>
      </c>
      <c r="FN67" s="182">
        <v>1.5206324700932474</v>
      </c>
      <c r="FO67" s="180">
        <v>1.4711009636182995</v>
      </c>
      <c r="FP67" s="181">
        <v>1.0616255383636102</v>
      </c>
      <c r="FQ67" s="181">
        <v>1.0835454956724042</v>
      </c>
      <c r="FR67" s="181">
        <v>1.0740432018803774</v>
      </c>
      <c r="FS67" s="173"/>
      <c r="FT67" s="123"/>
      <c r="FU67" s="123"/>
      <c r="FV67" s="172"/>
      <c r="FW67" s="118"/>
      <c r="FX67" s="193">
        <v>81</v>
      </c>
      <c r="FY67" s="181">
        <v>0</v>
      </c>
      <c r="FZ67" s="183">
        <v>0</v>
      </c>
      <c r="GA67" s="183">
        <v>0</v>
      </c>
      <c r="GB67" s="183">
        <v>0</v>
      </c>
      <c r="GC67" s="183">
        <v>0</v>
      </c>
      <c r="GD67" s="193">
        <v>81</v>
      </c>
      <c r="GE67" s="181">
        <v>0</v>
      </c>
      <c r="GF67" s="183">
        <v>0</v>
      </c>
      <c r="GG67" s="183">
        <v>0</v>
      </c>
      <c r="GH67" s="183">
        <v>0</v>
      </c>
      <c r="GI67" s="183">
        <v>0</v>
      </c>
      <c r="GJ67" s="193">
        <v>81</v>
      </c>
      <c r="GK67" s="181">
        <v>0</v>
      </c>
      <c r="GL67" s="183">
        <v>0</v>
      </c>
      <c r="GM67" s="183">
        <v>0</v>
      </c>
      <c r="GN67" s="183">
        <v>0</v>
      </c>
      <c r="GO67" s="183">
        <v>0</v>
      </c>
      <c r="GP67" s="173"/>
      <c r="GQ67" s="123"/>
      <c r="GR67" s="123"/>
      <c r="GS67" s="123"/>
      <c r="GT67" s="172"/>
      <c r="GU67" s="173"/>
      <c r="GV67" s="123"/>
      <c r="GW67" s="123"/>
      <c r="GX67" s="123"/>
      <c r="GY67" s="123"/>
      <c r="GZ67" s="172"/>
      <c r="HA67" s="173"/>
      <c r="HB67" s="123"/>
      <c r="HC67" s="123"/>
      <c r="HD67" s="123"/>
      <c r="HE67" s="123"/>
      <c r="HF67" s="172"/>
      <c r="HG67" s="118"/>
      <c r="HH67" s="118">
        <v>1961</v>
      </c>
      <c r="HI67" s="184"/>
      <c r="HJ67" s="184"/>
      <c r="HK67" s="174">
        <v>0.38060975074768066</v>
      </c>
      <c r="HL67" s="138">
        <v>0.30248276618921965</v>
      </c>
      <c r="HM67" s="138"/>
      <c r="HN67" s="138"/>
      <c r="HO67" s="138">
        <v>0.11482803523540497</v>
      </c>
      <c r="HP67" s="138">
        <v>7.8090272090145088E-2</v>
      </c>
      <c r="HQ67" s="118"/>
      <c r="HR67" s="118"/>
      <c r="HS67" s="118"/>
      <c r="HT67" s="118"/>
      <c r="HU67" s="118"/>
      <c r="HV67" s="118"/>
    </row>
    <row r="68" spans="1:230" x14ac:dyDescent="0.3">
      <c r="A68" s="159">
        <v>1958</v>
      </c>
      <c r="B68" s="159">
        <v>1958</v>
      </c>
      <c r="C68" s="265">
        <v>0.19345664978027344</v>
      </c>
      <c r="D68" s="265">
        <v>0.45186817646026611</v>
      </c>
      <c r="E68" s="265">
        <v>0.35467517375946045</v>
      </c>
      <c r="F68" s="265">
        <v>0.10290257632732391</v>
      </c>
      <c r="G68" s="266">
        <f t="shared" si="6"/>
        <v>0.1964508244066662</v>
      </c>
      <c r="H68" s="266">
        <f t="shared" si="6"/>
        <v>0.44723321667587657</v>
      </c>
      <c r="I68" s="266">
        <v>0.35703807073178495</v>
      </c>
      <c r="J68" s="266">
        <v>0.12471966914256878</v>
      </c>
      <c r="K68" s="190">
        <f t="shared" si="5"/>
        <v>0.23231840158921618</v>
      </c>
      <c r="L68" s="138">
        <v>25977.697158413757</v>
      </c>
      <c r="M68" s="175">
        <f>DataF11.2!L68*$Q$24</f>
        <v>21271.889273561421</v>
      </c>
      <c r="N68" s="175"/>
      <c r="O68" s="175"/>
      <c r="P68" s="118"/>
      <c r="Q68" s="118"/>
      <c r="R68" s="118"/>
      <c r="S68" s="118"/>
      <c r="T68" s="123"/>
      <c r="U68" s="159">
        <v>1958</v>
      </c>
      <c r="V68" s="123"/>
      <c r="W68" s="123"/>
      <c r="X68" s="123"/>
      <c r="Y68" s="123"/>
      <c r="Z68" s="123"/>
      <c r="AA68" s="123"/>
      <c r="AB68" s="123"/>
      <c r="AC68" s="123"/>
      <c r="AD68" s="172"/>
      <c r="AE68" s="144"/>
      <c r="AF68" s="129"/>
      <c r="AG68" s="129"/>
      <c r="AH68" s="129"/>
      <c r="AI68" s="129"/>
      <c r="AJ68" s="129"/>
      <c r="AK68" s="129"/>
      <c r="AL68" s="144"/>
      <c r="AM68" s="129"/>
      <c r="AN68" s="129"/>
      <c r="AO68" s="129"/>
      <c r="AP68" s="129"/>
      <c r="AQ68" s="129"/>
      <c r="AR68" s="148"/>
      <c r="AS68" s="129"/>
      <c r="AT68" s="123"/>
      <c r="AU68" s="118"/>
      <c r="AV68" s="118"/>
      <c r="AW68" s="118"/>
      <c r="AX68" s="118"/>
      <c r="AY68" s="118"/>
      <c r="AZ68" s="118"/>
      <c r="BA68" s="118"/>
      <c r="BB68" s="118"/>
      <c r="BC68" s="118"/>
      <c r="BD68" s="118"/>
      <c r="BE68" s="118"/>
      <c r="BF68" s="118"/>
      <c r="BG68" s="118"/>
      <c r="BH68" s="118"/>
      <c r="BI68" s="118"/>
      <c r="BJ68" s="118"/>
      <c r="BK68" s="118"/>
      <c r="BL68" s="118"/>
      <c r="BM68" s="118"/>
      <c r="BN68" s="118"/>
      <c r="BO68" s="118"/>
      <c r="BP68" s="118"/>
      <c r="BQ68" s="173"/>
      <c r="BR68" s="123"/>
      <c r="BS68" s="123"/>
      <c r="BT68" s="123"/>
      <c r="BU68" s="123"/>
      <c r="BV68" s="123"/>
      <c r="BW68" s="123"/>
      <c r="BX68" s="172"/>
      <c r="BY68" s="118"/>
      <c r="BZ68" s="118"/>
      <c r="CA68" s="118"/>
      <c r="CB68" s="118"/>
      <c r="CC68" s="118"/>
      <c r="CD68" s="118"/>
      <c r="CE68" s="118"/>
      <c r="CF68" s="118"/>
      <c r="CG68" s="173"/>
      <c r="CH68" s="123"/>
      <c r="CI68" s="123"/>
      <c r="CJ68" s="123"/>
      <c r="CK68" s="123"/>
      <c r="CL68" s="123"/>
      <c r="CM68" s="123"/>
      <c r="CN68" s="172"/>
      <c r="CO68" s="118"/>
      <c r="CP68" s="118"/>
      <c r="CQ68" s="118"/>
      <c r="CR68" s="118"/>
      <c r="CS68" s="118"/>
      <c r="CT68" s="118"/>
      <c r="CU68" s="118"/>
      <c r="CV68" s="118"/>
      <c r="CW68" s="173"/>
      <c r="CX68" s="123"/>
      <c r="CY68" s="123"/>
      <c r="CZ68" s="123"/>
      <c r="DA68" s="123"/>
      <c r="DB68" s="123"/>
      <c r="DC68" s="123"/>
      <c r="DD68" s="172"/>
      <c r="DE68" s="173"/>
      <c r="DF68" s="123"/>
      <c r="DG68" s="123"/>
      <c r="DH68" s="123"/>
      <c r="DI68" s="123"/>
      <c r="DJ68" s="123"/>
      <c r="DK68" s="123"/>
      <c r="DL68" s="172"/>
      <c r="DM68" s="173"/>
      <c r="DN68" s="123"/>
      <c r="DO68" s="123"/>
      <c r="DP68" s="123"/>
      <c r="DQ68" s="123"/>
      <c r="DR68" s="123"/>
      <c r="DS68" s="123"/>
      <c r="DT68" s="172"/>
      <c r="DU68" s="129"/>
      <c r="DV68" s="161">
        <v>1958</v>
      </c>
      <c r="DW68" s="173"/>
      <c r="DX68" s="123"/>
      <c r="DY68" s="123"/>
      <c r="DZ68" s="173"/>
      <c r="EA68" s="123"/>
      <c r="EB68" s="172"/>
      <c r="EC68" s="123"/>
      <c r="ED68" s="123"/>
      <c r="EE68" s="123"/>
      <c r="EF68" s="173"/>
      <c r="EG68" s="123"/>
      <c r="EH68" s="172"/>
      <c r="EI68" s="123"/>
      <c r="EJ68" s="123"/>
      <c r="EK68" s="172"/>
      <c r="EL68" s="123"/>
      <c r="EM68" s="123"/>
      <c r="EN68" s="173"/>
      <c r="EO68" s="123"/>
      <c r="EP68" s="123"/>
      <c r="EQ68" s="123"/>
      <c r="ER68" s="123"/>
      <c r="ES68" s="123"/>
      <c r="ET68" s="123"/>
      <c r="EU68" s="172"/>
      <c r="EV68" s="159">
        <v>1958</v>
      </c>
      <c r="EW68" s="161"/>
      <c r="EX68" s="123"/>
      <c r="EY68" s="123"/>
      <c r="EZ68" s="123"/>
      <c r="FA68" s="172"/>
      <c r="FB68" s="123"/>
      <c r="FC68" s="123"/>
      <c r="FD68" s="123"/>
      <c r="FE68" s="123"/>
      <c r="FF68" s="123"/>
      <c r="FG68" s="173"/>
      <c r="FH68" s="123"/>
      <c r="FI68" s="123"/>
      <c r="FJ68" s="172"/>
      <c r="FK68" s="123"/>
      <c r="FL68" s="123"/>
      <c r="FM68" s="123"/>
      <c r="FN68" s="123"/>
      <c r="FO68" s="173"/>
      <c r="FP68" s="123"/>
      <c r="FQ68" s="123"/>
      <c r="FR68" s="123"/>
      <c r="FS68" s="173"/>
      <c r="FT68" s="123"/>
      <c r="FU68" s="123"/>
      <c r="FV68" s="172"/>
      <c r="FW68" s="118"/>
      <c r="FX68" s="118"/>
      <c r="FY68" s="123"/>
      <c r="FZ68" s="123"/>
      <c r="GA68" s="123"/>
      <c r="GB68" s="123"/>
      <c r="GC68" s="123"/>
      <c r="GD68" s="118"/>
      <c r="GE68" s="123"/>
      <c r="GF68" s="123"/>
      <c r="GG68" s="123"/>
      <c r="GH68" s="123"/>
      <c r="GI68" s="123"/>
      <c r="GJ68" s="118"/>
      <c r="GK68" s="123"/>
      <c r="GL68" s="123"/>
      <c r="GM68" s="123"/>
      <c r="GN68" s="123"/>
      <c r="GO68" s="123"/>
      <c r="GP68" s="173"/>
      <c r="GQ68" s="123"/>
      <c r="GR68" s="123"/>
      <c r="GS68" s="123"/>
      <c r="GT68" s="172"/>
      <c r="GU68" s="173"/>
      <c r="GV68" s="123"/>
      <c r="GW68" s="123"/>
      <c r="GX68" s="123"/>
      <c r="GY68" s="123"/>
      <c r="GZ68" s="172"/>
      <c r="HA68" s="173"/>
      <c r="HB68" s="123"/>
      <c r="HC68" s="123"/>
      <c r="HD68" s="123"/>
      <c r="HE68" s="123"/>
      <c r="HF68" s="172"/>
      <c r="HG68" s="118"/>
      <c r="HH68" s="118">
        <v>1962</v>
      </c>
      <c r="HI68" s="184">
        <v>0.81373095512390137</v>
      </c>
      <c r="HJ68" s="184">
        <v>0.70599359273910522</v>
      </c>
      <c r="HK68" s="174">
        <v>0.36870658397674561</v>
      </c>
      <c r="HL68" s="138">
        <v>0.30089570137595212</v>
      </c>
      <c r="HM68" s="138">
        <v>0.41929075121879578</v>
      </c>
      <c r="HN68" s="138">
        <v>0.32007354497909546</v>
      </c>
      <c r="HO68" s="138">
        <v>0.10867900401353836</v>
      </c>
      <c r="HP68" s="138">
        <v>7.7191813354292219E-2</v>
      </c>
      <c r="HQ68" s="118"/>
      <c r="HR68" s="118"/>
      <c r="HS68" s="118"/>
      <c r="HT68" s="118"/>
      <c r="HU68" s="118"/>
      <c r="HV68" s="118"/>
    </row>
    <row r="69" spans="1:230" x14ac:dyDescent="0.3">
      <c r="A69" s="159">
        <v>1959</v>
      </c>
      <c r="B69" s="159">
        <v>1959</v>
      </c>
      <c r="C69" s="265">
        <v>0.187336266040802</v>
      </c>
      <c r="D69" s="265">
        <v>0.437538743019104</v>
      </c>
      <c r="E69" s="265">
        <v>0.37512499094009399</v>
      </c>
      <c r="F69" s="265">
        <v>0.11140082776546478</v>
      </c>
      <c r="G69" s="266">
        <f t="shared" si="6"/>
        <v>0.19583751201442284</v>
      </c>
      <c r="H69" s="266">
        <f t="shared" si="6"/>
        <v>0.4458369706950383</v>
      </c>
      <c r="I69" s="266">
        <v>0.36163480767026834</v>
      </c>
      <c r="J69" s="266">
        <v>0.13066154113420073</v>
      </c>
      <c r="K69" s="190">
        <f t="shared" si="5"/>
        <v>0.23097326653606762</v>
      </c>
      <c r="L69" s="138">
        <v>27565.685062888871</v>
      </c>
      <c r="M69" s="175">
        <f>DataF11.2!L69*$Q$24</f>
        <v>22572.216345116678</v>
      </c>
      <c r="N69" s="175"/>
      <c r="O69" s="175"/>
      <c r="P69" s="118"/>
      <c r="Q69" s="118"/>
      <c r="R69" s="118"/>
      <c r="S69" s="118"/>
      <c r="T69" s="123"/>
      <c r="U69" s="159">
        <v>1959</v>
      </c>
      <c r="V69" s="123"/>
      <c r="W69" s="123"/>
      <c r="X69" s="123"/>
      <c r="Y69" s="123"/>
      <c r="Z69" s="123"/>
      <c r="AA69" s="123"/>
      <c r="AB69" s="123"/>
      <c r="AC69" s="123"/>
      <c r="AD69" s="172"/>
      <c r="AE69" s="144"/>
      <c r="AF69" s="129"/>
      <c r="AG69" s="129"/>
      <c r="AH69" s="129"/>
      <c r="AI69" s="129"/>
      <c r="AJ69" s="129"/>
      <c r="AK69" s="129"/>
      <c r="AL69" s="144"/>
      <c r="AM69" s="129"/>
      <c r="AN69" s="129"/>
      <c r="AO69" s="129"/>
      <c r="AP69" s="129"/>
      <c r="AQ69" s="129"/>
      <c r="AR69" s="148"/>
      <c r="AS69" s="129"/>
      <c r="AT69" s="123"/>
      <c r="AU69" s="118"/>
      <c r="AV69" s="118"/>
      <c r="AW69" s="118"/>
      <c r="AX69" s="118"/>
      <c r="AY69" s="118"/>
      <c r="AZ69" s="118"/>
      <c r="BA69" s="118"/>
      <c r="BB69" s="118"/>
      <c r="BC69" s="118"/>
      <c r="BD69" s="118"/>
      <c r="BE69" s="118"/>
      <c r="BF69" s="118"/>
      <c r="BG69" s="118"/>
      <c r="BH69" s="118"/>
      <c r="BI69" s="118"/>
      <c r="BJ69" s="118"/>
      <c r="BK69" s="118"/>
      <c r="BL69" s="118"/>
      <c r="BM69" s="118"/>
      <c r="BN69" s="118"/>
      <c r="BO69" s="118"/>
      <c r="BP69" s="118"/>
      <c r="BQ69" s="173"/>
      <c r="BR69" s="123"/>
      <c r="BS69" s="123"/>
      <c r="BT69" s="123"/>
      <c r="BU69" s="123"/>
      <c r="BV69" s="123"/>
      <c r="BW69" s="123"/>
      <c r="BX69" s="172"/>
      <c r="BY69" s="118"/>
      <c r="BZ69" s="118"/>
      <c r="CA69" s="118"/>
      <c r="CB69" s="118"/>
      <c r="CC69" s="118"/>
      <c r="CD69" s="118"/>
      <c r="CE69" s="118"/>
      <c r="CF69" s="118"/>
      <c r="CG69" s="173"/>
      <c r="CH69" s="123"/>
      <c r="CI69" s="123"/>
      <c r="CJ69" s="123"/>
      <c r="CK69" s="123"/>
      <c r="CL69" s="123"/>
      <c r="CM69" s="123"/>
      <c r="CN69" s="172"/>
      <c r="CO69" s="118"/>
      <c r="CP69" s="118"/>
      <c r="CQ69" s="118"/>
      <c r="CR69" s="118"/>
      <c r="CS69" s="118"/>
      <c r="CT69" s="118"/>
      <c r="CU69" s="118"/>
      <c r="CV69" s="118"/>
      <c r="CW69" s="173"/>
      <c r="CX69" s="123"/>
      <c r="CY69" s="123"/>
      <c r="CZ69" s="123"/>
      <c r="DA69" s="123"/>
      <c r="DB69" s="123"/>
      <c r="DC69" s="123"/>
      <c r="DD69" s="172"/>
      <c r="DE69" s="173"/>
      <c r="DF69" s="123"/>
      <c r="DG69" s="123"/>
      <c r="DH69" s="123"/>
      <c r="DI69" s="123"/>
      <c r="DJ69" s="123"/>
      <c r="DK69" s="123"/>
      <c r="DL69" s="172"/>
      <c r="DM69" s="173"/>
      <c r="DN69" s="123"/>
      <c r="DO69" s="123"/>
      <c r="DP69" s="123"/>
      <c r="DQ69" s="123"/>
      <c r="DR69" s="123"/>
      <c r="DS69" s="123"/>
      <c r="DT69" s="172"/>
      <c r="DU69" s="129"/>
      <c r="DV69" s="161">
        <v>1959</v>
      </c>
      <c r="DW69" s="173"/>
      <c r="DX69" s="123"/>
      <c r="DY69" s="123"/>
      <c r="DZ69" s="173"/>
      <c r="EA69" s="123"/>
      <c r="EB69" s="172"/>
      <c r="EC69" s="123"/>
      <c r="ED69" s="123"/>
      <c r="EE69" s="123"/>
      <c r="EF69" s="173"/>
      <c r="EG69" s="123"/>
      <c r="EH69" s="172"/>
      <c r="EI69" s="123"/>
      <c r="EJ69" s="123"/>
      <c r="EK69" s="172"/>
      <c r="EL69" s="123"/>
      <c r="EM69" s="123"/>
      <c r="EN69" s="173"/>
      <c r="EO69" s="123"/>
      <c r="EP69" s="123"/>
      <c r="EQ69" s="123"/>
      <c r="ER69" s="123"/>
      <c r="ES69" s="123"/>
      <c r="ET69" s="123"/>
      <c r="EU69" s="172"/>
      <c r="EV69" s="159">
        <v>1959</v>
      </c>
      <c r="EW69" s="161"/>
      <c r="EX69" s="123"/>
      <c r="EY69" s="123"/>
      <c r="EZ69" s="123"/>
      <c r="FA69" s="172"/>
      <c r="FB69" s="123"/>
      <c r="FC69" s="123"/>
      <c r="FD69" s="123"/>
      <c r="FE69" s="123"/>
      <c r="FF69" s="123"/>
      <c r="FG69" s="173"/>
      <c r="FH69" s="123"/>
      <c r="FI69" s="123"/>
      <c r="FJ69" s="172"/>
      <c r="FK69" s="123"/>
      <c r="FL69" s="123"/>
      <c r="FM69" s="123"/>
      <c r="FN69" s="123"/>
      <c r="FO69" s="173"/>
      <c r="FP69" s="123"/>
      <c r="FQ69" s="123"/>
      <c r="FR69" s="123"/>
      <c r="FS69" s="173"/>
      <c r="FT69" s="123"/>
      <c r="FU69" s="123"/>
      <c r="FV69" s="172"/>
      <c r="FW69" s="118"/>
      <c r="FX69" s="118"/>
      <c r="FY69" s="123"/>
      <c r="FZ69" s="123"/>
      <c r="GA69" s="123"/>
      <c r="GB69" s="123"/>
      <c r="GC69" s="123"/>
      <c r="GD69" s="118"/>
      <c r="GE69" s="123"/>
      <c r="GF69" s="123"/>
      <c r="GG69" s="123"/>
      <c r="GH69" s="123"/>
      <c r="GI69" s="123"/>
      <c r="GJ69" s="118"/>
      <c r="GK69" s="123"/>
      <c r="GL69" s="123"/>
      <c r="GM69" s="123"/>
      <c r="GN69" s="123"/>
      <c r="GO69" s="123"/>
      <c r="GP69" s="173"/>
      <c r="GQ69" s="123"/>
      <c r="GR69" s="123"/>
      <c r="GS69" s="123"/>
      <c r="GT69" s="172"/>
      <c r="GU69" s="173"/>
      <c r="GV69" s="123"/>
      <c r="GW69" s="123"/>
      <c r="GX69" s="123"/>
      <c r="GY69" s="123"/>
      <c r="GZ69" s="172"/>
      <c r="HA69" s="173"/>
      <c r="HB69" s="123"/>
      <c r="HC69" s="123"/>
      <c r="HD69" s="123"/>
      <c r="HE69" s="123"/>
      <c r="HF69" s="172"/>
      <c r="HG69" s="118"/>
      <c r="HH69" s="118">
        <v>1963</v>
      </c>
      <c r="HI69" s="184"/>
      <c r="HJ69" s="184"/>
      <c r="HK69" s="174">
        <v>0.3689940869808197</v>
      </c>
      <c r="HL69" s="138">
        <v>0.3096679665033088</v>
      </c>
      <c r="HM69" s="138"/>
      <c r="HN69" s="138"/>
      <c r="HO69" s="138">
        <v>0.10661867260932922</v>
      </c>
      <c r="HP69" s="138">
        <v>7.8096803415767024E-2</v>
      </c>
      <c r="HQ69" s="118"/>
      <c r="HR69" s="118"/>
      <c r="HS69" s="118"/>
      <c r="HT69" s="118"/>
      <c r="HU69" s="118"/>
      <c r="HV69" s="118"/>
    </row>
    <row r="70" spans="1:230" x14ac:dyDescent="0.3">
      <c r="A70" s="159">
        <v>1960</v>
      </c>
      <c r="B70" s="159">
        <v>1960</v>
      </c>
      <c r="C70" s="265">
        <v>0.18603092432022095</v>
      </c>
      <c r="D70" s="265">
        <v>0.4373912513256073</v>
      </c>
      <c r="E70" s="265">
        <v>0.37657782435417175</v>
      </c>
      <c r="F70" s="265">
        <v>0.11377381533384323</v>
      </c>
      <c r="G70" s="266">
        <f t="shared" si="6"/>
        <v>0.19504523277282715</v>
      </c>
      <c r="H70" s="266">
        <f t="shared" si="6"/>
        <v>0.44403329491615295</v>
      </c>
      <c r="I70" s="266">
        <v>0.35631595891745727</v>
      </c>
      <c r="J70" s="266">
        <v>0.12591519166871309</v>
      </c>
      <c r="K70" s="190">
        <f t="shared" si="5"/>
        <v>0.23040076724874417</v>
      </c>
      <c r="L70" s="138">
        <v>28086.668945799272</v>
      </c>
      <c r="M70" s="175">
        <f>DataF11.2!L70*$Q$24</f>
        <v>22998.825039605628</v>
      </c>
      <c r="N70" s="175"/>
      <c r="O70" s="175"/>
      <c r="P70" s="118"/>
      <c r="Q70" s="118"/>
      <c r="R70" s="118"/>
      <c r="S70" s="118"/>
      <c r="T70" s="123"/>
      <c r="U70" s="159">
        <v>1960</v>
      </c>
      <c r="V70" s="123"/>
      <c r="W70" s="123"/>
      <c r="X70" s="123"/>
      <c r="Y70" s="123"/>
      <c r="Z70" s="123"/>
      <c r="AA70" s="123"/>
      <c r="AB70" s="123"/>
      <c r="AC70" s="123"/>
      <c r="AD70" s="172"/>
      <c r="AE70" s="144"/>
      <c r="AF70" s="129"/>
      <c r="AG70" s="129"/>
      <c r="AH70" s="129"/>
      <c r="AI70" s="129"/>
      <c r="AJ70" s="129"/>
      <c r="AK70" s="129"/>
      <c r="AL70" s="144"/>
      <c r="AM70" s="129"/>
      <c r="AN70" s="129"/>
      <c r="AO70" s="129"/>
      <c r="AP70" s="129"/>
      <c r="AQ70" s="129"/>
      <c r="AR70" s="148"/>
      <c r="AS70" s="129"/>
      <c r="AT70" s="123"/>
      <c r="AU70" s="118"/>
      <c r="AV70" s="118"/>
      <c r="AW70" s="118"/>
      <c r="AX70" s="118"/>
      <c r="AY70" s="118"/>
      <c r="AZ70" s="118"/>
      <c r="BA70" s="118"/>
      <c r="BB70" s="118"/>
      <c r="BC70" s="118"/>
      <c r="BD70" s="118"/>
      <c r="BE70" s="118"/>
      <c r="BF70" s="118"/>
      <c r="BG70" s="118"/>
      <c r="BH70" s="118"/>
      <c r="BI70" s="118"/>
      <c r="BJ70" s="118"/>
      <c r="BK70" s="118"/>
      <c r="BL70" s="118"/>
      <c r="BM70" s="118"/>
      <c r="BN70" s="118"/>
      <c r="BO70" s="118"/>
      <c r="BP70" s="118"/>
      <c r="BQ70" s="173"/>
      <c r="BR70" s="123"/>
      <c r="BS70" s="123"/>
      <c r="BT70" s="123"/>
      <c r="BU70" s="123"/>
      <c r="BV70" s="123"/>
      <c r="BW70" s="123"/>
      <c r="BX70" s="172"/>
      <c r="BY70" s="118"/>
      <c r="BZ70" s="118"/>
      <c r="CA70" s="118"/>
      <c r="CB70" s="118"/>
      <c r="CC70" s="118"/>
      <c r="CD70" s="118"/>
      <c r="CE70" s="118"/>
      <c r="CF70" s="118"/>
      <c r="CG70" s="173"/>
      <c r="CH70" s="123"/>
      <c r="CI70" s="123"/>
      <c r="CJ70" s="123"/>
      <c r="CK70" s="123"/>
      <c r="CL70" s="123"/>
      <c r="CM70" s="123"/>
      <c r="CN70" s="172"/>
      <c r="CO70" s="118"/>
      <c r="CP70" s="118"/>
      <c r="CQ70" s="118"/>
      <c r="CR70" s="118"/>
      <c r="CS70" s="118"/>
      <c r="CT70" s="118"/>
      <c r="CU70" s="118"/>
      <c r="CV70" s="118"/>
      <c r="CW70" s="173"/>
      <c r="CX70" s="123"/>
      <c r="CY70" s="123"/>
      <c r="CZ70" s="123"/>
      <c r="DA70" s="123"/>
      <c r="DB70" s="123"/>
      <c r="DC70" s="123"/>
      <c r="DD70" s="172"/>
      <c r="DE70" s="173"/>
      <c r="DF70" s="123"/>
      <c r="DG70" s="123"/>
      <c r="DH70" s="123"/>
      <c r="DI70" s="123"/>
      <c r="DJ70" s="123"/>
      <c r="DK70" s="123"/>
      <c r="DL70" s="172"/>
      <c r="DM70" s="173"/>
      <c r="DN70" s="123"/>
      <c r="DO70" s="123"/>
      <c r="DP70" s="123"/>
      <c r="DQ70" s="123"/>
      <c r="DR70" s="123"/>
      <c r="DS70" s="123"/>
      <c r="DT70" s="172"/>
      <c r="DU70" s="129"/>
      <c r="DV70" s="161">
        <v>1960</v>
      </c>
      <c r="DW70" s="173"/>
      <c r="DX70" s="123"/>
      <c r="DY70" s="123"/>
      <c r="DZ70" s="173"/>
      <c r="EA70" s="123"/>
      <c r="EB70" s="172"/>
      <c r="EC70" s="123"/>
      <c r="ED70" s="123"/>
      <c r="EE70" s="123"/>
      <c r="EF70" s="173"/>
      <c r="EG70" s="123"/>
      <c r="EH70" s="172"/>
      <c r="EI70" s="123"/>
      <c r="EJ70" s="123"/>
      <c r="EK70" s="172"/>
      <c r="EL70" s="123"/>
      <c r="EM70" s="123"/>
      <c r="EN70" s="173"/>
      <c r="EO70" s="123"/>
      <c r="EP70" s="123"/>
      <c r="EQ70" s="123"/>
      <c r="ER70" s="123"/>
      <c r="ES70" s="123"/>
      <c r="ET70" s="123"/>
      <c r="EU70" s="172"/>
      <c r="EV70" s="159">
        <v>1960</v>
      </c>
      <c r="EW70" s="161"/>
      <c r="EX70" s="123"/>
      <c r="EY70" s="123"/>
      <c r="EZ70" s="123"/>
      <c r="FA70" s="172"/>
      <c r="FB70" s="123"/>
      <c r="FC70" s="123"/>
      <c r="FD70" s="123"/>
      <c r="FE70" s="123"/>
      <c r="FF70" s="123"/>
      <c r="FG70" s="173"/>
      <c r="FH70" s="123"/>
      <c r="FI70" s="123"/>
      <c r="FJ70" s="172"/>
      <c r="FK70" s="123"/>
      <c r="FL70" s="123"/>
      <c r="FM70" s="123"/>
      <c r="FN70" s="123"/>
      <c r="FO70" s="173"/>
      <c r="FP70" s="123"/>
      <c r="FQ70" s="123"/>
      <c r="FR70" s="123"/>
      <c r="FS70" s="173"/>
      <c r="FT70" s="123"/>
      <c r="FU70" s="123"/>
      <c r="FV70" s="172"/>
      <c r="FW70" s="118"/>
      <c r="FX70" s="118"/>
      <c r="FY70" s="123"/>
      <c r="FZ70" s="123"/>
      <c r="GA70" s="123"/>
      <c r="GB70" s="123"/>
      <c r="GC70" s="123"/>
      <c r="GD70" s="118"/>
      <c r="GE70" s="123"/>
      <c r="GF70" s="123"/>
      <c r="GG70" s="123"/>
      <c r="GH70" s="123"/>
      <c r="GI70" s="123"/>
      <c r="GJ70" s="118"/>
      <c r="GK70" s="123"/>
      <c r="GL70" s="123"/>
      <c r="GM70" s="123"/>
      <c r="GN70" s="123"/>
      <c r="GO70" s="123"/>
      <c r="GP70" s="173"/>
      <c r="GQ70" s="123"/>
      <c r="GR70" s="123"/>
      <c r="GS70" s="123"/>
      <c r="GT70" s="172"/>
      <c r="GU70" s="173"/>
      <c r="GV70" s="123"/>
      <c r="GW70" s="123"/>
      <c r="GX70" s="123"/>
      <c r="GY70" s="123"/>
      <c r="GZ70" s="172"/>
      <c r="HA70" s="173"/>
      <c r="HB70" s="123"/>
      <c r="HC70" s="123"/>
      <c r="HD70" s="123"/>
      <c r="HE70" s="123"/>
      <c r="HF70" s="172"/>
      <c r="HG70" s="118"/>
      <c r="HH70" s="118">
        <v>1964</v>
      </c>
      <c r="HI70" s="184">
        <v>0.83668023347854614</v>
      </c>
      <c r="HJ70" s="184">
        <v>0.72894287109375</v>
      </c>
      <c r="HK70" s="174">
        <v>0.37411138415336609</v>
      </c>
      <c r="HL70" s="138">
        <v>0.31130259196324966</v>
      </c>
      <c r="HM70" s="138">
        <v>0.42471563816070557</v>
      </c>
      <c r="HN70" s="138">
        <v>0.32549843192100525</v>
      </c>
      <c r="HO70" s="138">
        <v>0.10631216317415237</v>
      </c>
      <c r="HP70" s="138">
        <v>8.0444717737523194E-2</v>
      </c>
      <c r="HQ70" s="118"/>
      <c r="HR70" s="118"/>
      <c r="HS70" s="118"/>
      <c r="HT70" s="118"/>
      <c r="HU70" s="118"/>
      <c r="HV70" s="118"/>
    </row>
    <row r="71" spans="1:230" x14ac:dyDescent="0.3">
      <c r="A71" s="159">
        <v>1961</v>
      </c>
      <c r="B71" s="159">
        <v>1961</v>
      </c>
      <c r="C71" s="265">
        <v>0.18574683368206024</v>
      </c>
      <c r="D71" s="265">
        <v>0.4336434006690979</v>
      </c>
      <c r="E71" s="265">
        <v>0.38060975074768066</v>
      </c>
      <c r="F71" s="265">
        <v>0.11482803523540497</v>
      </c>
      <c r="G71" s="266">
        <f t="shared" si="6"/>
        <v>0.19368785131528593</v>
      </c>
      <c r="H71" s="266">
        <f t="shared" si="6"/>
        <v>0.44094312679216646</v>
      </c>
      <c r="I71" s="266">
        <v>0.3583255172905388</v>
      </c>
      <c r="J71" s="266">
        <v>0.12453469169407759</v>
      </c>
      <c r="K71" s="190">
        <f t="shared" si="5"/>
        <v>0.23379082559646119</v>
      </c>
      <c r="L71" s="138">
        <v>28428.739528028811</v>
      </c>
      <c r="M71" s="175">
        <f>DataF11.2!L71*$Q$24</f>
        <v>23278.930220005448</v>
      </c>
      <c r="N71" s="175"/>
      <c r="O71" s="175"/>
      <c r="P71" s="118"/>
      <c r="Q71" s="118"/>
      <c r="R71" s="118"/>
      <c r="S71" s="118"/>
      <c r="T71" s="123"/>
      <c r="U71" s="159">
        <v>1961</v>
      </c>
      <c r="V71" s="123"/>
      <c r="W71" s="123"/>
      <c r="X71" s="123"/>
      <c r="Y71" s="123"/>
      <c r="Z71" s="123"/>
      <c r="AA71" s="123"/>
      <c r="AB71" s="123"/>
      <c r="AC71" s="123"/>
      <c r="AD71" s="172"/>
      <c r="AE71" s="144"/>
      <c r="AF71" s="129"/>
      <c r="AG71" s="129"/>
      <c r="AH71" s="129"/>
      <c r="AI71" s="129"/>
      <c r="AJ71" s="129"/>
      <c r="AK71" s="129"/>
      <c r="AL71" s="144"/>
      <c r="AM71" s="129"/>
      <c r="AN71" s="129"/>
      <c r="AO71" s="129"/>
      <c r="AP71" s="129"/>
      <c r="AQ71" s="129"/>
      <c r="AR71" s="148"/>
      <c r="AS71" s="129"/>
      <c r="AT71" s="123"/>
      <c r="AU71" s="118"/>
      <c r="AV71" s="118"/>
      <c r="AW71" s="118"/>
      <c r="AX71" s="118"/>
      <c r="AY71" s="118"/>
      <c r="AZ71" s="118"/>
      <c r="BA71" s="118"/>
      <c r="BB71" s="118"/>
      <c r="BC71" s="118"/>
      <c r="BD71" s="118"/>
      <c r="BE71" s="118"/>
      <c r="BF71" s="118"/>
      <c r="BG71" s="118"/>
      <c r="BH71" s="118"/>
      <c r="BI71" s="118"/>
      <c r="BJ71" s="118"/>
      <c r="BK71" s="118"/>
      <c r="BL71" s="118"/>
      <c r="BM71" s="118"/>
      <c r="BN71" s="118"/>
      <c r="BO71" s="118"/>
      <c r="BP71" s="118"/>
      <c r="BQ71" s="173"/>
      <c r="BR71" s="123"/>
      <c r="BS71" s="123"/>
      <c r="BT71" s="123"/>
      <c r="BU71" s="123"/>
      <c r="BV71" s="123"/>
      <c r="BW71" s="123"/>
      <c r="BX71" s="172"/>
      <c r="BY71" s="118"/>
      <c r="BZ71" s="118"/>
      <c r="CA71" s="118"/>
      <c r="CB71" s="118"/>
      <c r="CC71" s="118"/>
      <c r="CD71" s="118"/>
      <c r="CE71" s="118"/>
      <c r="CF71" s="118"/>
      <c r="CG71" s="173"/>
      <c r="CH71" s="123"/>
      <c r="CI71" s="123"/>
      <c r="CJ71" s="123"/>
      <c r="CK71" s="123"/>
      <c r="CL71" s="123"/>
      <c r="CM71" s="123"/>
      <c r="CN71" s="172"/>
      <c r="CO71" s="118"/>
      <c r="CP71" s="118"/>
      <c r="CQ71" s="118"/>
      <c r="CR71" s="118"/>
      <c r="CS71" s="118"/>
      <c r="CT71" s="118"/>
      <c r="CU71" s="118"/>
      <c r="CV71" s="118"/>
      <c r="CW71" s="173"/>
      <c r="CX71" s="123"/>
      <c r="CY71" s="123"/>
      <c r="CZ71" s="123"/>
      <c r="DA71" s="123"/>
      <c r="DB71" s="123"/>
      <c r="DC71" s="123"/>
      <c r="DD71" s="172"/>
      <c r="DE71" s="173"/>
      <c r="DF71" s="123"/>
      <c r="DG71" s="123"/>
      <c r="DH71" s="123"/>
      <c r="DI71" s="123"/>
      <c r="DJ71" s="123"/>
      <c r="DK71" s="123"/>
      <c r="DL71" s="172"/>
      <c r="DM71" s="173"/>
      <c r="DN71" s="123"/>
      <c r="DO71" s="123"/>
      <c r="DP71" s="123"/>
      <c r="DQ71" s="123"/>
      <c r="DR71" s="123"/>
      <c r="DS71" s="123"/>
      <c r="DT71" s="172"/>
      <c r="DU71" s="129"/>
      <c r="DV71" s="161">
        <v>1961</v>
      </c>
      <c r="DW71" s="173"/>
      <c r="DX71" s="123"/>
      <c r="DY71" s="123"/>
      <c r="DZ71" s="173"/>
      <c r="EA71" s="123"/>
      <c r="EB71" s="172"/>
      <c r="EC71" s="123"/>
      <c r="ED71" s="123"/>
      <c r="EE71" s="123"/>
      <c r="EF71" s="173"/>
      <c r="EG71" s="123"/>
      <c r="EH71" s="172"/>
      <c r="EI71" s="123"/>
      <c r="EJ71" s="123"/>
      <c r="EK71" s="172"/>
      <c r="EL71" s="123"/>
      <c r="EM71" s="123"/>
      <c r="EN71" s="173"/>
      <c r="EO71" s="123"/>
      <c r="EP71" s="123"/>
      <c r="EQ71" s="123"/>
      <c r="ER71" s="123"/>
      <c r="ES71" s="123"/>
      <c r="ET71" s="123"/>
      <c r="EU71" s="172"/>
      <c r="EV71" s="159">
        <v>1961</v>
      </c>
      <c r="EW71" s="161"/>
      <c r="EX71" s="123"/>
      <c r="EY71" s="123"/>
      <c r="EZ71" s="123"/>
      <c r="FA71" s="172"/>
      <c r="FB71" s="123"/>
      <c r="FC71" s="123"/>
      <c r="FD71" s="123"/>
      <c r="FE71" s="123"/>
      <c r="FF71" s="123"/>
      <c r="FG71" s="173"/>
      <c r="FH71" s="123"/>
      <c r="FI71" s="123"/>
      <c r="FJ71" s="172"/>
      <c r="FK71" s="123"/>
      <c r="FL71" s="123"/>
      <c r="FM71" s="123"/>
      <c r="FN71" s="123"/>
      <c r="FO71" s="173"/>
      <c r="FP71" s="123"/>
      <c r="FQ71" s="123"/>
      <c r="FR71" s="123"/>
      <c r="FS71" s="173"/>
      <c r="FT71" s="123"/>
      <c r="FU71" s="123"/>
      <c r="FV71" s="172"/>
      <c r="FW71" s="118"/>
      <c r="FX71" s="118"/>
      <c r="FY71" s="123"/>
      <c r="FZ71" s="123"/>
      <c r="GA71" s="123"/>
      <c r="GB71" s="123"/>
      <c r="GC71" s="123"/>
      <c r="GD71" s="118"/>
      <c r="GE71" s="123"/>
      <c r="GF71" s="123"/>
      <c r="GG71" s="123"/>
      <c r="GH71" s="123"/>
      <c r="GI71" s="123"/>
      <c r="GJ71" s="118"/>
      <c r="GK71" s="123"/>
      <c r="GL71" s="123"/>
      <c r="GM71" s="123"/>
      <c r="GN71" s="123"/>
      <c r="GO71" s="123"/>
      <c r="GP71" s="173"/>
      <c r="GQ71" s="123"/>
      <c r="GR71" s="123"/>
      <c r="GS71" s="123"/>
      <c r="GT71" s="172"/>
      <c r="GU71" s="173"/>
      <c r="GV71" s="123"/>
      <c r="GW71" s="123"/>
      <c r="GX71" s="123"/>
      <c r="GY71" s="123"/>
      <c r="GZ71" s="172"/>
      <c r="HA71" s="173"/>
      <c r="HB71" s="123"/>
      <c r="HC71" s="123"/>
      <c r="HD71" s="123"/>
      <c r="HE71" s="123"/>
      <c r="HF71" s="172"/>
      <c r="HG71" s="118"/>
      <c r="HH71" s="118">
        <v>1965</v>
      </c>
      <c r="HI71" s="184">
        <v>0.82350760698318481</v>
      </c>
      <c r="HJ71" s="184">
        <v>0.71577024459838867</v>
      </c>
      <c r="HK71" s="174">
        <v>0.37891596555709839</v>
      </c>
      <c r="HL71" s="138">
        <v>0.31361997327742996</v>
      </c>
      <c r="HM71" s="138">
        <v>0.41783344745635986</v>
      </c>
      <c r="HN71" s="138">
        <v>0.31861624121665955</v>
      </c>
      <c r="HO71" s="138">
        <v>0.10865882784128189</v>
      </c>
      <c r="HP71" s="138">
        <v>8.3278430476435808E-2</v>
      </c>
      <c r="HQ71" s="118"/>
      <c r="HR71" s="118"/>
      <c r="HS71" s="118"/>
      <c r="HT71" s="118"/>
      <c r="HU71" s="118"/>
      <c r="HV71" s="118"/>
    </row>
    <row r="72" spans="1:230" x14ac:dyDescent="0.3">
      <c r="A72" s="159">
        <v>1962</v>
      </c>
      <c r="B72" s="159">
        <v>1962</v>
      </c>
      <c r="C72" s="265">
        <v>0.18830634653568268</v>
      </c>
      <c r="D72" s="265">
        <v>0.44298708438873291</v>
      </c>
      <c r="E72" s="265">
        <v>0.36870658397674561</v>
      </c>
      <c r="F72" s="265">
        <v>0.10867900401353836</v>
      </c>
      <c r="G72" s="266">
        <v>0.19504523277282715</v>
      </c>
      <c r="H72" s="266">
        <v>0.44403329491615295</v>
      </c>
      <c r="I72" s="266">
        <v>0.3609214723110199</v>
      </c>
      <c r="J72" s="266">
        <v>0.12573906779289246</v>
      </c>
      <c r="K72" s="190">
        <f t="shared" si="5"/>
        <v>0.23518240451812744</v>
      </c>
      <c r="L72" s="138">
        <v>29872.66741228976</v>
      </c>
      <c r="M72" s="175">
        <f>DataF11.2!L72*$Q$24</f>
        <v>24461.293455888295</v>
      </c>
      <c r="N72" s="175"/>
      <c r="O72" s="175"/>
      <c r="P72" s="118"/>
      <c r="Q72" s="118"/>
      <c r="R72" s="118"/>
      <c r="S72" s="118"/>
      <c r="T72" s="123"/>
      <c r="U72" s="159">
        <v>1962</v>
      </c>
      <c r="V72" s="123"/>
      <c r="W72" s="123"/>
      <c r="X72" s="123"/>
      <c r="Y72" s="123"/>
      <c r="Z72" s="123"/>
      <c r="AA72" s="123"/>
      <c r="AB72" s="123"/>
      <c r="AC72" s="123"/>
      <c r="AD72" s="172"/>
      <c r="AE72" s="144"/>
      <c r="AF72" s="129"/>
      <c r="AG72" s="129"/>
      <c r="AH72" s="129"/>
      <c r="AI72" s="129"/>
      <c r="AJ72" s="129"/>
      <c r="AK72" s="129"/>
      <c r="AL72" s="144"/>
      <c r="AM72" s="129"/>
      <c r="AN72" s="129"/>
      <c r="AO72" s="129"/>
      <c r="AP72" s="129"/>
      <c r="AQ72" s="129"/>
      <c r="AR72" s="148"/>
      <c r="AS72" s="129"/>
      <c r="AT72" s="123"/>
      <c r="AU72" s="118"/>
      <c r="AV72" s="118"/>
      <c r="AW72" s="118"/>
      <c r="AX72" s="118"/>
      <c r="AY72" s="118"/>
      <c r="AZ72" s="118"/>
      <c r="BA72" s="118"/>
      <c r="BB72" s="118"/>
      <c r="BC72" s="118"/>
      <c r="BD72" s="118"/>
      <c r="BE72" s="118"/>
      <c r="BF72" s="118"/>
      <c r="BG72" s="118"/>
      <c r="BH72" s="118"/>
      <c r="BI72" s="118"/>
      <c r="BJ72" s="118"/>
      <c r="BK72" s="118"/>
      <c r="BL72" s="118"/>
      <c r="BM72" s="118"/>
      <c r="BN72" s="118"/>
      <c r="BO72" s="118"/>
      <c r="BP72" s="118"/>
      <c r="BQ72" s="173"/>
      <c r="BR72" s="123"/>
      <c r="BS72" s="123"/>
      <c r="BT72" s="123"/>
      <c r="BU72" s="123"/>
      <c r="BV72" s="123"/>
      <c r="BW72" s="123"/>
      <c r="BX72" s="172"/>
      <c r="BY72" s="118"/>
      <c r="BZ72" s="118"/>
      <c r="CA72" s="118"/>
      <c r="CB72" s="118"/>
      <c r="CC72" s="118"/>
      <c r="CD72" s="118"/>
      <c r="CE72" s="118"/>
      <c r="CF72" s="118"/>
      <c r="CG72" s="173"/>
      <c r="CH72" s="123"/>
      <c r="CI72" s="123"/>
      <c r="CJ72" s="123"/>
      <c r="CK72" s="123"/>
      <c r="CL72" s="123"/>
      <c r="CM72" s="123"/>
      <c r="CN72" s="172"/>
      <c r="CO72" s="118"/>
      <c r="CP72" s="118"/>
      <c r="CQ72" s="118"/>
      <c r="CR72" s="118"/>
      <c r="CS72" s="118"/>
      <c r="CT72" s="118"/>
      <c r="CU72" s="118"/>
      <c r="CV72" s="118"/>
      <c r="CW72" s="173"/>
      <c r="CX72" s="123"/>
      <c r="CY72" s="123"/>
      <c r="CZ72" s="123"/>
      <c r="DA72" s="123"/>
      <c r="DB72" s="123"/>
      <c r="DC72" s="123"/>
      <c r="DD72" s="172"/>
      <c r="DE72" s="173"/>
      <c r="DF72" s="123"/>
      <c r="DG72" s="123"/>
      <c r="DH72" s="123"/>
      <c r="DI72" s="123"/>
      <c r="DJ72" s="123"/>
      <c r="DK72" s="123"/>
      <c r="DL72" s="172"/>
      <c r="DM72" s="173"/>
      <c r="DN72" s="123"/>
      <c r="DO72" s="123"/>
      <c r="DP72" s="123"/>
      <c r="DQ72" s="123"/>
      <c r="DR72" s="123"/>
      <c r="DS72" s="123"/>
      <c r="DT72" s="172"/>
      <c r="DU72" s="129"/>
      <c r="DV72" s="161">
        <v>1962</v>
      </c>
      <c r="DW72" s="173"/>
      <c r="DX72" s="123"/>
      <c r="DY72" s="123"/>
      <c r="DZ72" s="173"/>
      <c r="EA72" s="123"/>
      <c r="EB72" s="172"/>
      <c r="EC72" s="123"/>
      <c r="ED72" s="123"/>
      <c r="EE72" s="123"/>
      <c r="EF72" s="173"/>
      <c r="EG72" s="123"/>
      <c r="EH72" s="172"/>
      <c r="EI72" s="123"/>
      <c r="EJ72" s="123"/>
      <c r="EK72" s="172"/>
      <c r="EL72" s="123"/>
      <c r="EM72" s="123"/>
      <c r="EN72" s="173"/>
      <c r="EO72" s="123"/>
      <c r="EP72" s="123"/>
      <c r="EQ72" s="123"/>
      <c r="ER72" s="123"/>
      <c r="ES72" s="123"/>
      <c r="ET72" s="123"/>
      <c r="EU72" s="172"/>
      <c r="EV72" s="159">
        <v>1962</v>
      </c>
      <c r="EW72" s="161"/>
      <c r="EX72" s="123"/>
      <c r="EY72" s="123"/>
      <c r="EZ72" s="123"/>
      <c r="FA72" s="172"/>
      <c r="FB72" s="123"/>
      <c r="FC72" s="123"/>
      <c r="FD72" s="123"/>
      <c r="FE72" s="123"/>
      <c r="FF72" s="123"/>
      <c r="FG72" s="173"/>
      <c r="FH72" s="123"/>
      <c r="FI72" s="123"/>
      <c r="FJ72" s="172"/>
      <c r="FK72" s="123"/>
      <c r="FL72" s="123"/>
      <c r="FM72" s="123"/>
      <c r="FN72" s="123"/>
      <c r="FO72" s="173"/>
      <c r="FP72" s="123"/>
      <c r="FQ72" s="123"/>
      <c r="FR72" s="123"/>
      <c r="FS72" s="173"/>
      <c r="FT72" s="123"/>
      <c r="FU72" s="123"/>
      <c r="FV72" s="172"/>
      <c r="FW72" s="118"/>
      <c r="FX72" s="118"/>
      <c r="FY72" s="123"/>
      <c r="FZ72" s="123"/>
      <c r="GA72" s="123"/>
      <c r="GB72" s="123"/>
      <c r="GC72" s="123"/>
      <c r="GD72" s="118"/>
      <c r="GE72" s="123"/>
      <c r="GF72" s="123"/>
      <c r="GG72" s="123"/>
      <c r="GH72" s="123"/>
      <c r="GI72" s="123"/>
      <c r="GJ72" s="118"/>
      <c r="GK72" s="123"/>
      <c r="GL72" s="123"/>
      <c r="GM72" s="123"/>
      <c r="GN72" s="123"/>
      <c r="GO72" s="123"/>
      <c r="GP72" s="173"/>
      <c r="GQ72" s="123"/>
      <c r="GR72" s="123"/>
      <c r="GS72" s="123"/>
      <c r="GT72" s="172"/>
      <c r="GU72" s="173"/>
      <c r="GV72" s="123"/>
      <c r="GW72" s="123"/>
      <c r="GX72" s="123"/>
      <c r="GY72" s="123"/>
      <c r="GZ72" s="172"/>
      <c r="HA72" s="173"/>
      <c r="HB72" s="123"/>
      <c r="HC72" s="123"/>
      <c r="HD72" s="123"/>
      <c r="HE72" s="123"/>
      <c r="HF72" s="172"/>
      <c r="HG72" s="118"/>
      <c r="HH72" s="118">
        <v>1966</v>
      </c>
      <c r="HI72" s="184">
        <v>0.80202525854110718</v>
      </c>
      <c r="HJ72" s="184">
        <v>0.69428789615631104</v>
      </c>
      <c r="HK72" s="174">
        <v>0.36854895949363708</v>
      </c>
      <c r="HL72" s="138">
        <v>0.31362614542766937</v>
      </c>
      <c r="HM72" s="138">
        <v>0.40409332513809204</v>
      </c>
      <c r="HN72" s="138">
        <v>0.30487611889839172</v>
      </c>
      <c r="HO72" s="138">
        <v>0.10648687928915024</v>
      </c>
      <c r="HP72" s="138">
        <v>8.1229106208684121E-2</v>
      </c>
      <c r="HQ72" s="118"/>
      <c r="HR72" s="118"/>
      <c r="HS72" s="118"/>
      <c r="HT72" s="118"/>
      <c r="HU72" s="118"/>
      <c r="HV72" s="118"/>
    </row>
    <row r="73" spans="1:230" x14ac:dyDescent="0.3">
      <c r="A73" s="159">
        <v>1963</v>
      </c>
      <c r="B73" s="159">
        <v>1963</v>
      </c>
      <c r="C73" s="265">
        <v>0.18470969796180725</v>
      </c>
      <c r="D73" s="265">
        <v>0.44629621505737305</v>
      </c>
      <c r="E73" s="265">
        <v>0.3689940869808197</v>
      </c>
      <c r="F73" s="265">
        <v>0.10661867260932922</v>
      </c>
      <c r="G73" s="266">
        <v>0.19102069735527039</v>
      </c>
      <c r="H73" s="266">
        <v>0.44360852241516113</v>
      </c>
      <c r="I73" s="266">
        <v>0.36536902189254761</v>
      </c>
      <c r="J73" s="266">
        <v>0.127462238073349</v>
      </c>
      <c r="K73" s="190">
        <f t="shared" si="5"/>
        <v>0.23790678381919861</v>
      </c>
      <c r="L73" s="138">
        <v>30882.590992237852</v>
      </c>
      <c r="M73" s="175">
        <f>DataF11.2!L73*$Q$24</f>
        <v>25288.271399175952</v>
      </c>
      <c r="N73" s="175"/>
      <c r="O73" s="175"/>
      <c r="P73" s="118"/>
      <c r="Q73" s="118"/>
      <c r="R73" s="118"/>
      <c r="S73" s="118"/>
      <c r="T73" s="123"/>
      <c r="U73" s="159">
        <v>1963</v>
      </c>
      <c r="V73" s="123"/>
      <c r="W73" s="123"/>
      <c r="X73" s="123"/>
      <c r="Y73" s="123"/>
      <c r="Z73" s="123"/>
      <c r="AA73" s="123"/>
      <c r="AB73" s="123"/>
      <c r="AC73" s="123"/>
      <c r="AD73" s="172"/>
      <c r="AE73" s="144"/>
      <c r="AF73" s="129"/>
      <c r="AG73" s="129"/>
      <c r="AH73" s="129"/>
      <c r="AI73" s="129"/>
      <c r="AJ73" s="129"/>
      <c r="AK73" s="129"/>
      <c r="AL73" s="144"/>
      <c r="AM73" s="129"/>
      <c r="AN73" s="129"/>
      <c r="AO73" s="129"/>
      <c r="AP73" s="129"/>
      <c r="AQ73" s="129"/>
      <c r="AR73" s="148"/>
      <c r="AS73" s="129"/>
      <c r="AT73" s="123"/>
      <c r="AU73" s="118"/>
      <c r="AV73" s="118"/>
      <c r="AW73" s="118"/>
      <c r="AX73" s="118"/>
      <c r="AY73" s="118"/>
      <c r="AZ73" s="118"/>
      <c r="BA73" s="118"/>
      <c r="BB73" s="118"/>
      <c r="BC73" s="118"/>
      <c r="BD73" s="118"/>
      <c r="BE73" s="118"/>
      <c r="BF73" s="118"/>
      <c r="BG73" s="118"/>
      <c r="BH73" s="118"/>
      <c r="BI73" s="118"/>
      <c r="BJ73" s="118"/>
      <c r="BK73" s="118"/>
      <c r="BL73" s="118"/>
      <c r="BM73" s="118"/>
      <c r="BN73" s="118"/>
      <c r="BO73" s="118"/>
      <c r="BP73" s="118"/>
      <c r="BQ73" s="173"/>
      <c r="BR73" s="123"/>
      <c r="BS73" s="123"/>
      <c r="BT73" s="123"/>
      <c r="BU73" s="123"/>
      <c r="BV73" s="123"/>
      <c r="BW73" s="123"/>
      <c r="BX73" s="172"/>
      <c r="BY73" s="118"/>
      <c r="BZ73" s="118"/>
      <c r="CA73" s="118"/>
      <c r="CB73" s="118"/>
      <c r="CC73" s="118"/>
      <c r="CD73" s="118"/>
      <c r="CE73" s="118"/>
      <c r="CF73" s="118"/>
      <c r="CG73" s="173"/>
      <c r="CH73" s="123"/>
      <c r="CI73" s="123"/>
      <c r="CJ73" s="123"/>
      <c r="CK73" s="123"/>
      <c r="CL73" s="123"/>
      <c r="CM73" s="123"/>
      <c r="CN73" s="172"/>
      <c r="CO73" s="118"/>
      <c r="CP73" s="118"/>
      <c r="CQ73" s="118"/>
      <c r="CR73" s="118"/>
      <c r="CS73" s="118"/>
      <c r="CT73" s="118"/>
      <c r="CU73" s="118"/>
      <c r="CV73" s="118"/>
      <c r="CW73" s="173"/>
      <c r="CX73" s="123"/>
      <c r="CY73" s="123"/>
      <c r="CZ73" s="123"/>
      <c r="DA73" s="123"/>
      <c r="DB73" s="123"/>
      <c r="DC73" s="123"/>
      <c r="DD73" s="172"/>
      <c r="DE73" s="173"/>
      <c r="DF73" s="123"/>
      <c r="DG73" s="123"/>
      <c r="DH73" s="123"/>
      <c r="DI73" s="123"/>
      <c r="DJ73" s="123"/>
      <c r="DK73" s="123"/>
      <c r="DL73" s="172"/>
      <c r="DM73" s="173"/>
      <c r="DN73" s="123"/>
      <c r="DO73" s="123"/>
      <c r="DP73" s="123"/>
      <c r="DQ73" s="123"/>
      <c r="DR73" s="123"/>
      <c r="DS73" s="123"/>
      <c r="DT73" s="172"/>
      <c r="DU73" s="129"/>
      <c r="DV73" s="161">
        <v>1963</v>
      </c>
      <c r="DW73" s="173"/>
      <c r="DX73" s="123"/>
      <c r="DY73" s="123"/>
      <c r="DZ73" s="173"/>
      <c r="EA73" s="123"/>
      <c r="EB73" s="172"/>
      <c r="EC73" s="123"/>
      <c r="ED73" s="123"/>
      <c r="EE73" s="123"/>
      <c r="EF73" s="173"/>
      <c r="EG73" s="123"/>
      <c r="EH73" s="172"/>
      <c r="EI73" s="123"/>
      <c r="EJ73" s="123"/>
      <c r="EK73" s="172"/>
      <c r="EL73" s="123"/>
      <c r="EM73" s="123"/>
      <c r="EN73" s="173"/>
      <c r="EO73" s="123"/>
      <c r="EP73" s="123"/>
      <c r="EQ73" s="123"/>
      <c r="ER73" s="123"/>
      <c r="ES73" s="123"/>
      <c r="ET73" s="123"/>
      <c r="EU73" s="172"/>
      <c r="EV73" s="159">
        <v>1963</v>
      </c>
      <c r="EW73" s="161"/>
      <c r="EX73" s="123"/>
      <c r="EY73" s="123"/>
      <c r="EZ73" s="123"/>
      <c r="FA73" s="172"/>
      <c r="FB73" s="123"/>
      <c r="FC73" s="123"/>
      <c r="FD73" s="123"/>
      <c r="FE73" s="123"/>
      <c r="FF73" s="123"/>
      <c r="FG73" s="173"/>
      <c r="FH73" s="123"/>
      <c r="FI73" s="123"/>
      <c r="FJ73" s="172"/>
      <c r="FK73" s="123"/>
      <c r="FL73" s="123"/>
      <c r="FM73" s="123"/>
      <c r="FN73" s="123"/>
      <c r="FO73" s="173"/>
      <c r="FP73" s="123"/>
      <c r="FQ73" s="123"/>
      <c r="FR73" s="123"/>
      <c r="FS73" s="173"/>
      <c r="FT73" s="123"/>
      <c r="FU73" s="123"/>
      <c r="FV73" s="172"/>
      <c r="FW73" s="118"/>
      <c r="FX73" s="118"/>
      <c r="FY73" s="123"/>
      <c r="FZ73" s="123"/>
      <c r="GA73" s="123"/>
      <c r="GB73" s="123"/>
      <c r="GC73" s="123"/>
      <c r="GD73" s="118"/>
      <c r="GE73" s="123"/>
      <c r="GF73" s="123"/>
      <c r="GG73" s="123"/>
      <c r="GH73" s="123"/>
      <c r="GI73" s="123"/>
      <c r="GJ73" s="118"/>
      <c r="GK73" s="123"/>
      <c r="GL73" s="123"/>
      <c r="GM73" s="123"/>
      <c r="GN73" s="123"/>
      <c r="GO73" s="123"/>
      <c r="GP73" s="173"/>
      <c r="GQ73" s="123"/>
      <c r="GR73" s="123"/>
      <c r="GS73" s="123"/>
      <c r="GT73" s="172"/>
      <c r="GU73" s="173"/>
      <c r="GV73" s="123"/>
      <c r="GW73" s="123"/>
      <c r="GX73" s="123"/>
      <c r="GY73" s="123"/>
      <c r="GZ73" s="172"/>
      <c r="HA73" s="173"/>
      <c r="HB73" s="123"/>
      <c r="HC73" s="123"/>
      <c r="HD73" s="123"/>
      <c r="HE73" s="123"/>
      <c r="HF73" s="172"/>
      <c r="HG73" s="118"/>
      <c r="HH73" s="118">
        <v>1967</v>
      </c>
      <c r="HI73" s="184">
        <v>0.78059226274490356</v>
      </c>
      <c r="HJ73" s="184">
        <v>0.67285490036010742</v>
      </c>
      <c r="HK73" s="174">
        <v>0.36652994155883789</v>
      </c>
      <c r="HL73" s="138">
        <v>0.30867149894328938</v>
      </c>
      <c r="HM73" s="138">
        <v>0.39126676321029663</v>
      </c>
      <c r="HN73" s="138">
        <v>0.29204955697059631</v>
      </c>
      <c r="HO73" s="138">
        <v>0.10629225522279739</v>
      </c>
      <c r="HP73" s="138">
        <v>8.0497050908897735E-2</v>
      </c>
      <c r="HQ73" s="118"/>
      <c r="HR73" s="118"/>
      <c r="HS73" s="118"/>
      <c r="HT73" s="118"/>
      <c r="HU73" s="118"/>
      <c r="HV73" s="118"/>
    </row>
    <row r="74" spans="1:230" x14ac:dyDescent="0.3">
      <c r="A74" s="159">
        <v>1964</v>
      </c>
      <c r="B74" s="159">
        <v>1964</v>
      </c>
      <c r="C74" s="265">
        <v>0.18683220446109772</v>
      </c>
      <c r="D74" s="265">
        <v>0.439056396484375</v>
      </c>
      <c r="E74" s="265">
        <v>0.37411138415336609</v>
      </c>
      <c r="F74" s="265">
        <v>0.10631216317415237</v>
      </c>
      <c r="G74" s="266">
        <v>0.18699616193771362</v>
      </c>
      <c r="H74" s="266">
        <v>0.44318374991416931</v>
      </c>
      <c r="I74" s="266">
        <v>0.36982008814811707</v>
      </c>
      <c r="J74" s="266">
        <v>0.12919537723064423</v>
      </c>
      <c r="K74" s="190">
        <f t="shared" si="5"/>
        <v>0.24062471091747284</v>
      </c>
      <c r="L74" s="138">
        <v>32145.437095068148</v>
      </c>
      <c r="M74" s="175">
        <f>DataF11.2!L74*$Q$24</f>
        <v>26322.355456170742</v>
      </c>
      <c r="N74" s="175"/>
      <c r="O74" s="175"/>
      <c r="P74" s="118"/>
      <c r="Q74" s="118"/>
      <c r="R74" s="118"/>
      <c r="S74" s="118"/>
      <c r="T74" s="123"/>
      <c r="U74" s="159">
        <v>1964</v>
      </c>
      <c r="V74" s="123"/>
      <c r="W74" s="123"/>
      <c r="X74" s="123"/>
      <c r="Y74" s="123"/>
      <c r="Z74" s="123"/>
      <c r="AA74" s="123"/>
      <c r="AB74" s="123"/>
      <c r="AC74" s="123"/>
      <c r="AD74" s="172"/>
      <c r="AE74" s="144"/>
      <c r="AF74" s="129"/>
      <c r="AG74" s="129"/>
      <c r="AH74" s="129"/>
      <c r="AI74" s="129"/>
      <c r="AJ74" s="129"/>
      <c r="AK74" s="129"/>
      <c r="AL74" s="144"/>
      <c r="AM74" s="129"/>
      <c r="AN74" s="129"/>
      <c r="AO74" s="129"/>
      <c r="AP74" s="129"/>
      <c r="AQ74" s="129"/>
      <c r="AR74" s="148"/>
      <c r="AS74" s="129"/>
      <c r="AT74" s="123"/>
      <c r="AU74" s="118"/>
      <c r="AV74" s="118"/>
      <c r="AW74" s="118"/>
      <c r="AX74" s="118"/>
      <c r="AY74" s="118"/>
      <c r="AZ74" s="118"/>
      <c r="BA74" s="118"/>
      <c r="BB74" s="118"/>
      <c r="BC74" s="118"/>
      <c r="BD74" s="118"/>
      <c r="BE74" s="118"/>
      <c r="BF74" s="118"/>
      <c r="BG74" s="118"/>
      <c r="BH74" s="118"/>
      <c r="BI74" s="118"/>
      <c r="BJ74" s="118"/>
      <c r="BK74" s="118"/>
      <c r="BL74" s="118"/>
      <c r="BM74" s="118"/>
      <c r="BN74" s="118"/>
      <c r="BO74" s="118"/>
      <c r="BP74" s="118"/>
      <c r="BQ74" s="173"/>
      <c r="BR74" s="123"/>
      <c r="BS74" s="123"/>
      <c r="BT74" s="123"/>
      <c r="BU74" s="123"/>
      <c r="BV74" s="123"/>
      <c r="BW74" s="123"/>
      <c r="BX74" s="172"/>
      <c r="BY74" s="118"/>
      <c r="BZ74" s="118"/>
      <c r="CA74" s="118"/>
      <c r="CB74" s="118"/>
      <c r="CC74" s="118"/>
      <c r="CD74" s="118"/>
      <c r="CE74" s="118"/>
      <c r="CF74" s="118"/>
      <c r="CG74" s="173"/>
      <c r="CH74" s="123"/>
      <c r="CI74" s="123"/>
      <c r="CJ74" s="123"/>
      <c r="CK74" s="123"/>
      <c r="CL74" s="123"/>
      <c r="CM74" s="123"/>
      <c r="CN74" s="172"/>
      <c r="CO74" s="118"/>
      <c r="CP74" s="118"/>
      <c r="CQ74" s="118"/>
      <c r="CR74" s="118"/>
      <c r="CS74" s="118"/>
      <c r="CT74" s="118"/>
      <c r="CU74" s="118"/>
      <c r="CV74" s="118"/>
      <c r="CW74" s="173"/>
      <c r="CX74" s="123"/>
      <c r="CY74" s="123"/>
      <c r="CZ74" s="123"/>
      <c r="DA74" s="123"/>
      <c r="DB74" s="123"/>
      <c r="DC74" s="123"/>
      <c r="DD74" s="172"/>
      <c r="DE74" s="173"/>
      <c r="DF74" s="123"/>
      <c r="DG74" s="123"/>
      <c r="DH74" s="123"/>
      <c r="DI74" s="123"/>
      <c r="DJ74" s="123"/>
      <c r="DK74" s="123"/>
      <c r="DL74" s="172"/>
      <c r="DM74" s="173"/>
      <c r="DN74" s="123"/>
      <c r="DO74" s="123"/>
      <c r="DP74" s="123"/>
      <c r="DQ74" s="123"/>
      <c r="DR74" s="123"/>
      <c r="DS74" s="123"/>
      <c r="DT74" s="172"/>
      <c r="DU74" s="129"/>
      <c r="DV74" s="161">
        <v>1964</v>
      </c>
      <c r="DW74" s="173"/>
      <c r="DX74" s="123"/>
      <c r="DY74" s="123"/>
      <c r="DZ74" s="173"/>
      <c r="EA74" s="123"/>
      <c r="EB74" s="172"/>
      <c r="EC74" s="123"/>
      <c r="ED74" s="123"/>
      <c r="EE74" s="123"/>
      <c r="EF74" s="173"/>
      <c r="EG74" s="123"/>
      <c r="EH74" s="172"/>
      <c r="EI74" s="123"/>
      <c r="EJ74" s="123"/>
      <c r="EK74" s="172"/>
      <c r="EL74" s="123"/>
      <c r="EM74" s="123"/>
      <c r="EN74" s="173"/>
      <c r="EO74" s="123"/>
      <c r="EP74" s="123"/>
      <c r="EQ74" s="123"/>
      <c r="ER74" s="123"/>
      <c r="ES74" s="123"/>
      <c r="ET74" s="123"/>
      <c r="EU74" s="172"/>
      <c r="EV74" s="159">
        <v>1964</v>
      </c>
      <c r="EW74" s="161"/>
      <c r="EX74" s="123"/>
      <c r="EY74" s="123"/>
      <c r="EZ74" s="123"/>
      <c r="FA74" s="172"/>
      <c r="FB74" s="123"/>
      <c r="FC74" s="123"/>
      <c r="FD74" s="123"/>
      <c r="FE74" s="123"/>
      <c r="FF74" s="123"/>
      <c r="FG74" s="173"/>
      <c r="FH74" s="123"/>
      <c r="FI74" s="123"/>
      <c r="FJ74" s="172"/>
      <c r="FK74" s="123"/>
      <c r="FL74" s="123"/>
      <c r="FM74" s="123"/>
      <c r="FN74" s="123"/>
      <c r="FO74" s="173"/>
      <c r="FP74" s="123"/>
      <c r="FQ74" s="123"/>
      <c r="FR74" s="123"/>
      <c r="FS74" s="173"/>
      <c r="FT74" s="123"/>
      <c r="FU74" s="123"/>
      <c r="FV74" s="172"/>
      <c r="FW74" s="118"/>
      <c r="FX74" s="118"/>
      <c r="FY74" s="123"/>
      <c r="FZ74" s="123"/>
      <c r="GA74" s="123"/>
      <c r="GB74" s="123"/>
      <c r="GC74" s="123"/>
      <c r="GD74" s="118"/>
      <c r="GE74" s="123"/>
      <c r="GF74" s="123"/>
      <c r="GG74" s="123"/>
      <c r="GH74" s="123"/>
      <c r="GI74" s="123"/>
      <c r="GJ74" s="118"/>
      <c r="GK74" s="123"/>
      <c r="GL74" s="123"/>
      <c r="GM74" s="123"/>
      <c r="GN74" s="123"/>
      <c r="GO74" s="123"/>
      <c r="GP74" s="173"/>
      <c r="GQ74" s="123"/>
      <c r="GR74" s="123"/>
      <c r="GS74" s="123"/>
      <c r="GT74" s="172"/>
      <c r="GU74" s="173"/>
      <c r="GV74" s="123"/>
      <c r="GW74" s="123"/>
      <c r="GX74" s="123"/>
      <c r="GY74" s="123"/>
      <c r="GZ74" s="172"/>
      <c r="HA74" s="173"/>
      <c r="HB74" s="123"/>
      <c r="HC74" s="123"/>
      <c r="HD74" s="123"/>
      <c r="HE74" s="123"/>
      <c r="HF74" s="172"/>
      <c r="HG74" s="118"/>
      <c r="HH74" s="118">
        <v>1968</v>
      </c>
      <c r="HI74" s="184">
        <v>0.73236125707626343</v>
      </c>
      <c r="HJ74" s="184">
        <v>0.62462389469146729</v>
      </c>
      <c r="HK74" s="174">
        <v>0.35251426696777344</v>
      </c>
      <c r="HL74" s="138">
        <v>0.30346235357712736</v>
      </c>
      <c r="HM74" s="138">
        <v>0.3563244640827179</v>
      </c>
      <c r="HN74" s="138">
        <v>0.25710725784301758</v>
      </c>
      <c r="HO74" s="138">
        <v>0.10076502710580826</v>
      </c>
      <c r="HP74" s="138">
        <v>6.7809723041907868E-2</v>
      </c>
      <c r="HQ74" s="118"/>
      <c r="HR74" s="118"/>
      <c r="HS74" s="118"/>
      <c r="HT74" s="118"/>
      <c r="HU74" s="118"/>
      <c r="HV74" s="118"/>
    </row>
    <row r="75" spans="1:230" x14ac:dyDescent="0.3">
      <c r="A75" s="159">
        <v>1965</v>
      </c>
      <c r="B75" s="159">
        <v>1965</v>
      </c>
      <c r="C75" s="265">
        <v>0.18222112953662872</v>
      </c>
      <c r="D75" s="265">
        <v>0.43886291980743408</v>
      </c>
      <c r="E75" s="265">
        <v>0.37891596555709839</v>
      </c>
      <c r="F75" s="265">
        <v>0.10865882784128189</v>
      </c>
      <c r="G75" s="266">
        <v>0.19129836559295654</v>
      </c>
      <c r="H75" s="266">
        <v>0.44235366582870483</v>
      </c>
      <c r="I75" s="266">
        <v>0.3663424551486969</v>
      </c>
      <c r="J75" s="266">
        <v>0.127784363925457</v>
      </c>
      <c r="K75" s="190">
        <f t="shared" si="5"/>
        <v>0.2385580912232399</v>
      </c>
      <c r="L75" s="138">
        <v>33808.519975317751</v>
      </c>
      <c r="M75" s="175">
        <f>DataF11.2!L75*$Q$24</f>
        <v>27684.174198828892</v>
      </c>
      <c r="N75" s="175"/>
      <c r="O75" s="175"/>
      <c r="P75" s="118"/>
      <c r="Q75" s="118"/>
      <c r="R75" s="118"/>
      <c r="S75" s="118"/>
      <c r="T75" s="123"/>
      <c r="U75" s="159">
        <v>1965</v>
      </c>
      <c r="V75" s="123"/>
      <c r="W75" s="123"/>
      <c r="X75" s="123"/>
      <c r="Y75" s="123"/>
      <c r="Z75" s="123"/>
      <c r="AA75" s="123"/>
      <c r="AB75" s="123"/>
      <c r="AC75" s="123"/>
      <c r="AD75" s="172"/>
      <c r="AE75" s="144"/>
      <c r="AF75" s="129"/>
      <c r="AG75" s="129"/>
      <c r="AH75" s="129"/>
      <c r="AI75" s="129"/>
      <c r="AJ75" s="129"/>
      <c r="AK75" s="129"/>
      <c r="AL75" s="144"/>
      <c r="AM75" s="129"/>
      <c r="AN75" s="129"/>
      <c r="AO75" s="129"/>
      <c r="AP75" s="129"/>
      <c r="AQ75" s="129"/>
      <c r="AR75" s="148"/>
      <c r="AS75" s="129"/>
      <c r="AT75" s="123"/>
      <c r="AU75" s="118"/>
      <c r="AV75" s="118"/>
      <c r="AW75" s="118"/>
      <c r="AX75" s="118"/>
      <c r="AY75" s="118"/>
      <c r="AZ75" s="118"/>
      <c r="BA75" s="118"/>
      <c r="BB75" s="118"/>
      <c r="BC75" s="118"/>
      <c r="BD75" s="118"/>
      <c r="BE75" s="118"/>
      <c r="BF75" s="118"/>
      <c r="BG75" s="118"/>
      <c r="BH75" s="118"/>
      <c r="BI75" s="118"/>
      <c r="BJ75" s="118"/>
      <c r="BK75" s="118"/>
      <c r="BL75" s="118"/>
      <c r="BM75" s="118"/>
      <c r="BN75" s="118"/>
      <c r="BO75" s="118"/>
      <c r="BP75" s="118"/>
      <c r="BQ75" s="173"/>
      <c r="BR75" s="123"/>
      <c r="BS75" s="123"/>
      <c r="BT75" s="123"/>
      <c r="BU75" s="123"/>
      <c r="BV75" s="123"/>
      <c r="BW75" s="123"/>
      <c r="BX75" s="172"/>
      <c r="BY75" s="118"/>
      <c r="BZ75" s="118"/>
      <c r="CA75" s="118"/>
      <c r="CB75" s="118"/>
      <c r="CC75" s="118"/>
      <c r="CD75" s="118"/>
      <c r="CE75" s="118"/>
      <c r="CF75" s="118"/>
      <c r="CG75" s="173"/>
      <c r="CH75" s="123"/>
      <c r="CI75" s="123"/>
      <c r="CJ75" s="123"/>
      <c r="CK75" s="123"/>
      <c r="CL75" s="123"/>
      <c r="CM75" s="123"/>
      <c r="CN75" s="172"/>
      <c r="CO75" s="118"/>
      <c r="CP75" s="118"/>
      <c r="CQ75" s="118"/>
      <c r="CR75" s="118"/>
      <c r="CS75" s="118"/>
      <c r="CT75" s="118"/>
      <c r="CU75" s="118"/>
      <c r="CV75" s="118"/>
      <c r="CW75" s="173"/>
      <c r="CX75" s="123"/>
      <c r="CY75" s="123"/>
      <c r="CZ75" s="123"/>
      <c r="DA75" s="123"/>
      <c r="DB75" s="123"/>
      <c r="DC75" s="123"/>
      <c r="DD75" s="172"/>
      <c r="DE75" s="173"/>
      <c r="DF75" s="123"/>
      <c r="DG75" s="123"/>
      <c r="DH75" s="123"/>
      <c r="DI75" s="123"/>
      <c r="DJ75" s="123"/>
      <c r="DK75" s="123"/>
      <c r="DL75" s="172"/>
      <c r="DM75" s="173"/>
      <c r="DN75" s="123"/>
      <c r="DO75" s="123"/>
      <c r="DP75" s="123"/>
      <c r="DQ75" s="123"/>
      <c r="DR75" s="123"/>
      <c r="DS75" s="123"/>
      <c r="DT75" s="172"/>
      <c r="DU75" s="129"/>
      <c r="DV75" s="161">
        <v>1965</v>
      </c>
      <c r="DW75" s="173"/>
      <c r="DX75" s="123"/>
      <c r="DY75" s="123"/>
      <c r="DZ75" s="173"/>
      <c r="EA75" s="123"/>
      <c r="EB75" s="172"/>
      <c r="EC75" s="123"/>
      <c r="ED75" s="123"/>
      <c r="EE75" s="123"/>
      <c r="EF75" s="173"/>
      <c r="EG75" s="123"/>
      <c r="EH75" s="172"/>
      <c r="EI75" s="123"/>
      <c r="EJ75" s="123"/>
      <c r="EK75" s="172"/>
      <c r="EL75" s="123"/>
      <c r="EM75" s="123"/>
      <c r="EN75" s="173"/>
      <c r="EO75" s="123"/>
      <c r="EP75" s="123"/>
      <c r="EQ75" s="123"/>
      <c r="ER75" s="123"/>
      <c r="ES75" s="123"/>
      <c r="ET75" s="123"/>
      <c r="EU75" s="172"/>
      <c r="EV75" s="159">
        <v>1965</v>
      </c>
      <c r="EW75" s="161"/>
      <c r="EX75" s="123"/>
      <c r="EY75" s="123"/>
      <c r="EZ75" s="123"/>
      <c r="FA75" s="172"/>
      <c r="FB75" s="123"/>
      <c r="FC75" s="123"/>
      <c r="FD75" s="123"/>
      <c r="FE75" s="123"/>
      <c r="FF75" s="123"/>
      <c r="FG75" s="173"/>
      <c r="FH75" s="123"/>
      <c r="FI75" s="123"/>
      <c r="FJ75" s="172"/>
      <c r="FK75" s="123"/>
      <c r="FL75" s="123"/>
      <c r="FM75" s="123"/>
      <c r="FN75" s="123"/>
      <c r="FO75" s="173"/>
      <c r="FP75" s="123"/>
      <c r="FQ75" s="123"/>
      <c r="FR75" s="123"/>
      <c r="FS75" s="173"/>
      <c r="FT75" s="123"/>
      <c r="FU75" s="123"/>
      <c r="FV75" s="172"/>
      <c r="FW75" s="118"/>
      <c r="FX75" s="118"/>
      <c r="FY75" s="123"/>
      <c r="FZ75" s="123"/>
      <c r="GA75" s="123"/>
      <c r="GB75" s="123"/>
      <c r="GC75" s="123"/>
      <c r="GD75" s="118"/>
      <c r="GE75" s="123"/>
      <c r="GF75" s="123"/>
      <c r="GG75" s="123"/>
      <c r="GH75" s="123"/>
      <c r="GI75" s="123"/>
      <c r="GJ75" s="118"/>
      <c r="GK75" s="123"/>
      <c r="GL75" s="123"/>
      <c r="GM75" s="123"/>
      <c r="GN75" s="123"/>
      <c r="GO75" s="123"/>
      <c r="GP75" s="173"/>
      <c r="GQ75" s="123"/>
      <c r="GR75" s="123"/>
      <c r="GS75" s="123"/>
      <c r="GT75" s="172"/>
      <c r="GU75" s="173"/>
      <c r="GV75" s="123"/>
      <c r="GW75" s="123"/>
      <c r="GX75" s="123"/>
      <c r="GY75" s="123"/>
      <c r="GZ75" s="172"/>
      <c r="HA75" s="173"/>
      <c r="HB75" s="123"/>
      <c r="HC75" s="123"/>
      <c r="HD75" s="123"/>
      <c r="HE75" s="123"/>
      <c r="HF75" s="172"/>
      <c r="HG75" s="118"/>
      <c r="HH75" s="118">
        <v>1969</v>
      </c>
      <c r="HI75" s="184">
        <v>0.69533193111419678</v>
      </c>
      <c r="HJ75" s="184">
        <v>0.58759456872940063</v>
      </c>
      <c r="HK75" s="174">
        <v>0.34383872151374817</v>
      </c>
      <c r="HL75" s="138">
        <v>0.30282788275572226</v>
      </c>
      <c r="HM75" s="138">
        <v>0.33254019916057587</v>
      </c>
      <c r="HN75" s="138">
        <v>0.23332299292087555</v>
      </c>
      <c r="HO75" s="138">
        <v>9.8165251314640045E-2</v>
      </c>
      <c r="HP75" s="138">
        <v>6.6035249526422146E-2</v>
      </c>
      <c r="HQ75" s="118"/>
      <c r="HR75" s="118"/>
      <c r="HS75" s="118"/>
      <c r="HT75" s="118"/>
      <c r="HU75" s="118"/>
      <c r="HV75" s="118"/>
    </row>
    <row r="76" spans="1:230" x14ac:dyDescent="0.3">
      <c r="A76" s="159">
        <v>1966</v>
      </c>
      <c r="B76" s="159">
        <v>1966</v>
      </c>
      <c r="C76" s="265">
        <v>0.18526946008205414</v>
      </c>
      <c r="D76" s="265">
        <v>0.44618159532546997</v>
      </c>
      <c r="E76" s="265">
        <v>0.36854895949363708</v>
      </c>
      <c r="F76" s="265">
        <v>0.10648687928915024</v>
      </c>
      <c r="G76" s="266">
        <v>0.19560056924819946</v>
      </c>
      <c r="H76" s="266">
        <v>0.44152358174324036</v>
      </c>
      <c r="I76" s="266">
        <v>0.36287584900856018</v>
      </c>
      <c r="J76" s="266">
        <v>0.12638157606124878</v>
      </c>
      <c r="K76" s="190">
        <f t="shared" si="5"/>
        <v>0.2364942729473114</v>
      </c>
      <c r="L76" s="138">
        <v>35384.454414033302</v>
      </c>
      <c r="M76" s="175">
        <f>DataF11.2!L76*$Q$24</f>
        <v>28974.631265839998</v>
      </c>
      <c r="N76" s="175"/>
      <c r="O76" s="175"/>
      <c r="P76" s="118"/>
      <c r="Q76" s="118"/>
      <c r="R76" s="118"/>
      <c r="S76" s="118"/>
      <c r="T76" s="123"/>
      <c r="U76" s="159">
        <v>1966</v>
      </c>
      <c r="V76" s="123"/>
      <c r="W76" s="123"/>
      <c r="X76" s="123"/>
      <c r="Y76" s="123"/>
      <c r="Z76" s="123"/>
      <c r="AA76" s="123"/>
      <c r="AB76" s="123"/>
      <c r="AC76" s="123"/>
      <c r="AD76" s="172"/>
      <c r="AE76" s="144"/>
      <c r="AF76" s="129"/>
      <c r="AG76" s="129"/>
      <c r="AH76" s="129"/>
      <c r="AI76" s="129"/>
      <c r="AJ76" s="129"/>
      <c r="AK76" s="129"/>
      <c r="AL76" s="144"/>
      <c r="AM76" s="129"/>
      <c r="AN76" s="129"/>
      <c r="AO76" s="129"/>
      <c r="AP76" s="129"/>
      <c r="AQ76" s="129"/>
      <c r="AR76" s="148"/>
      <c r="AS76" s="129"/>
      <c r="AT76" s="123"/>
      <c r="AU76" s="118"/>
      <c r="AV76" s="118"/>
      <c r="AW76" s="118"/>
      <c r="AX76" s="118"/>
      <c r="AY76" s="118"/>
      <c r="AZ76" s="118"/>
      <c r="BA76" s="118"/>
      <c r="BB76" s="118"/>
      <c r="BC76" s="118"/>
      <c r="BD76" s="118"/>
      <c r="BE76" s="118"/>
      <c r="BF76" s="118"/>
      <c r="BG76" s="118"/>
      <c r="BH76" s="118"/>
      <c r="BI76" s="118"/>
      <c r="BJ76" s="118"/>
      <c r="BK76" s="118"/>
      <c r="BL76" s="118"/>
      <c r="BM76" s="118"/>
      <c r="BN76" s="118"/>
      <c r="BO76" s="118"/>
      <c r="BP76" s="118"/>
      <c r="BQ76" s="173"/>
      <c r="BR76" s="123"/>
      <c r="BS76" s="123"/>
      <c r="BT76" s="123"/>
      <c r="BU76" s="123"/>
      <c r="BV76" s="123"/>
      <c r="BW76" s="123"/>
      <c r="BX76" s="172"/>
      <c r="BY76" s="118"/>
      <c r="BZ76" s="118"/>
      <c r="CA76" s="118"/>
      <c r="CB76" s="118"/>
      <c r="CC76" s="118"/>
      <c r="CD76" s="118"/>
      <c r="CE76" s="118"/>
      <c r="CF76" s="118"/>
      <c r="CG76" s="173"/>
      <c r="CH76" s="123"/>
      <c r="CI76" s="123"/>
      <c r="CJ76" s="123"/>
      <c r="CK76" s="123"/>
      <c r="CL76" s="123"/>
      <c r="CM76" s="123"/>
      <c r="CN76" s="172"/>
      <c r="CO76" s="118"/>
      <c r="CP76" s="118"/>
      <c r="CQ76" s="118"/>
      <c r="CR76" s="118"/>
      <c r="CS76" s="118"/>
      <c r="CT76" s="118"/>
      <c r="CU76" s="118"/>
      <c r="CV76" s="118"/>
      <c r="CW76" s="173"/>
      <c r="CX76" s="123"/>
      <c r="CY76" s="123"/>
      <c r="CZ76" s="123"/>
      <c r="DA76" s="123"/>
      <c r="DB76" s="123"/>
      <c r="DC76" s="123"/>
      <c r="DD76" s="172"/>
      <c r="DE76" s="173"/>
      <c r="DF76" s="123"/>
      <c r="DG76" s="123"/>
      <c r="DH76" s="123"/>
      <c r="DI76" s="123"/>
      <c r="DJ76" s="123"/>
      <c r="DK76" s="123"/>
      <c r="DL76" s="172"/>
      <c r="DM76" s="173"/>
      <c r="DN76" s="123"/>
      <c r="DO76" s="123"/>
      <c r="DP76" s="123"/>
      <c r="DQ76" s="123"/>
      <c r="DR76" s="123"/>
      <c r="DS76" s="123"/>
      <c r="DT76" s="172"/>
      <c r="DU76" s="129"/>
      <c r="DV76" s="161">
        <v>1966</v>
      </c>
      <c r="DW76" s="173"/>
      <c r="DX76" s="123"/>
      <c r="DY76" s="123"/>
      <c r="DZ76" s="173"/>
      <c r="EA76" s="123"/>
      <c r="EB76" s="172"/>
      <c r="EC76" s="123"/>
      <c r="ED76" s="123"/>
      <c r="EE76" s="123"/>
      <c r="EF76" s="173"/>
      <c r="EG76" s="123"/>
      <c r="EH76" s="172"/>
      <c r="EI76" s="123"/>
      <c r="EJ76" s="123"/>
      <c r="EK76" s="172"/>
      <c r="EL76" s="123"/>
      <c r="EM76" s="123"/>
      <c r="EN76" s="173"/>
      <c r="EO76" s="123"/>
      <c r="EP76" s="123"/>
      <c r="EQ76" s="123"/>
      <c r="ER76" s="123"/>
      <c r="ES76" s="123"/>
      <c r="ET76" s="123"/>
      <c r="EU76" s="172"/>
      <c r="EV76" s="159">
        <v>1966</v>
      </c>
      <c r="EW76" s="161"/>
      <c r="EX76" s="123"/>
      <c r="EY76" s="123"/>
      <c r="EZ76" s="123"/>
      <c r="FA76" s="172"/>
      <c r="FB76" s="123"/>
      <c r="FC76" s="123"/>
      <c r="FD76" s="123"/>
      <c r="FE76" s="123"/>
      <c r="FF76" s="123"/>
      <c r="FG76" s="173"/>
      <c r="FH76" s="123"/>
      <c r="FI76" s="123"/>
      <c r="FJ76" s="172"/>
      <c r="FK76" s="123"/>
      <c r="FL76" s="123"/>
      <c r="FM76" s="123"/>
      <c r="FN76" s="123"/>
      <c r="FO76" s="173"/>
      <c r="FP76" s="123"/>
      <c r="FQ76" s="123"/>
      <c r="FR76" s="123"/>
      <c r="FS76" s="173"/>
      <c r="FT76" s="123"/>
      <c r="FU76" s="123"/>
      <c r="FV76" s="172"/>
      <c r="FW76" s="118"/>
      <c r="FX76" s="118"/>
      <c r="FY76" s="123"/>
      <c r="FZ76" s="123"/>
      <c r="GA76" s="123"/>
      <c r="GB76" s="123"/>
      <c r="GC76" s="123"/>
      <c r="GD76" s="118"/>
      <c r="GE76" s="123"/>
      <c r="GF76" s="123"/>
      <c r="GG76" s="123"/>
      <c r="GH76" s="123"/>
      <c r="GI76" s="123"/>
      <c r="GJ76" s="118"/>
      <c r="GK76" s="123"/>
      <c r="GL76" s="123"/>
      <c r="GM76" s="123"/>
      <c r="GN76" s="123"/>
      <c r="GO76" s="123"/>
      <c r="GP76" s="173"/>
      <c r="GQ76" s="123"/>
      <c r="GR76" s="123"/>
      <c r="GS76" s="123"/>
      <c r="GT76" s="172"/>
      <c r="GU76" s="173"/>
      <c r="GV76" s="123"/>
      <c r="GW76" s="123"/>
      <c r="GX76" s="123"/>
      <c r="GY76" s="123"/>
      <c r="GZ76" s="172"/>
      <c r="HA76" s="173"/>
      <c r="HB76" s="123"/>
      <c r="HC76" s="123"/>
      <c r="HD76" s="123"/>
      <c r="HE76" s="123"/>
      <c r="HF76" s="172"/>
      <c r="HG76" s="118"/>
      <c r="HH76" s="118">
        <v>1970</v>
      </c>
      <c r="HI76" s="184">
        <v>0.68938642740249634</v>
      </c>
      <c r="HJ76" s="184">
        <v>0.5816490650177002</v>
      </c>
      <c r="HK76" s="174">
        <v>0.33982884883880615</v>
      </c>
      <c r="HL76" s="138">
        <v>0.30722051858901978</v>
      </c>
      <c r="HM76" s="138">
        <v>0.30248340964317322</v>
      </c>
      <c r="HN76" s="138">
        <v>0.2032662034034729</v>
      </c>
      <c r="HO76" s="138">
        <v>9.5152541995048523E-2</v>
      </c>
      <c r="HP76" s="138">
        <v>6.7278191447257996E-2</v>
      </c>
      <c r="HQ76" s="118"/>
      <c r="HR76" s="118"/>
      <c r="HS76" s="118"/>
      <c r="HT76" s="118"/>
      <c r="HU76" s="118"/>
      <c r="HV76" s="118"/>
    </row>
    <row r="77" spans="1:230" x14ac:dyDescent="0.3">
      <c r="A77" s="159">
        <v>1967</v>
      </c>
      <c r="B77" s="159">
        <v>1967</v>
      </c>
      <c r="C77" s="265">
        <v>0.18564140796661377</v>
      </c>
      <c r="D77" s="265">
        <v>0.44782865047454834</v>
      </c>
      <c r="E77" s="265">
        <v>0.36652994155883789</v>
      </c>
      <c r="F77" s="265">
        <v>0.10629225522279739</v>
      </c>
      <c r="G77" s="266">
        <v>0.20443549752235413</v>
      </c>
      <c r="H77" s="266">
        <v>0.43963593989610672</v>
      </c>
      <c r="I77" s="266">
        <v>0.35592856258153915</v>
      </c>
      <c r="J77" s="266">
        <v>0.12336727976799011</v>
      </c>
      <c r="K77" s="190">
        <f t="shared" si="5"/>
        <v>0.23256128281354904</v>
      </c>
      <c r="L77" s="138">
        <v>35874.113512794342</v>
      </c>
      <c r="M77" s="175">
        <f>DataF11.2!L77*$Q$24</f>
        <v>29375.589598178674</v>
      </c>
      <c r="N77" s="175"/>
      <c r="O77" s="175"/>
      <c r="P77" s="118"/>
      <c r="Q77" s="118"/>
      <c r="R77" s="118"/>
      <c r="S77" s="118"/>
      <c r="T77" s="123"/>
      <c r="U77" s="159">
        <v>1967</v>
      </c>
      <c r="V77" s="123"/>
      <c r="W77" s="123"/>
      <c r="X77" s="123"/>
      <c r="Y77" s="123"/>
      <c r="Z77" s="123"/>
      <c r="AA77" s="123"/>
      <c r="AB77" s="123"/>
      <c r="AC77" s="123"/>
      <c r="AD77" s="172"/>
      <c r="AE77" s="144"/>
      <c r="AF77" s="129"/>
      <c r="AG77" s="129"/>
      <c r="AH77" s="129"/>
      <c r="AI77" s="129"/>
      <c r="AJ77" s="129"/>
      <c r="AK77" s="129"/>
      <c r="AL77" s="144"/>
      <c r="AM77" s="129"/>
      <c r="AN77" s="129"/>
      <c r="AO77" s="129"/>
      <c r="AP77" s="129"/>
      <c r="AQ77" s="129"/>
      <c r="AR77" s="148"/>
      <c r="AS77" s="129"/>
      <c r="AT77" s="123"/>
      <c r="AU77" s="118"/>
      <c r="AV77" s="118"/>
      <c r="AW77" s="118"/>
      <c r="AX77" s="118"/>
      <c r="AY77" s="118"/>
      <c r="AZ77" s="118"/>
      <c r="BA77" s="118"/>
      <c r="BB77" s="118"/>
      <c r="BC77" s="118"/>
      <c r="BD77" s="118"/>
      <c r="BE77" s="118"/>
      <c r="BF77" s="118"/>
      <c r="BG77" s="118"/>
      <c r="BH77" s="118"/>
      <c r="BI77" s="118"/>
      <c r="BJ77" s="118"/>
      <c r="BK77" s="118"/>
      <c r="BL77" s="118"/>
      <c r="BM77" s="118"/>
      <c r="BN77" s="118"/>
      <c r="BO77" s="118"/>
      <c r="BP77" s="118"/>
      <c r="BQ77" s="173"/>
      <c r="BR77" s="123"/>
      <c r="BS77" s="123"/>
      <c r="BT77" s="123"/>
      <c r="BU77" s="123"/>
      <c r="BV77" s="123"/>
      <c r="BW77" s="123"/>
      <c r="BX77" s="172"/>
      <c r="BY77" s="118"/>
      <c r="BZ77" s="118"/>
      <c r="CA77" s="118"/>
      <c r="CB77" s="118"/>
      <c r="CC77" s="118"/>
      <c r="CD77" s="118"/>
      <c r="CE77" s="118"/>
      <c r="CF77" s="118"/>
      <c r="CG77" s="173"/>
      <c r="CH77" s="123"/>
      <c r="CI77" s="123"/>
      <c r="CJ77" s="123"/>
      <c r="CK77" s="123"/>
      <c r="CL77" s="123"/>
      <c r="CM77" s="123"/>
      <c r="CN77" s="172"/>
      <c r="CO77" s="118"/>
      <c r="CP77" s="118"/>
      <c r="CQ77" s="118"/>
      <c r="CR77" s="118"/>
      <c r="CS77" s="118"/>
      <c r="CT77" s="118"/>
      <c r="CU77" s="118"/>
      <c r="CV77" s="118"/>
      <c r="CW77" s="173"/>
      <c r="CX77" s="123"/>
      <c r="CY77" s="123"/>
      <c r="CZ77" s="123"/>
      <c r="DA77" s="123"/>
      <c r="DB77" s="123"/>
      <c r="DC77" s="123"/>
      <c r="DD77" s="172"/>
      <c r="DE77" s="173"/>
      <c r="DF77" s="123"/>
      <c r="DG77" s="123"/>
      <c r="DH77" s="123"/>
      <c r="DI77" s="123"/>
      <c r="DJ77" s="123"/>
      <c r="DK77" s="123"/>
      <c r="DL77" s="172"/>
      <c r="DM77" s="173"/>
      <c r="DN77" s="123"/>
      <c r="DO77" s="123"/>
      <c r="DP77" s="123"/>
      <c r="DQ77" s="123"/>
      <c r="DR77" s="123"/>
      <c r="DS77" s="123"/>
      <c r="DT77" s="172"/>
      <c r="DU77" s="129"/>
      <c r="DV77" s="161">
        <v>1967</v>
      </c>
      <c r="DW77" s="173"/>
      <c r="DX77" s="123"/>
      <c r="DY77" s="123"/>
      <c r="DZ77" s="173"/>
      <c r="EA77" s="123"/>
      <c r="EB77" s="172"/>
      <c r="EC77" s="123"/>
      <c r="ED77" s="123"/>
      <c r="EE77" s="123"/>
      <c r="EF77" s="173"/>
      <c r="EG77" s="123"/>
      <c r="EH77" s="172"/>
      <c r="EI77" s="123"/>
      <c r="EJ77" s="123"/>
      <c r="EK77" s="172"/>
      <c r="EL77" s="123"/>
      <c r="EM77" s="123"/>
      <c r="EN77" s="173"/>
      <c r="EO77" s="123"/>
      <c r="EP77" s="123"/>
      <c r="EQ77" s="123"/>
      <c r="ER77" s="123"/>
      <c r="ES77" s="123"/>
      <c r="ET77" s="123"/>
      <c r="EU77" s="172"/>
      <c r="EV77" s="159">
        <v>1967</v>
      </c>
      <c r="EW77" s="161"/>
      <c r="EX77" s="123"/>
      <c r="EY77" s="123"/>
      <c r="EZ77" s="123"/>
      <c r="FA77" s="172"/>
      <c r="FB77" s="123"/>
      <c r="FC77" s="123"/>
      <c r="FD77" s="123"/>
      <c r="FE77" s="123"/>
      <c r="FF77" s="123"/>
      <c r="FG77" s="173"/>
      <c r="FH77" s="123"/>
      <c r="FI77" s="123"/>
      <c r="FJ77" s="172"/>
      <c r="FK77" s="123"/>
      <c r="FL77" s="123"/>
      <c r="FM77" s="123"/>
      <c r="FN77" s="123"/>
      <c r="FO77" s="173"/>
      <c r="FP77" s="123"/>
      <c r="FQ77" s="123"/>
      <c r="FR77" s="123"/>
      <c r="FS77" s="173"/>
      <c r="FT77" s="123"/>
      <c r="FU77" s="123"/>
      <c r="FV77" s="172"/>
      <c r="FW77" s="118"/>
      <c r="FX77" s="118"/>
      <c r="FY77" s="123"/>
      <c r="FZ77" s="123"/>
      <c r="GA77" s="123"/>
      <c r="GB77" s="123"/>
      <c r="GC77" s="123"/>
      <c r="GD77" s="118"/>
      <c r="GE77" s="123"/>
      <c r="GF77" s="123"/>
      <c r="GG77" s="123"/>
      <c r="GH77" s="123"/>
      <c r="GI77" s="123"/>
      <c r="GJ77" s="118"/>
      <c r="GK77" s="123"/>
      <c r="GL77" s="123"/>
      <c r="GM77" s="123"/>
      <c r="GN77" s="123"/>
      <c r="GO77" s="123"/>
      <c r="GP77" s="173"/>
      <c r="GQ77" s="123"/>
      <c r="GR77" s="123"/>
      <c r="GS77" s="123"/>
      <c r="GT77" s="172"/>
      <c r="GU77" s="173"/>
      <c r="GV77" s="123"/>
      <c r="GW77" s="123"/>
      <c r="GX77" s="123"/>
      <c r="GY77" s="123"/>
      <c r="GZ77" s="172"/>
      <c r="HA77" s="173"/>
      <c r="HB77" s="123"/>
      <c r="HC77" s="123"/>
      <c r="HD77" s="123"/>
      <c r="HE77" s="123"/>
      <c r="HF77" s="172"/>
      <c r="HG77" s="118"/>
      <c r="HH77" s="118">
        <v>1971</v>
      </c>
      <c r="HI77" s="184">
        <v>0.68356597423553467</v>
      </c>
      <c r="HJ77" s="184">
        <v>0.57295185327529907</v>
      </c>
      <c r="HK77" s="174">
        <v>0.33675596117973328</v>
      </c>
      <c r="HL77" s="138">
        <v>0.30391788482666016</v>
      </c>
      <c r="HM77" s="138">
        <v>0.30002132058143616</v>
      </c>
      <c r="HN77" s="138">
        <v>0.19840297102928162</v>
      </c>
      <c r="HO77" s="138">
        <v>9.5727182924747467E-2</v>
      </c>
      <c r="HP77" s="138">
        <v>6.6537804901599884E-2</v>
      </c>
      <c r="HQ77" s="118"/>
      <c r="HR77" s="118"/>
      <c r="HS77" s="118"/>
      <c r="HT77" s="118"/>
      <c r="HU77" s="118"/>
      <c r="HV77" s="118"/>
    </row>
    <row r="78" spans="1:230" x14ac:dyDescent="0.3">
      <c r="A78" s="159">
        <v>1968</v>
      </c>
      <c r="B78" s="159">
        <v>1968</v>
      </c>
      <c r="C78" s="265">
        <v>0.19268330931663513</v>
      </c>
      <c r="D78" s="265">
        <v>0.45480242371559143</v>
      </c>
      <c r="E78" s="265">
        <v>0.35251426696777344</v>
      </c>
      <c r="F78" s="265">
        <v>0.10076502710580826</v>
      </c>
      <c r="G78" s="266">
        <v>0.20690547674894333</v>
      </c>
      <c r="H78" s="266">
        <v>0.44125177897512913</v>
      </c>
      <c r="I78" s="266">
        <v>0.35184274427592754</v>
      </c>
      <c r="J78" s="266">
        <v>0.12171453237533569</v>
      </c>
      <c r="K78" s="190">
        <f t="shared" si="5"/>
        <v>0.23012821190059185</v>
      </c>
      <c r="L78" s="138">
        <v>36913.92615580959</v>
      </c>
      <c r="M78" s="175">
        <f>DataF11.2!L78*$Q$24</f>
        <v>30227.042260536993</v>
      </c>
      <c r="N78" s="175"/>
      <c r="O78" s="175"/>
      <c r="P78" s="118"/>
      <c r="Q78" s="118"/>
      <c r="R78" s="118"/>
      <c r="S78" s="118"/>
      <c r="T78" s="123"/>
      <c r="U78" s="159">
        <v>1968</v>
      </c>
      <c r="V78" s="123"/>
      <c r="W78" s="123"/>
      <c r="X78" s="123"/>
      <c r="Y78" s="123"/>
      <c r="Z78" s="123"/>
      <c r="AA78" s="123"/>
      <c r="AB78" s="123"/>
      <c r="AC78" s="123"/>
      <c r="AD78" s="172"/>
      <c r="AE78" s="144"/>
      <c r="AF78" s="129"/>
      <c r="AG78" s="129"/>
      <c r="AH78" s="129"/>
      <c r="AI78" s="129"/>
      <c r="AJ78" s="129"/>
      <c r="AK78" s="129"/>
      <c r="AL78" s="144"/>
      <c r="AM78" s="129"/>
      <c r="AN78" s="129"/>
      <c r="AO78" s="129"/>
      <c r="AP78" s="129"/>
      <c r="AQ78" s="129"/>
      <c r="AR78" s="148"/>
      <c r="AS78" s="129"/>
      <c r="AT78" s="123"/>
      <c r="AU78" s="118"/>
      <c r="AV78" s="118"/>
      <c r="AW78" s="118"/>
      <c r="AX78" s="118"/>
      <c r="AY78" s="118"/>
      <c r="AZ78" s="118"/>
      <c r="BA78" s="118"/>
      <c r="BB78" s="118"/>
      <c r="BC78" s="118"/>
      <c r="BD78" s="118"/>
      <c r="BE78" s="118"/>
      <c r="BF78" s="118"/>
      <c r="BG78" s="118"/>
      <c r="BH78" s="118"/>
      <c r="BI78" s="118"/>
      <c r="BJ78" s="118"/>
      <c r="BK78" s="118"/>
      <c r="BL78" s="118"/>
      <c r="BM78" s="118"/>
      <c r="BN78" s="118"/>
      <c r="BO78" s="118"/>
      <c r="BP78" s="118"/>
      <c r="BQ78" s="173"/>
      <c r="BR78" s="123"/>
      <c r="BS78" s="123"/>
      <c r="BT78" s="123"/>
      <c r="BU78" s="123"/>
      <c r="BV78" s="123"/>
      <c r="BW78" s="123"/>
      <c r="BX78" s="172"/>
      <c r="BY78" s="118"/>
      <c r="BZ78" s="118"/>
      <c r="CA78" s="118"/>
      <c r="CB78" s="118"/>
      <c r="CC78" s="118"/>
      <c r="CD78" s="118"/>
      <c r="CE78" s="118"/>
      <c r="CF78" s="118"/>
      <c r="CG78" s="173"/>
      <c r="CH78" s="123"/>
      <c r="CI78" s="123"/>
      <c r="CJ78" s="123"/>
      <c r="CK78" s="123"/>
      <c r="CL78" s="123"/>
      <c r="CM78" s="123"/>
      <c r="CN78" s="172"/>
      <c r="CO78" s="118"/>
      <c r="CP78" s="118"/>
      <c r="CQ78" s="118"/>
      <c r="CR78" s="118"/>
      <c r="CS78" s="118"/>
      <c r="CT78" s="118"/>
      <c r="CU78" s="118"/>
      <c r="CV78" s="118"/>
      <c r="CW78" s="173"/>
      <c r="CX78" s="123"/>
      <c r="CY78" s="123"/>
      <c r="CZ78" s="123"/>
      <c r="DA78" s="123"/>
      <c r="DB78" s="123"/>
      <c r="DC78" s="123"/>
      <c r="DD78" s="172"/>
      <c r="DE78" s="173"/>
      <c r="DF78" s="123"/>
      <c r="DG78" s="123"/>
      <c r="DH78" s="123"/>
      <c r="DI78" s="123"/>
      <c r="DJ78" s="123"/>
      <c r="DK78" s="123"/>
      <c r="DL78" s="172"/>
      <c r="DM78" s="173"/>
      <c r="DN78" s="123"/>
      <c r="DO78" s="123"/>
      <c r="DP78" s="123"/>
      <c r="DQ78" s="123"/>
      <c r="DR78" s="123"/>
      <c r="DS78" s="123"/>
      <c r="DT78" s="172"/>
      <c r="DU78" s="129"/>
      <c r="DV78" s="161">
        <v>1968</v>
      </c>
      <c r="DW78" s="173"/>
      <c r="DX78" s="123"/>
      <c r="DY78" s="123"/>
      <c r="DZ78" s="173"/>
      <c r="EA78" s="123"/>
      <c r="EB78" s="172"/>
      <c r="EC78" s="123"/>
      <c r="ED78" s="123"/>
      <c r="EE78" s="123"/>
      <c r="EF78" s="173"/>
      <c r="EG78" s="123"/>
      <c r="EH78" s="172"/>
      <c r="EI78" s="123"/>
      <c r="EJ78" s="123"/>
      <c r="EK78" s="172"/>
      <c r="EL78" s="123"/>
      <c r="EM78" s="123"/>
      <c r="EN78" s="173"/>
      <c r="EO78" s="123"/>
      <c r="EP78" s="123"/>
      <c r="EQ78" s="123"/>
      <c r="ER78" s="123"/>
      <c r="ES78" s="123"/>
      <c r="ET78" s="123"/>
      <c r="EU78" s="172"/>
      <c r="EV78" s="159">
        <v>1968</v>
      </c>
      <c r="EW78" s="161"/>
      <c r="EX78" s="123"/>
      <c r="EY78" s="123"/>
      <c r="EZ78" s="123"/>
      <c r="FA78" s="172"/>
      <c r="FB78" s="122"/>
      <c r="FC78" s="122"/>
      <c r="FD78" s="122"/>
      <c r="FE78" s="122"/>
      <c r="FF78" s="122"/>
      <c r="FG78" s="173"/>
      <c r="FH78" s="123"/>
      <c r="FI78" s="123"/>
      <c r="FJ78" s="172"/>
      <c r="FK78" s="123"/>
      <c r="FL78" s="123"/>
      <c r="FM78" s="123"/>
      <c r="FN78" s="123"/>
      <c r="FO78" s="173"/>
      <c r="FP78" s="123"/>
      <c r="FQ78" s="123"/>
      <c r="FR78" s="123"/>
      <c r="FS78" s="173"/>
      <c r="FT78" s="123"/>
      <c r="FU78" s="123"/>
      <c r="FV78" s="172"/>
      <c r="FW78" s="118"/>
      <c r="FX78" s="118"/>
      <c r="FY78" s="123"/>
      <c r="FZ78" s="123"/>
      <c r="GA78" s="123"/>
      <c r="GB78" s="123"/>
      <c r="GC78" s="123"/>
      <c r="GD78" s="118"/>
      <c r="GE78" s="123"/>
      <c r="GF78" s="123"/>
      <c r="GG78" s="123"/>
      <c r="GH78" s="123"/>
      <c r="GI78" s="123"/>
      <c r="GJ78" s="118"/>
      <c r="GK78" s="123"/>
      <c r="GL78" s="123"/>
      <c r="GM78" s="123"/>
      <c r="GN78" s="123"/>
      <c r="GO78" s="123"/>
      <c r="GP78" s="173"/>
      <c r="GQ78" s="123"/>
      <c r="GR78" s="123"/>
      <c r="GS78" s="123"/>
      <c r="GT78" s="172"/>
      <c r="GU78" s="173"/>
      <c r="GV78" s="123"/>
      <c r="GW78" s="123"/>
      <c r="GX78" s="123"/>
      <c r="GY78" s="123"/>
      <c r="GZ78" s="172"/>
      <c r="HA78" s="173"/>
      <c r="HB78" s="123"/>
      <c r="HC78" s="123"/>
      <c r="HD78" s="123"/>
      <c r="HE78" s="123"/>
      <c r="HF78" s="172"/>
      <c r="HG78" s="118"/>
      <c r="HH78" s="118">
        <v>1972</v>
      </c>
      <c r="HI78" s="184">
        <v>0.68309342861175537</v>
      </c>
      <c r="HJ78" s="184">
        <v>0.5710442066192627</v>
      </c>
      <c r="HK78" s="174">
        <v>0.33408710360527039</v>
      </c>
      <c r="HL78" s="138">
        <v>0.30221465229988098</v>
      </c>
      <c r="HM78" s="138">
        <v>0.29620999097824097</v>
      </c>
      <c r="HN78" s="138">
        <v>0.19785000383853912</v>
      </c>
      <c r="HO78" s="138">
        <v>9.3814760446548462E-2</v>
      </c>
      <c r="HP78" s="138">
        <v>6.6815435886383057E-2</v>
      </c>
      <c r="HQ78" s="118"/>
      <c r="HR78" s="118"/>
      <c r="HS78" s="118"/>
      <c r="HT78" s="118"/>
      <c r="HU78" s="118"/>
      <c r="HV78" s="118"/>
    </row>
    <row r="79" spans="1:230" x14ac:dyDescent="0.3">
      <c r="A79" s="159">
        <v>1969</v>
      </c>
      <c r="B79" s="159">
        <v>1969</v>
      </c>
      <c r="C79" s="265">
        <v>0.19711591303348541</v>
      </c>
      <c r="D79" s="265">
        <v>0.45904535055160522</v>
      </c>
      <c r="E79" s="265">
        <v>0.34383872151374817</v>
      </c>
      <c r="F79" s="265">
        <v>9.8165251314640045E-2</v>
      </c>
      <c r="G79" s="266">
        <v>0.21019494347274303</v>
      </c>
      <c r="H79" s="266">
        <v>0.44660898158326745</v>
      </c>
      <c r="I79" s="266">
        <v>0.34319607494398952</v>
      </c>
      <c r="J79" s="266">
        <v>0.1149782408028841</v>
      </c>
      <c r="K79" s="190">
        <f t="shared" si="5"/>
        <v>0.22821783414110541</v>
      </c>
      <c r="L79" s="138">
        <v>37407.878696520565</v>
      </c>
      <c r="M79" s="175">
        <f>DataF11.2!L79*$Q$24</f>
        <v>30631.516286403257</v>
      </c>
      <c r="N79" s="175"/>
      <c r="O79" s="175"/>
      <c r="P79" s="118"/>
      <c r="Q79" s="118"/>
      <c r="R79" s="118"/>
      <c r="S79" s="118"/>
      <c r="T79" s="123"/>
      <c r="U79" s="159">
        <v>1969</v>
      </c>
      <c r="V79" s="123"/>
      <c r="W79" s="123"/>
      <c r="X79" s="123"/>
      <c r="Y79" s="123"/>
      <c r="Z79" s="123"/>
      <c r="AA79" s="123"/>
      <c r="AB79" s="123"/>
      <c r="AC79" s="123"/>
      <c r="AD79" s="172"/>
      <c r="AE79" s="144"/>
      <c r="AF79" s="129"/>
      <c r="AG79" s="129"/>
      <c r="AH79" s="129"/>
      <c r="AI79" s="129"/>
      <c r="AJ79" s="129"/>
      <c r="AK79" s="129"/>
      <c r="AL79" s="144"/>
      <c r="AM79" s="129"/>
      <c r="AN79" s="129"/>
      <c r="AO79" s="129"/>
      <c r="AP79" s="129"/>
      <c r="AQ79" s="129"/>
      <c r="AR79" s="148"/>
      <c r="AS79" s="129"/>
      <c r="AT79" s="123"/>
      <c r="AU79" s="118"/>
      <c r="AV79" s="118"/>
      <c r="AW79" s="118"/>
      <c r="AX79" s="118"/>
      <c r="AY79" s="118"/>
      <c r="AZ79" s="118"/>
      <c r="BA79" s="118"/>
      <c r="BB79" s="118"/>
      <c r="BC79" s="118"/>
      <c r="BD79" s="118"/>
      <c r="BE79" s="118"/>
      <c r="BF79" s="118"/>
      <c r="BG79" s="118"/>
      <c r="BH79" s="118"/>
      <c r="BI79" s="118"/>
      <c r="BJ79" s="118"/>
      <c r="BK79" s="118"/>
      <c r="BL79" s="118"/>
      <c r="BM79" s="118"/>
      <c r="BN79" s="118"/>
      <c r="BO79" s="118"/>
      <c r="BP79" s="118"/>
      <c r="BQ79" s="173"/>
      <c r="BR79" s="123"/>
      <c r="BS79" s="123"/>
      <c r="BT79" s="123"/>
      <c r="BU79" s="123"/>
      <c r="BV79" s="123"/>
      <c r="BW79" s="123"/>
      <c r="BX79" s="172"/>
      <c r="BY79" s="118"/>
      <c r="BZ79" s="118"/>
      <c r="CA79" s="118"/>
      <c r="CB79" s="118"/>
      <c r="CC79" s="118"/>
      <c r="CD79" s="118"/>
      <c r="CE79" s="118"/>
      <c r="CF79" s="118"/>
      <c r="CG79" s="173"/>
      <c r="CH79" s="123"/>
      <c r="CI79" s="123"/>
      <c r="CJ79" s="123"/>
      <c r="CK79" s="123"/>
      <c r="CL79" s="123"/>
      <c r="CM79" s="123"/>
      <c r="CN79" s="172"/>
      <c r="CO79" s="118"/>
      <c r="CP79" s="118"/>
      <c r="CQ79" s="118"/>
      <c r="CR79" s="118"/>
      <c r="CS79" s="118"/>
      <c r="CT79" s="118"/>
      <c r="CU79" s="118"/>
      <c r="CV79" s="118"/>
      <c r="CW79" s="173"/>
      <c r="CX79" s="123"/>
      <c r="CY79" s="123"/>
      <c r="CZ79" s="123"/>
      <c r="DA79" s="123"/>
      <c r="DB79" s="123"/>
      <c r="DC79" s="123"/>
      <c r="DD79" s="172"/>
      <c r="DE79" s="173"/>
      <c r="DF79" s="123"/>
      <c r="DG79" s="123"/>
      <c r="DH79" s="123"/>
      <c r="DI79" s="123"/>
      <c r="DJ79" s="123"/>
      <c r="DK79" s="123"/>
      <c r="DL79" s="172"/>
      <c r="DM79" s="173"/>
      <c r="DN79" s="123"/>
      <c r="DO79" s="123"/>
      <c r="DP79" s="123"/>
      <c r="DQ79" s="123"/>
      <c r="DR79" s="123"/>
      <c r="DS79" s="123"/>
      <c r="DT79" s="172"/>
      <c r="DU79" s="129"/>
      <c r="DV79" s="161">
        <v>1969</v>
      </c>
      <c r="DW79" s="173"/>
      <c r="DX79" s="123"/>
      <c r="DY79" s="123"/>
      <c r="DZ79" s="173"/>
      <c r="EA79" s="123"/>
      <c r="EB79" s="172"/>
      <c r="EC79" s="123"/>
      <c r="ED79" s="123"/>
      <c r="EE79" s="123"/>
      <c r="EF79" s="173"/>
      <c r="EG79" s="123"/>
      <c r="EH79" s="172"/>
      <c r="EI79" s="123"/>
      <c r="EJ79" s="123"/>
      <c r="EK79" s="172"/>
      <c r="EL79" s="123"/>
      <c r="EM79" s="123"/>
      <c r="EN79" s="144"/>
      <c r="EO79" s="129"/>
      <c r="EP79" s="129"/>
      <c r="EQ79" s="129"/>
      <c r="ER79" s="129"/>
      <c r="ES79" s="129"/>
      <c r="ET79" s="129"/>
      <c r="EU79" s="172"/>
      <c r="EV79" s="159">
        <v>1969</v>
      </c>
      <c r="EW79" s="161"/>
      <c r="EX79" s="123"/>
      <c r="EY79" s="123"/>
      <c r="EZ79" s="123"/>
      <c r="FA79" s="172"/>
      <c r="FB79" s="122"/>
      <c r="FC79" s="122"/>
      <c r="FD79" s="122"/>
      <c r="FE79" s="122"/>
      <c r="FF79" s="122"/>
      <c r="FG79" s="173"/>
      <c r="FH79" s="123"/>
      <c r="FI79" s="123"/>
      <c r="FJ79" s="172"/>
      <c r="FK79" s="123"/>
      <c r="FL79" s="123"/>
      <c r="FM79" s="123"/>
      <c r="FN79" s="123"/>
      <c r="FO79" s="173"/>
      <c r="FP79" s="123"/>
      <c r="FQ79" s="123"/>
      <c r="FR79" s="123"/>
      <c r="FS79" s="173"/>
      <c r="FT79" s="123"/>
      <c r="FU79" s="123"/>
      <c r="FV79" s="172"/>
      <c r="FW79" s="118"/>
      <c r="FX79" s="118"/>
      <c r="FY79" s="123"/>
      <c r="FZ79" s="123"/>
      <c r="GA79" s="123"/>
      <c r="GB79" s="123"/>
      <c r="GC79" s="123"/>
      <c r="GD79" s="118"/>
      <c r="GE79" s="123"/>
      <c r="GF79" s="123"/>
      <c r="GG79" s="123"/>
      <c r="GH79" s="123"/>
      <c r="GI79" s="123"/>
      <c r="GJ79" s="118"/>
      <c r="GK79" s="123"/>
      <c r="GL79" s="123"/>
      <c r="GM79" s="123"/>
      <c r="GN79" s="123"/>
      <c r="GO79" s="123"/>
      <c r="GP79" s="173"/>
      <c r="GQ79" s="123"/>
      <c r="GR79" s="123"/>
      <c r="GS79" s="123"/>
      <c r="GT79" s="172"/>
      <c r="GU79" s="173"/>
      <c r="GV79" s="123"/>
      <c r="GW79" s="123"/>
      <c r="GX79" s="123"/>
      <c r="GY79" s="123"/>
      <c r="GZ79" s="172"/>
      <c r="HA79" s="173"/>
      <c r="HB79" s="123"/>
      <c r="HC79" s="123"/>
      <c r="HD79" s="123"/>
      <c r="HE79" s="123"/>
      <c r="HF79" s="172"/>
      <c r="HG79" s="118"/>
      <c r="HH79" s="118">
        <v>1973</v>
      </c>
      <c r="HI79" s="184">
        <v>0.69124191999435425</v>
      </c>
      <c r="HJ79" s="184">
        <v>0.56873625516891479</v>
      </c>
      <c r="HK79" s="174">
        <v>0.34098091721534729</v>
      </c>
      <c r="HL79" s="138">
        <v>0.29918783903121948</v>
      </c>
      <c r="HM79" s="138">
        <v>0.3071654736995697</v>
      </c>
      <c r="HN79" s="138">
        <v>0.19778589904308319</v>
      </c>
      <c r="HO79" s="138">
        <v>9.945610910654068E-2</v>
      </c>
      <c r="HP79" s="138">
        <v>6.61807581782341E-2</v>
      </c>
      <c r="HQ79" s="118"/>
      <c r="HR79" s="118"/>
      <c r="HS79" s="118"/>
      <c r="HT79" s="118"/>
      <c r="HU79" s="118"/>
      <c r="HV79" s="118"/>
    </row>
    <row r="80" spans="1:230" s="90" customFormat="1" x14ac:dyDescent="0.3">
      <c r="A80" s="194">
        <v>1970</v>
      </c>
      <c r="B80" s="194">
        <v>1970</v>
      </c>
      <c r="C80" s="265">
        <v>0.20166268944740295</v>
      </c>
      <c r="D80" s="265">
        <v>0.45850846171379089</v>
      </c>
      <c r="E80" s="265">
        <v>0.33982884883880615</v>
      </c>
      <c r="F80" s="265">
        <v>9.5152541995048523E-2</v>
      </c>
      <c r="G80" s="266">
        <v>0.20839184476062655</v>
      </c>
      <c r="H80" s="266">
        <v>0.45071692543569952</v>
      </c>
      <c r="I80" s="266">
        <v>0.34089122980367392</v>
      </c>
      <c r="J80" s="266">
        <v>0.11042817542329431</v>
      </c>
      <c r="K80" s="190">
        <f t="shared" si="5"/>
        <v>0.23046305438037962</v>
      </c>
      <c r="L80" s="138">
        <v>36500.707948759904</v>
      </c>
      <c r="M80" s="175">
        <f>DataF11.2!L80*$Q$24</f>
        <v>29888.677705257945</v>
      </c>
      <c r="N80" s="175"/>
      <c r="O80" s="175"/>
      <c r="P80" s="195"/>
      <c r="Q80" s="195"/>
      <c r="R80" s="195"/>
      <c r="S80" s="195"/>
      <c r="T80" s="196"/>
      <c r="U80" s="194">
        <v>1970</v>
      </c>
      <c r="V80" s="197">
        <v>7.6859985711053014E-4</v>
      </c>
      <c r="W80" s="197">
        <v>3.9902940392494202E-2</v>
      </c>
      <c r="X80" s="197">
        <v>0.27071061730384827</v>
      </c>
      <c r="Y80" s="197">
        <v>0.68938642740249634</v>
      </c>
      <c r="Z80" s="197">
        <v>0.30248340964317322</v>
      </c>
      <c r="AA80" s="197">
        <v>0.12762312591075897</v>
      </c>
      <c r="AB80" s="197">
        <v>3.8652919232845306E-2</v>
      </c>
      <c r="AC80" s="197">
        <v>8.6613902822136879E-3</v>
      </c>
      <c r="AD80" s="198">
        <f t="shared" ref="AD80:AD124" si="7">Y80-Z80</f>
        <v>0.38690301775932312</v>
      </c>
      <c r="AE80" s="194">
        <v>2.2310250642476603E-5</v>
      </c>
      <c r="AF80" s="194">
        <v>0.20082800090312958</v>
      </c>
      <c r="AG80" s="194">
        <v>0.49195149540901184</v>
      </c>
      <c r="AH80" s="194">
        <v>0.30722051858901978</v>
      </c>
      <c r="AI80" s="194">
        <v>6.7278191447257996E-2</v>
      </c>
      <c r="AJ80" s="194">
        <v>1.4246421866118908E-2</v>
      </c>
      <c r="AK80" s="197">
        <f t="shared" ref="AK80:AK124" si="8">AH80-AI80</f>
        <v>0.23994232714176178</v>
      </c>
      <c r="AL80" s="194">
        <v>0</v>
      </c>
      <c r="AM80" s="197">
        <v>7.417771965265274E-2</v>
      </c>
      <c r="AN80" s="197">
        <v>0.53576904535293579</v>
      </c>
      <c r="AO80" s="197">
        <v>0.39005324244499207</v>
      </c>
      <c r="AP80" s="197">
        <v>9.4875827431678772E-2</v>
      </c>
      <c r="AQ80" s="197">
        <v>2.0571740344166756E-2</v>
      </c>
      <c r="AR80" s="198">
        <f t="shared" ref="AR80:AR124" si="9">AO80-AP80</f>
        <v>0.29517741501331329</v>
      </c>
      <c r="AS80" s="197"/>
      <c r="AT80" s="199"/>
      <c r="AU80" s="195"/>
      <c r="AV80" s="195"/>
      <c r="AW80" s="195"/>
      <c r="AX80" s="195"/>
      <c r="AY80" s="195"/>
      <c r="AZ80" s="195"/>
      <c r="BA80" s="195"/>
      <c r="BB80" s="195"/>
      <c r="BC80" s="195"/>
      <c r="BD80" s="195"/>
      <c r="BE80" s="195"/>
      <c r="BF80" s="195"/>
      <c r="BG80" s="195"/>
      <c r="BH80" s="195"/>
      <c r="BI80" s="195"/>
      <c r="BJ80" s="195"/>
      <c r="BK80" s="195"/>
      <c r="BL80" s="195"/>
      <c r="BM80" s="195"/>
      <c r="BN80" s="195"/>
      <c r="BO80" s="195"/>
      <c r="BP80" s="195"/>
      <c r="BQ80" s="200">
        <v>0.19622568279820968</v>
      </c>
      <c r="BR80" s="201">
        <v>0.17066383033409227</v>
      </c>
      <c r="BS80" s="201">
        <v>2.55618524641174E-2</v>
      </c>
      <c r="BT80" s="201">
        <v>0.15755542233819142</v>
      </c>
      <c r="BU80" s="201">
        <v>1.9647796669411723E-2</v>
      </c>
      <c r="BV80" s="201">
        <v>9.85429049248868E-3</v>
      </c>
      <c r="BW80" s="201">
        <v>9.1681691557051644E-3</v>
      </c>
      <c r="BX80" s="202">
        <f t="shared" ref="BX80:BX124" si="10">BV80+BW80</f>
        <v>1.9022459648193844E-2</v>
      </c>
      <c r="BY80" s="203">
        <v>0.4574858552532875</v>
      </c>
      <c r="BZ80" s="203">
        <v>0.40149817220471784</v>
      </c>
      <c r="CA80" s="203">
        <v>5.5987683048569645E-2</v>
      </c>
      <c r="CB80" s="203">
        <v>0.36293073743581772</v>
      </c>
      <c r="CC80" s="203">
        <v>5.7404160092809325E-2</v>
      </c>
      <c r="CD80" s="203">
        <v>1.4660774246300898E-2</v>
      </c>
      <c r="CE80" s="203">
        <v>2.2490178716715135E-2</v>
      </c>
      <c r="CF80" s="203">
        <f t="shared" ref="CF80:CF124" si="11">CD80+CE80</f>
        <v>3.7150952963016029E-2</v>
      </c>
      <c r="CG80" s="200">
        <f t="shared" ref="CG80:CG124" si="12">CO80+CW80</f>
        <v>0.44611403797729982</v>
      </c>
      <c r="CH80" s="201">
        <f t="shared" ref="CH80:CH124" si="13">CP80+CX80</f>
        <v>0.28450140420767706</v>
      </c>
      <c r="CI80" s="201">
        <f t="shared" ref="CI80:CI124" si="14">CQ80+CY80</f>
        <v>0.16161263376962276</v>
      </c>
      <c r="CJ80" s="201">
        <f t="shared" ref="CJ80:CJ124" si="15">CR80+CZ80</f>
        <v>0.1958038154989481</v>
      </c>
      <c r="CK80" s="201">
        <f t="shared" ref="CK80:CK124" si="16">CS80+DA80</f>
        <v>0.12993152533162822</v>
      </c>
      <c r="CL80" s="201">
        <f t="shared" ref="CL80:CL124" si="17">CT80+DB80</f>
        <v>1.2778897921772416E-2</v>
      </c>
      <c r="CM80" s="201">
        <f t="shared" ref="CM80:CM124" si="18">CU80+DC80</f>
        <v>0.10759979939627065</v>
      </c>
      <c r="CN80" s="202">
        <f t="shared" ref="CN80:CN124" si="19">CV80+DD80</f>
        <v>0.12037869731804307</v>
      </c>
      <c r="CO80" s="203">
        <v>0.34628844414865417</v>
      </c>
      <c r="CP80" s="203">
        <v>0.23621011881481818</v>
      </c>
      <c r="CQ80" s="203">
        <v>0.11007832533383599</v>
      </c>
      <c r="CR80" s="203">
        <v>0.16908202413469553</v>
      </c>
      <c r="CS80" s="203">
        <v>9.8542935491738259E-2</v>
      </c>
      <c r="CT80" s="203">
        <v>1.0298999560399825E-2</v>
      </c>
      <c r="CU80" s="203">
        <v>6.8364484695477734E-2</v>
      </c>
      <c r="CV80" s="203">
        <f t="shared" ref="CV80:CV124" si="20">CT80+CU80</f>
        <v>7.8663484255877561E-2</v>
      </c>
      <c r="CW80" s="200">
        <v>9.9825593828645642E-2</v>
      </c>
      <c r="CX80" s="201">
        <v>4.8291285392858853E-2</v>
      </c>
      <c r="CY80" s="201">
        <v>5.1534308435786783E-2</v>
      </c>
      <c r="CZ80" s="201">
        <v>2.6721791364252567E-2</v>
      </c>
      <c r="DA80" s="201">
        <v>3.1388589839889951E-2</v>
      </c>
      <c r="DB80" s="201">
        <v>2.4798983613725911E-3</v>
      </c>
      <c r="DC80" s="201">
        <v>3.9235314700792924E-2</v>
      </c>
      <c r="DD80" s="202">
        <f t="shared" ref="DD80:DD124" si="21">DB80+DC80</f>
        <v>4.1715213062165517E-2</v>
      </c>
      <c r="DE80" s="200">
        <v>3.1353295921049476E-2</v>
      </c>
      <c r="DF80" s="201">
        <v>8.4168796409661087E-3</v>
      </c>
      <c r="DG80" s="201">
        <v>2.2936416280083364E-2</v>
      </c>
      <c r="DH80" s="201">
        <v>4.4130794703960419E-3</v>
      </c>
      <c r="DI80" s="201">
        <v>5.7981396570090686E-3</v>
      </c>
      <c r="DJ80" s="201">
        <v>3.9213189592501678E-4</v>
      </c>
      <c r="DK80" s="201">
        <v>2.0749944786364931E-2</v>
      </c>
      <c r="DL80" s="202">
        <f t="shared" ref="DL80:DL124" si="22">DJ80+DK80</f>
        <v>2.1142076682289946E-2</v>
      </c>
      <c r="DM80" s="200">
        <v>6.8472295999526978E-2</v>
      </c>
      <c r="DN80" s="201">
        <v>3.9874404668807983E-2</v>
      </c>
      <c r="DO80" s="201">
        <v>2.8597891330718994E-2</v>
      </c>
      <c r="DP80" s="201">
        <v>2.2308710962533951E-2</v>
      </c>
      <c r="DQ80" s="201">
        <v>2.5590449571609497E-2</v>
      </c>
      <c r="DR80" s="201">
        <v>2.0877665374428034E-3</v>
      </c>
      <c r="DS80" s="201">
        <v>1.848536916077137E-2</v>
      </c>
      <c r="DT80" s="202">
        <f t="shared" ref="DT80:DT124" si="23">DR80+DS80</f>
        <v>2.0573135698214173E-2</v>
      </c>
      <c r="DU80" s="194"/>
      <c r="DV80" s="199">
        <v>1970</v>
      </c>
      <c r="DW80" s="204">
        <v>0.19622568279820968</v>
      </c>
      <c r="DX80" s="205">
        <v>0.17066383033409227</v>
      </c>
      <c r="DY80" s="205">
        <v>2.55618524641174E-2</v>
      </c>
      <c r="DZ80" s="204">
        <v>0.4574858552532875</v>
      </c>
      <c r="EA80" s="205">
        <v>0.40149817220471784</v>
      </c>
      <c r="EB80" s="206">
        <v>5.5987683048569645E-2</v>
      </c>
      <c r="EC80" s="205">
        <v>0.34628844414865417</v>
      </c>
      <c r="ED80" s="205">
        <v>0.23621011881481818</v>
      </c>
      <c r="EE80" s="205">
        <v>0.11007832533383599</v>
      </c>
      <c r="EF80" s="204">
        <v>9.9825593828645642E-2</v>
      </c>
      <c r="EG80" s="205">
        <v>4.8291285392858853E-2</v>
      </c>
      <c r="EH80" s="206">
        <v>5.1534308435786783E-2</v>
      </c>
      <c r="EI80" s="205">
        <v>3.1353295921049476E-2</v>
      </c>
      <c r="EJ80" s="205">
        <v>8.4168796409661087E-3</v>
      </c>
      <c r="EK80" s="206">
        <v>2.2936416280083364E-2</v>
      </c>
      <c r="EL80" s="205"/>
      <c r="EM80" s="205"/>
      <c r="EN80" s="204">
        <v>3.0823357105255127</v>
      </c>
      <c r="EO80" s="205">
        <v>1.8772995471954346</v>
      </c>
      <c r="EP80" s="205">
        <v>3.8265576362609863</v>
      </c>
      <c r="EQ80" s="205">
        <v>3.8543746471405029</v>
      </c>
      <c r="ER80" s="205">
        <v>3.6112592220306396</v>
      </c>
      <c r="ES80" s="205">
        <v>2.9982373714447021</v>
      </c>
      <c r="ET80" s="205">
        <v>2.2616696357727051</v>
      </c>
      <c r="EU80" s="206">
        <v>2.3829259872436523</v>
      </c>
      <c r="EV80" s="194">
        <v>1970</v>
      </c>
      <c r="EW80" s="207">
        <f>1-EX80</f>
        <v>0.6938098669052124</v>
      </c>
      <c r="EX80" s="205">
        <v>0.3061901330947876</v>
      </c>
      <c r="EY80" s="205">
        <v>0.17208753526210785</v>
      </c>
      <c r="EZ80" s="205">
        <v>6.3052751123905182E-2</v>
      </c>
      <c r="FA80" s="206">
        <v>5.4830748587846756E-2</v>
      </c>
      <c r="FB80" s="208"/>
      <c r="FC80" s="208"/>
      <c r="FD80" s="208"/>
      <c r="FE80" s="208"/>
      <c r="FF80" s="208"/>
      <c r="FG80" s="195"/>
      <c r="FH80" s="195"/>
      <c r="FI80" s="195"/>
      <c r="FJ80" s="195"/>
      <c r="FK80" s="196"/>
      <c r="FL80" s="196"/>
      <c r="FM80" s="196"/>
      <c r="FN80" s="196"/>
      <c r="FO80" s="195"/>
      <c r="FP80" s="195"/>
      <c r="FQ80" s="195"/>
      <c r="FR80" s="195"/>
      <c r="FS80" s="194">
        <v>0.45921784639358521</v>
      </c>
      <c r="FT80" s="205">
        <v>0.50866279994225672</v>
      </c>
      <c r="FU80" s="197">
        <f>FS80*FT80</f>
        <v>0.2335870355300142</v>
      </c>
      <c r="FV80" s="198">
        <v>0.93223915249109268</v>
      </c>
      <c r="FW80" s="195"/>
      <c r="FX80" s="195"/>
      <c r="FY80" s="195"/>
      <c r="FZ80" s="195"/>
      <c r="GA80" s="195"/>
      <c r="GB80" s="195"/>
      <c r="GC80" s="195"/>
      <c r="GD80" s="195"/>
      <c r="GE80" s="195"/>
      <c r="GF80" s="195"/>
      <c r="GG80" s="195"/>
      <c r="GH80" s="195"/>
      <c r="GI80" s="195"/>
      <c r="GJ80" s="195"/>
      <c r="GK80" s="195"/>
      <c r="GL80" s="195"/>
      <c r="GM80" s="195"/>
      <c r="GN80" s="195"/>
      <c r="GO80" s="195"/>
      <c r="GP80" s="209">
        <v>0.19863153712131618</v>
      </c>
      <c r="GQ80" s="196">
        <v>0.50215365883881546</v>
      </c>
      <c r="GR80" s="196">
        <v>0.29921481013298035</v>
      </c>
      <c r="GS80" s="196">
        <v>7.1152806282043457E-2</v>
      </c>
      <c r="GT80" s="210">
        <v>4.658619686961174E-2</v>
      </c>
      <c r="GU80" s="209">
        <v>0.21651024844396569</v>
      </c>
      <c r="GV80" s="196">
        <v>0.44330129218724579</v>
      </c>
      <c r="GW80" s="196">
        <v>0.34018847346305847</v>
      </c>
      <c r="GX80" s="196">
        <v>9.9165789783000946E-2</v>
      </c>
      <c r="GY80" s="196">
        <v>6.9203741848468781E-2</v>
      </c>
      <c r="GZ80" s="210">
        <v>2.9814895242452621E-2</v>
      </c>
      <c r="HA80" s="209">
        <v>0.17403700379201606</v>
      </c>
      <c r="HB80" s="196">
        <v>0.43341027484746741</v>
      </c>
      <c r="HC80" s="196">
        <v>0.3925527036190033</v>
      </c>
      <c r="HD80" s="196">
        <v>0.12294765561819077</v>
      </c>
      <c r="HE80" s="196">
        <v>8.8246315717697144E-2</v>
      </c>
      <c r="HF80" s="210">
        <v>4.2393211275339127E-2</v>
      </c>
      <c r="HG80" s="195"/>
      <c r="HH80" s="118">
        <v>1974</v>
      </c>
      <c r="HI80" s="184">
        <v>0.70296096801757813</v>
      </c>
      <c r="HJ80" s="184">
        <v>0.557384192943573</v>
      </c>
      <c r="HK80" s="174">
        <v>0.33706066012382507</v>
      </c>
      <c r="HL80" s="138">
        <v>0.29554864764213562</v>
      </c>
      <c r="HM80" s="138">
        <v>0.32289734482765198</v>
      </c>
      <c r="HN80" s="138">
        <v>0.19133062660694122</v>
      </c>
      <c r="HO80" s="138">
        <v>9.6311815083026886E-2</v>
      </c>
      <c r="HP80" s="138">
        <v>6.5097637474536896E-2</v>
      </c>
      <c r="HQ80" s="195"/>
      <c r="HR80" s="195"/>
      <c r="HS80" s="195"/>
      <c r="HT80" s="195"/>
      <c r="HU80" s="195"/>
      <c r="HV80" s="195"/>
    </row>
    <row r="81" spans="1:230" x14ac:dyDescent="0.3">
      <c r="A81" s="159">
        <v>1971</v>
      </c>
      <c r="B81" s="159">
        <v>1971</v>
      </c>
      <c r="C81" s="265">
        <v>0.20294255018234253</v>
      </c>
      <c r="D81" s="265">
        <v>0.46030148863792419</v>
      </c>
      <c r="E81" s="265">
        <v>0.33675596117973328</v>
      </c>
      <c r="F81" s="265">
        <v>9.5727182924747467E-2</v>
      </c>
      <c r="G81" s="266">
        <v>0.20415765035431832</v>
      </c>
      <c r="H81" s="266">
        <v>0.45217287857667543</v>
      </c>
      <c r="I81" s="266">
        <v>0.34366947106900625</v>
      </c>
      <c r="J81" s="266">
        <v>0.11082132125739008</v>
      </c>
      <c r="K81" s="190">
        <f t="shared" si="5"/>
        <v>0.23284814981161617</v>
      </c>
      <c r="L81" s="138">
        <v>36685.329142788054</v>
      </c>
      <c r="M81" s="175">
        <f>DataF11.2!L81*$Q$24</f>
        <v>30039.855139230283</v>
      </c>
      <c r="N81" s="175"/>
      <c r="O81" s="175"/>
      <c r="P81" s="118"/>
      <c r="Q81" s="118"/>
      <c r="R81" s="118"/>
      <c r="S81" s="118"/>
      <c r="T81" s="211"/>
      <c r="U81" s="159">
        <v>1971</v>
      </c>
      <c r="V81" s="212">
        <v>9.0903171803802252E-4</v>
      </c>
      <c r="W81" s="212">
        <v>4.3800681829452515E-2</v>
      </c>
      <c r="X81" s="212">
        <v>0.27263331413269043</v>
      </c>
      <c r="Y81" s="212">
        <v>0.68356597423553467</v>
      </c>
      <c r="Z81" s="212">
        <v>0.30002132058143616</v>
      </c>
      <c r="AA81" s="212">
        <v>0.1259649395942688</v>
      </c>
      <c r="AB81" s="212">
        <v>0</v>
      </c>
      <c r="AC81" s="212">
        <v>0</v>
      </c>
      <c r="AD81" s="213">
        <f t="shared" si="7"/>
        <v>0.38354465365409851</v>
      </c>
      <c r="AE81" s="214">
        <v>2.2686731244903058E-4</v>
      </c>
      <c r="AF81" s="214">
        <v>0.20419801771640778</v>
      </c>
      <c r="AG81" s="214">
        <v>0.49188411235809326</v>
      </c>
      <c r="AH81" s="214">
        <v>0.30391788482666016</v>
      </c>
      <c r="AI81" s="214">
        <v>6.6537804901599884E-2</v>
      </c>
      <c r="AJ81" s="214">
        <v>1.4141004532575607E-2</v>
      </c>
      <c r="AK81" s="212">
        <f t="shared" si="8"/>
        <v>0.23738007992506027</v>
      </c>
      <c r="AL81" s="214">
        <v>0</v>
      </c>
      <c r="AM81" s="212">
        <v>7.9267725348472595E-2</v>
      </c>
      <c r="AN81" s="212">
        <v>0.53631740808486938</v>
      </c>
      <c r="AO81" s="212">
        <v>0.38441488146781921</v>
      </c>
      <c r="AP81" s="212">
        <v>9.3684859573841095E-2</v>
      </c>
      <c r="AQ81" s="212">
        <v>2.0373716950416565E-2</v>
      </c>
      <c r="AR81" s="213">
        <f t="shared" si="9"/>
        <v>0.29073002189397812</v>
      </c>
      <c r="AS81" s="212"/>
      <c r="AT81" s="123"/>
      <c r="AU81" s="118"/>
      <c r="AV81" s="118"/>
      <c r="AW81" s="118"/>
      <c r="AX81" s="118"/>
      <c r="AY81" s="118"/>
      <c r="AZ81" s="118"/>
      <c r="BA81" s="118"/>
      <c r="BB81" s="118"/>
      <c r="BC81" s="118"/>
      <c r="BD81" s="118"/>
      <c r="BE81" s="118"/>
      <c r="BF81" s="118"/>
      <c r="BG81" s="118"/>
      <c r="BH81" s="118"/>
      <c r="BI81" s="118"/>
      <c r="BJ81" s="118"/>
      <c r="BK81" s="118"/>
      <c r="BL81" s="118"/>
      <c r="BM81" s="118"/>
      <c r="BN81" s="118"/>
      <c r="BO81" s="118"/>
      <c r="BP81" s="118"/>
      <c r="BQ81" s="215">
        <v>0.20054794065261342</v>
      </c>
      <c r="BR81" s="216">
        <v>0.17378421953971254</v>
      </c>
      <c r="BS81" s="216">
        <v>2.6763721112900887E-2</v>
      </c>
      <c r="BT81" s="216">
        <v>0.16047185240313411</v>
      </c>
      <c r="BU81" s="216">
        <v>2.0004238220949686E-2</v>
      </c>
      <c r="BV81" s="216">
        <v>9.9013073278245642E-3</v>
      </c>
      <c r="BW81" s="216">
        <v>1.017054593109184E-2</v>
      </c>
      <c r="BX81" s="217">
        <f t="shared" si="10"/>
        <v>2.0071853258916403E-2</v>
      </c>
      <c r="BY81" s="218">
        <v>0.45808815193861935</v>
      </c>
      <c r="BZ81" s="218">
        <v>0.40256523131126709</v>
      </c>
      <c r="CA81" s="218">
        <v>5.5522920627352278E-2</v>
      </c>
      <c r="CB81" s="218">
        <v>0.36592601984739304</v>
      </c>
      <c r="CC81" s="218">
        <v>5.4635245892281928E-2</v>
      </c>
      <c r="CD81" s="218">
        <v>1.4355476968313283E-2</v>
      </c>
      <c r="CE81" s="218">
        <v>2.3171415013520887E-2</v>
      </c>
      <c r="CF81" s="218">
        <f t="shared" si="11"/>
        <v>3.7526891981834169E-2</v>
      </c>
      <c r="CG81" s="219">
        <f t="shared" si="12"/>
        <v>0.43937895608926986</v>
      </c>
      <c r="CH81" s="220">
        <f t="shared" si="13"/>
        <v>0.2822123810945853</v>
      </c>
      <c r="CI81" s="220">
        <f t="shared" si="14"/>
        <v>0.15716657499468462</v>
      </c>
      <c r="CJ81" s="220">
        <f t="shared" si="15"/>
        <v>0.19853063207119703</v>
      </c>
      <c r="CK81" s="220">
        <f t="shared" si="16"/>
        <v>0.12270722100235966</v>
      </c>
      <c r="CL81" s="220">
        <f t="shared" si="17"/>
        <v>1.2592502229350728E-2</v>
      </c>
      <c r="CM81" s="220">
        <f t="shared" si="18"/>
        <v>0.10554859265523847</v>
      </c>
      <c r="CN81" s="221">
        <f t="shared" si="19"/>
        <v>0.1181410948845892</v>
      </c>
      <c r="CO81" s="218">
        <v>0.34135958476843742</v>
      </c>
      <c r="CP81" s="218">
        <v>0.23418038198237778</v>
      </c>
      <c r="CQ81" s="218">
        <v>0.10717920278605966</v>
      </c>
      <c r="CR81" s="218">
        <v>0.17123633390292525</v>
      </c>
      <c r="CS81" s="218">
        <v>9.2504010389109506E-2</v>
      </c>
      <c r="CT81" s="218">
        <v>1.0155974140024761E-2</v>
      </c>
      <c r="CU81" s="218">
        <v>6.7463258012613284E-2</v>
      </c>
      <c r="CV81" s="218">
        <f t="shared" si="20"/>
        <v>7.7619232152638051E-2</v>
      </c>
      <c r="CW81" s="215">
        <v>9.8019371320832438E-2</v>
      </c>
      <c r="CX81" s="216">
        <v>4.8031999112207499E-2</v>
      </c>
      <c r="CY81" s="216">
        <v>4.9987372208624953E-2</v>
      </c>
      <c r="CZ81" s="216">
        <v>2.729429816827178E-2</v>
      </c>
      <c r="DA81" s="216">
        <v>3.0203210613250157E-2</v>
      </c>
      <c r="DB81" s="216">
        <v>2.4365280893259671E-3</v>
      </c>
      <c r="DC81" s="216">
        <v>3.8085334642625181E-2</v>
      </c>
      <c r="DD81" s="217">
        <f t="shared" si="21"/>
        <v>4.0521862731951144E-2</v>
      </c>
      <c r="DE81" s="215">
        <v>3.0710283605321707E-2</v>
      </c>
      <c r="DF81" s="216">
        <v>8.4264773268935399E-3</v>
      </c>
      <c r="DG81" s="216">
        <v>2.2283806278428169E-2</v>
      </c>
      <c r="DH81" s="216">
        <v>4.5744278468191624E-3</v>
      </c>
      <c r="DI81" s="216">
        <v>5.5810491813516466E-3</v>
      </c>
      <c r="DJ81" s="216">
        <v>4.1488201825287853E-4</v>
      </c>
      <c r="DK81" s="216">
        <v>2.0139924490307104E-2</v>
      </c>
      <c r="DL81" s="217">
        <f t="shared" si="22"/>
        <v>2.0554806508559984E-2</v>
      </c>
      <c r="DM81" s="215">
        <v>6.7309089004993439E-2</v>
      </c>
      <c r="DN81" s="216">
        <v>3.9605520665645599E-2</v>
      </c>
      <c r="DO81" s="216">
        <v>2.770356647670269E-2</v>
      </c>
      <c r="DP81" s="216">
        <v>2.2719871252775192E-2</v>
      </c>
      <c r="DQ81" s="216">
        <v>2.4622160941362381E-2</v>
      </c>
      <c r="DR81" s="216">
        <v>2.0216461271047592E-3</v>
      </c>
      <c r="DS81" s="216">
        <v>1.7945410683751106E-2</v>
      </c>
      <c r="DT81" s="217">
        <f t="shared" si="23"/>
        <v>1.9967056810855865E-2</v>
      </c>
      <c r="DU81" s="159"/>
      <c r="DV81" s="123">
        <v>1971</v>
      </c>
      <c r="DW81" s="180">
        <v>0.20054794065261342</v>
      </c>
      <c r="DX81" s="181">
        <v>0.17378421953971254</v>
      </c>
      <c r="DY81" s="181">
        <v>2.6763721112900887E-2</v>
      </c>
      <c r="DZ81" s="180">
        <v>0.45808815193861935</v>
      </c>
      <c r="EA81" s="181">
        <v>0.40256523131126709</v>
      </c>
      <c r="EB81" s="182">
        <v>5.5522920627352278E-2</v>
      </c>
      <c r="EC81" s="181">
        <v>0.34135958476843742</v>
      </c>
      <c r="ED81" s="181">
        <v>0.23418038198237778</v>
      </c>
      <c r="EE81" s="181">
        <v>0.10717920278605966</v>
      </c>
      <c r="EF81" s="180">
        <v>9.8019371320832438E-2</v>
      </c>
      <c r="EG81" s="181">
        <v>4.8031999112207499E-2</v>
      </c>
      <c r="EH81" s="182">
        <v>4.9987372208624953E-2</v>
      </c>
      <c r="EI81" s="181">
        <v>3.0710283605321707E-2</v>
      </c>
      <c r="EJ81" s="181">
        <v>8.4264773268935399E-3</v>
      </c>
      <c r="EK81" s="182">
        <v>2.2283806278428169E-2</v>
      </c>
      <c r="EL81" s="181"/>
      <c r="EM81" s="181"/>
      <c r="EN81" s="222"/>
      <c r="EO81" s="223"/>
      <c r="EP81" s="223"/>
      <c r="EQ81" s="223"/>
      <c r="ER81" s="223"/>
      <c r="ES81" s="223"/>
      <c r="ET81" s="223"/>
      <c r="EU81" s="224"/>
      <c r="EV81" s="159">
        <v>1971</v>
      </c>
      <c r="EW81" s="207"/>
      <c r="EX81" s="225"/>
      <c r="EY81" s="225"/>
      <c r="EZ81" s="225"/>
      <c r="FA81" s="226"/>
      <c r="FB81" s="208"/>
      <c r="FC81" s="208"/>
      <c r="FD81" s="208"/>
      <c r="FE81" s="208"/>
      <c r="FF81" s="208"/>
      <c r="FG81" s="118"/>
      <c r="FH81" s="118"/>
      <c r="FI81" s="118"/>
      <c r="FJ81" s="118"/>
      <c r="FK81" s="211"/>
      <c r="FL81" s="211"/>
      <c r="FM81" s="211"/>
      <c r="FN81" s="211"/>
      <c r="FO81" s="118"/>
      <c r="FP81" s="118"/>
      <c r="FQ81" s="118"/>
      <c r="FR81" s="118"/>
      <c r="FS81" s="159"/>
      <c r="FT81" s="123"/>
      <c r="FU81" s="123"/>
      <c r="FV81" s="172"/>
      <c r="FW81" s="118"/>
      <c r="FX81" s="118"/>
      <c r="FY81" s="118"/>
      <c r="FZ81" s="118"/>
      <c r="GA81" s="118"/>
      <c r="GB81" s="118"/>
      <c r="GC81" s="118"/>
      <c r="GD81" s="118"/>
      <c r="GE81" s="118"/>
      <c r="GF81" s="118"/>
      <c r="GG81" s="118"/>
      <c r="GH81" s="118"/>
      <c r="GI81" s="118"/>
      <c r="GJ81" s="118"/>
      <c r="GK81" s="118"/>
      <c r="GL81" s="118"/>
      <c r="GM81" s="118"/>
      <c r="GN81" s="118"/>
      <c r="GO81" s="118"/>
      <c r="GP81" s="227"/>
      <c r="GQ81" s="211"/>
      <c r="GR81" s="211"/>
      <c r="GS81" s="211"/>
      <c r="GT81" s="228"/>
      <c r="GU81" s="227"/>
      <c r="GV81" s="211"/>
      <c r="GW81" s="211"/>
      <c r="GX81" s="211"/>
      <c r="GY81" s="211"/>
      <c r="GZ81" s="228"/>
      <c r="HA81" s="227"/>
      <c r="HB81" s="211"/>
      <c r="HC81" s="211"/>
      <c r="HD81" s="211"/>
      <c r="HE81" s="211"/>
      <c r="HF81" s="228"/>
      <c r="HG81" s="118"/>
      <c r="HH81" s="118">
        <v>1975</v>
      </c>
      <c r="HI81" s="184">
        <v>0.66489416360855103</v>
      </c>
      <c r="HJ81" s="184">
        <v>0.54928940534591675</v>
      </c>
      <c r="HK81" s="174">
        <v>0.33094441890716553</v>
      </c>
      <c r="HL81" s="138">
        <v>0.29233789443969727</v>
      </c>
      <c r="HM81" s="138">
        <v>0.28675639629364014</v>
      </c>
      <c r="HN81" s="138">
        <v>0.18681147694587708</v>
      </c>
      <c r="HO81" s="138">
        <v>8.863714337348938E-2</v>
      </c>
      <c r="HP81" s="138">
        <v>6.3908033072948456E-2</v>
      </c>
      <c r="HQ81" s="118"/>
      <c r="HR81" s="118"/>
      <c r="HS81" s="118"/>
      <c r="HT81" s="118"/>
      <c r="HU81" s="118"/>
      <c r="HV81" s="118"/>
    </row>
    <row r="82" spans="1:230" x14ac:dyDescent="0.3">
      <c r="A82" s="159">
        <v>1972</v>
      </c>
      <c r="B82" s="159">
        <v>1972</v>
      </c>
      <c r="C82" s="265">
        <v>0.20729827880859375</v>
      </c>
      <c r="D82" s="265">
        <v>0.45861461758613586</v>
      </c>
      <c r="E82" s="265">
        <v>0.33408710360527039</v>
      </c>
      <c r="F82" s="265">
        <v>9.3814760446548462E-2</v>
      </c>
      <c r="G82" s="266">
        <v>0.2023898362822365</v>
      </c>
      <c r="H82" s="266">
        <v>0.45101737310324097</v>
      </c>
      <c r="I82" s="266">
        <v>0.34659279061452253</v>
      </c>
      <c r="J82" s="266">
        <v>0.11084715268225409</v>
      </c>
      <c r="K82" s="190">
        <f t="shared" si="5"/>
        <v>0.23574563793226844</v>
      </c>
      <c r="L82" s="138">
        <v>38025.598086314196</v>
      </c>
      <c r="M82" s="175">
        <f>DataF11.2!L82*$Q$24</f>
        <v>31137.337044174554</v>
      </c>
      <c r="N82" s="175"/>
      <c r="O82" s="175"/>
      <c r="P82" s="118"/>
      <c r="Q82" s="118"/>
      <c r="R82" s="118"/>
      <c r="S82" s="118"/>
      <c r="T82" s="211"/>
      <c r="U82" s="159">
        <v>1972</v>
      </c>
      <c r="V82" s="212">
        <v>9.8038592841476202E-4</v>
      </c>
      <c r="W82" s="212">
        <v>4.5310948044061661E-2</v>
      </c>
      <c r="X82" s="212">
        <v>0.27159559726715088</v>
      </c>
      <c r="Y82" s="212">
        <v>0.68309342861175537</v>
      </c>
      <c r="Z82" s="212">
        <v>0.29620999097824097</v>
      </c>
      <c r="AA82" s="212">
        <v>0.12292587012052536</v>
      </c>
      <c r="AB82" s="212">
        <v>0</v>
      </c>
      <c r="AC82" s="212">
        <v>0</v>
      </c>
      <c r="AD82" s="213">
        <f t="shared" si="7"/>
        <v>0.3868834376335144</v>
      </c>
      <c r="AE82" s="214">
        <v>4.295536782592535E-4</v>
      </c>
      <c r="AF82" s="214">
        <v>0.20797893404960632</v>
      </c>
      <c r="AG82" s="214">
        <v>0.4898064136505127</v>
      </c>
      <c r="AH82" s="214">
        <v>0.30221465229988098</v>
      </c>
      <c r="AI82" s="214">
        <v>6.6815435886383057E-2</v>
      </c>
      <c r="AJ82" s="214">
        <v>1.4352750033140182E-2</v>
      </c>
      <c r="AK82" s="212">
        <f t="shared" si="8"/>
        <v>0.23539921641349792</v>
      </c>
      <c r="AL82" s="214">
        <v>0</v>
      </c>
      <c r="AM82" s="212">
        <v>8.4900699555873871E-2</v>
      </c>
      <c r="AN82" s="212">
        <v>0.53373980522155762</v>
      </c>
      <c r="AO82" s="212">
        <v>0.38135948777198792</v>
      </c>
      <c r="AP82" s="212">
        <v>9.3971401453018188E-2</v>
      </c>
      <c r="AQ82" s="212">
        <v>2.0626278594136238E-2</v>
      </c>
      <c r="AR82" s="213">
        <f t="shared" si="9"/>
        <v>0.28738808631896973</v>
      </c>
      <c r="AS82" s="212"/>
      <c r="AT82" s="123"/>
      <c r="AU82" s="118"/>
      <c r="AV82" s="118"/>
      <c r="AW82" s="118"/>
      <c r="AX82" s="118"/>
      <c r="AY82" s="118"/>
      <c r="AZ82" s="118"/>
      <c r="BA82" s="118"/>
      <c r="BB82" s="118"/>
      <c r="BC82" s="118"/>
      <c r="BD82" s="118"/>
      <c r="BE82" s="118"/>
      <c r="BF82" s="118"/>
      <c r="BG82" s="118"/>
      <c r="BH82" s="118"/>
      <c r="BI82" s="118"/>
      <c r="BJ82" s="118"/>
      <c r="BK82" s="118"/>
      <c r="BL82" s="118"/>
      <c r="BM82" s="118"/>
      <c r="BN82" s="118"/>
      <c r="BO82" s="118"/>
      <c r="BP82" s="118"/>
      <c r="BQ82" s="215">
        <v>0.20390235823250791</v>
      </c>
      <c r="BR82" s="216">
        <v>0.17648791850725612</v>
      </c>
      <c r="BS82" s="216">
        <v>2.741443972525183E-2</v>
      </c>
      <c r="BT82" s="216">
        <v>0.16207210504217073</v>
      </c>
      <c r="BU82" s="216">
        <v>2.1657917525405496E-2</v>
      </c>
      <c r="BV82" s="216">
        <v>9.5447925807651927E-3</v>
      </c>
      <c r="BW82" s="216">
        <v>1.0627543869712397E-2</v>
      </c>
      <c r="BX82" s="217">
        <f t="shared" si="10"/>
        <v>2.0172336450477592E-2</v>
      </c>
      <c r="BY82" s="218">
        <v>0.45677440125183555</v>
      </c>
      <c r="BZ82" s="218">
        <v>0.40205553678139749</v>
      </c>
      <c r="CA82" s="218">
        <v>5.4718864470437986E-2</v>
      </c>
      <c r="CB82" s="218">
        <v>0.36478640884160995</v>
      </c>
      <c r="CC82" s="218">
        <v>5.5532589278412328E-2</v>
      </c>
      <c r="CD82" s="218">
        <v>1.3488381221180335E-2</v>
      </c>
      <c r="CE82" s="218">
        <v>2.2967020155599024E-2</v>
      </c>
      <c r="CF82" s="218">
        <f t="shared" si="11"/>
        <v>3.6455401376779356E-2</v>
      </c>
      <c r="CG82" s="219">
        <f t="shared" si="12"/>
        <v>0.43648234421234305</v>
      </c>
      <c r="CH82" s="220">
        <f t="shared" si="13"/>
        <v>0.28398303744254622</v>
      </c>
      <c r="CI82" s="220">
        <f t="shared" si="14"/>
        <v>0.15249930676979687</v>
      </c>
      <c r="CJ82" s="220">
        <f t="shared" si="15"/>
        <v>0.19945425819605589</v>
      </c>
      <c r="CK82" s="220">
        <f t="shared" si="16"/>
        <v>0.12376070366368565</v>
      </c>
      <c r="CL82" s="220">
        <f t="shared" si="17"/>
        <v>1.1908230466621567E-2</v>
      </c>
      <c r="CM82" s="220">
        <f t="shared" si="18"/>
        <v>0.10135914235911227</v>
      </c>
      <c r="CN82" s="221">
        <f t="shared" si="19"/>
        <v>0.11326737282573383</v>
      </c>
      <c r="CO82" s="218">
        <v>0.33931489832963241</v>
      </c>
      <c r="CP82" s="218">
        <v>0.23505320642447891</v>
      </c>
      <c r="CQ82" s="218">
        <v>0.1042616919051535</v>
      </c>
      <c r="CR82" s="218">
        <v>0.17186962207779288</v>
      </c>
      <c r="CS82" s="218">
        <v>9.2723455712195535E-2</v>
      </c>
      <c r="CT82" s="218">
        <v>9.610951857186939E-3</v>
      </c>
      <c r="CU82" s="218">
        <v>6.5110859637305618E-2</v>
      </c>
      <c r="CV82" s="218">
        <f t="shared" si="20"/>
        <v>7.4721811494492557E-2</v>
      </c>
      <c r="CW82" s="215">
        <v>9.716744588271066E-2</v>
      </c>
      <c r="CX82" s="216">
        <v>4.8929831018067291E-2</v>
      </c>
      <c r="CY82" s="216">
        <v>4.8237614864643369E-2</v>
      </c>
      <c r="CZ82" s="216">
        <v>2.7584636118263006E-2</v>
      </c>
      <c r="DA82" s="216">
        <v>3.1037247951490109E-2</v>
      </c>
      <c r="DB82" s="216">
        <v>2.2972786094346267E-3</v>
      </c>
      <c r="DC82" s="216">
        <v>3.6248282721806649E-2</v>
      </c>
      <c r="DD82" s="217">
        <f t="shared" si="21"/>
        <v>3.8545561331241276E-2</v>
      </c>
      <c r="DE82" s="215">
        <v>3.0010252495189033E-2</v>
      </c>
      <c r="DF82" s="216">
        <v>8.6383286298499298E-3</v>
      </c>
      <c r="DG82" s="216">
        <v>2.1371923865339103E-2</v>
      </c>
      <c r="DH82" s="216">
        <v>4.670772235840559E-3</v>
      </c>
      <c r="DI82" s="216">
        <v>5.7372078496780226E-3</v>
      </c>
      <c r="DJ82" s="216">
        <v>4.1942899968703423E-4</v>
      </c>
      <c r="DK82" s="216">
        <v>1.9182843411644206E-2</v>
      </c>
      <c r="DL82" s="217">
        <f t="shared" si="22"/>
        <v>1.960227241133124E-2</v>
      </c>
      <c r="DM82" s="215">
        <v>6.7157194018363953E-2</v>
      </c>
      <c r="DN82" s="216">
        <v>4.0291503071784973E-2</v>
      </c>
      <c r="DO82" s="216">
        <v>2.6865690946578979E-2</v>
      </c>
      <c r="DP82" s="216">
        <v>2.2913863882422447E-2</v>
      </c>
      <c r="DQ82" s="216">
        <v>2.53000408411026E-2</v>
      </c>
      <c r="DR82" s="216">
        <v>1.8778495723381639E-3</v>
      </c>
      <c r="DS82" s="216">
        <v>1.7065439373254776E-2</v>
      </c>
      <c r="DT82" s="217">
        <f t="shared" si="23"/>
        <v>1.894328894559294E-2</v>
      </c>
      <c r="DU82" s="159"/>
      <c r="DV82" s="123">
        <v>1972</v>
      </c>
      <c r="DW82" s="180">
        <v>0.20390235823250791</v>
      </c>
      <c r="DX82" s="181">
        <v>0.17648791850725612</v>
      </c>
      <c r="DY82" s="181">
        <v>2.741443972525183E-2</v>
      </c>
      <c r="DZ82" s="180">
        <v>0.45677440125183555</v>
      </c>
      <c r="EA82" s="181">
        <v>0.40205553678139749</v>
      </c>
      <c r="EB82" s="182">
        <v>5.4718864470437986E-2</v>
      </c>
      <c r="EC82" s="181">
        <v>0.33931489832963241</v>
      </c>
      <c r="ED82" s="181">
        <v>0.23505320642447891</v>
      </c>
      <c r="EE82" s="181">
        <v>0.1042616919051535</v>
      </c>
      <c r="EF82" s="180">
        <v>9.716744588271066E-2</v>
      </c>
      <c r="EG82" s="181">
        <v>4.8929831018067291E-2</v>
      </c>
      <c r="EH82" s="182">
        <v>4.8237614864643369E-2</v>
      </c>
      <c r="EI82" s="181">
        <v>3.0010252495189033E-2</v>
      </c>
      <c r="EJ82" s="181">
        <v>8.6383286298499298E-3</v>
      </c>
      <c r="EK82" s="182">
        <v>2.1371923865339103E-2</v>
      </c>
      <c r="EL82" s="181"/>
      <c r="EM82" s="181"/>
      <c r="EN82" s="222"/>
      <c r="EO82" s="223"/>
      <c r="EP82" s="223"/>
      <c r="EQ82" s="223"/>
      <c r="ER82" s="223"/>
      <c r="ES82" s="223"/>
      <c r="ET82" s="223"/>
      <c r="EU82" s="224"/>
      <c r="EV82" s="159">
        <v>1972</v>
      </c>
      <c r="EW82" s="207"/>
      <c r="EX82" s="225"/>
      <c r="EY82" s="225"/>
      <c r="EZ82" s="225"/>
      <c r="FA82" s="226"/>
      <c r="FB82" s="208"/>
      <c r="FC82" s="208"/>
      <c r="FD82" s="208"/>
      <c r="FE82" s="208"/>
      <c r="FF82" s="208"/>
      <c r="FG82" s="118"/>
      <c r="FH82" s="118"/>
      <c r="FI82" s="118"/>
      <c r="FJ82" s="118"/>
      <c r="FK82" s="211"/>
      <c r="FL82" s="211"/>
      <c r="FM82" s="211"/>
      <c r="FN82" s="211"/>
      <c r="FO82" s="118"/>
      <c r="FP82" s="118"/>
      <c r="FQ82" s="118"/>
      <c r="FR82" s="118"/>
      <c r="FS82" s="159"/>
      <c r="FT82" s="123"/>
      <c r="FU82" s="123"/>
      <c r="FV82" s="172"/>
      <c r="FW82" s="118"/>
      <c r="FX82" s="118"/>
      <c r="FY82" s="118"/>
      <c r="FZ82" s="118"/>
      <c r="GA82" s="118"/>
      <c r="GB82" s="118"/>
      <c r="GC82" s="118"/>
      <c r="GD82" s="118"/>
      <c r="GE82" s="118"/>
      <c r="GF82" s="118"/>
      <c r="GG82" s="118"/>
      <c r="GH82" s="118"/>
      <c r="GI82" s="118"/>
      <c r="GJ82" s="118"/>
      <c r="GK82" s="118"/>
      <c r="GL82" s="118"/>
      <c r="GM82" s="118"/>
      <c r="GN82" s="118"/>
      <c r="GO82" s="118"/>
      <c r="GP82" s="227"/>
      <c r="GQ82" s="211"/>
      <c r="GR82" s="211"/>
      <c r="GS82" s="211"/>
      <c r="GT82" s="228"/>
      <c r="GU82" s="227"/>
      <c r="GV82" s="211"/>
      <c r="GW82" s="211"/>
      <c r="GX82" s="211"/>
      <c r="GY82" s="211"/>
      <c r="GZ82" s="228"/>
      <c r="HA82" s="227"/>
      <c r="HB82" s="211"/>
      <c r="HC82" s="211"/>
      <c r="HD82" s="211"/>
      <c r="HE82" s="211"/>
      <c r="HF82" s="228"/>
      <c r="HG82" s="118"/>
      <c r="HH82" s="118">
        <v>1976</v>
      </c>
      <c r="HI82" s="184">
        <v>0.66112112998962402</v>
      </c>
      <c r="HJ82" s="184">
        <v>0.54128360748291016</v>
      </c>
      <c r="HK82" s="174">
        <v>0.32679072022438049</v>
      </c>
      <c r="HL82" s="138">
        <v>0.28735733032226563</v>
      </c>
      <c r="HM82" s="138">
        <v>0.28599399328231812</v>
      </c>
      <c r="HN82" s="138">
        <v>0.18303044140338898</v>
      </c>
      <c r="HO82" s="138">
        <v>8.974437415599823E-2</v>
      </c>
      <c r="HP82" s="138">
        <v>6.2545120716094971E-2</v>
      </c>
      <c r="HQ82" s="118"/>
      <c r="HR82" s="118"/>
      <c r="HS82" s="118"/>
      <c r="HT82" s="118"/>
      <c r="HU82" s="118"/>
      <c r="HV82" s="118"/>
    </row>
    <row r="83" spans="1:230" x14ac:dyDescent="0.3">
      <c r="A83" s="159">
        <v>1973</v>
      </c>
      <c r="B83" s="159">
        <v>1973</v>
      </c>
      <c r="C83" s="265">
        <v>0.20262153446674347</v>
      </c>
      <c r="D83" s="265">
        <v>0.45639753341674805</v>
      </c>
      <c r="E83" s="265">
        <v>0.34098091721534729</v>
      </c>
      <c r="F83" s="265">
        <v>9.945610910654068E-2</v>
      </c>
      <c r="G83" s="266">
        <v>0.20379538833367405</v>
      </c>
      <c r="H83" s="266">
        <v>0.4495677484319458</v>
      </c>
      <c r="I83" s="266">
        <v>0.34663686323438014</v>
      </c>
      <c r="J83" s="266">
        <v>0.10920314674876863</v>
      </c>
      <c r="K83" s="190">
        <f t="shared" si="5"/>
        <v>0.23743371648561151</v>
      </c>
      <c r="L83" s="138">
        <v>39612.405820617008</v>
      </c>
      <c r="M83" s="175">
        <f>DataF11.2!L83*$Q$24</f>
        <v>32436.69773102388</v>
      </c>
      <c r="N83" s="175"/>
      <c r="O83" s="175"/>
      <c r="P83" s="118"/>
      <c r="Q83" s="118"/>
      <c r="R83" s="118"/>
      <c r="S83" s="118"/>
      <c r="T83" s="211"/>
      <c r="U83" s="159">
        <v>1973</v>
      </c>
      <c r="V83" s="212">
        <v>1.2515095295384526E-3</v>
      </c>
      <c r="W83" s="212">
        <v>4.8622783273458481E-2</v>
      </c>
      <c r="X83" s="212">
        <v>0.26013526320457458</v>
      </c>
      <c r="Y83" s="212">
        <v>0.69124191999435425</v>
      </c>
      <c r="Z83" s="212">
        <v>0.3071654736995697</v>
      </c>
      <c r="AA83" s="212">
        <v>0.12886799871921539</v>
      </c>
      <c r="AB83" s="212">
        <v>0</v>
      </c>
      <c r="AC83" s="212">
        <v>0</v>
      </c>
      <c r="AD83" s="213">
        <f t="shared" si="7"/>
        <v>0.38407644629478455</v>
      </c>
      <c r="AE83" s="214">
        <v>6.219439092092216E-4</v>
      </c>
      <c r="AF83" s="214">
        <v>0.21131965517997742</v>
      </c>
      <c r="AG83" s="214">
        <v>0.4894925057888031</v>
      </c>
      <c r="AH83" s="214">
        <v>0.29918783903121948</v>
      </c>
      <c r="AI83" s="214">
        <v>6.61807581782341E-2</v>
      </c>
      <c r="AJ83" s="214">
        <v>1.4272676780819893E-2</v>
      </c>
      <c r="AK83" s="212">
        <f t="shared" si="8"/>
        <v>0.23300708085298538</v>
      </c>
      <c r="AL83" s="214">
        <v>0</v>
      </c>
      <c r="AM83" s="212">
        <v>9.0190708637237549E-2</v>
      </c>
      <c r="AN83" s="212">
        <v>0.53362643718719482</v>
      </c>
      <c r="AO83" s="212">
        <v>0.37618285417556763</v>
      </c>
      <c r="AP83" s="212">
        <v>9.2880882322788239E-2</v>
      </c>
      <c r="AQ83" s="212">
        <v>2.0440638065338135E-2</v>
      </c>
      <c r="AR83" s="213">
        <f t="shared" si="9"/>
        <v>0.28330197185277939</v>
      </c>
      <c r="AS83" s="212"/>
      <c r="AT83" s="123"/>
      <c r="AU83" s="118"/>
      <c r="AV83" s="118"/>
      <c r="AW83" s="118"/>
      <c r="AX83" s="118"/>
      <c r="AY83" s="118"/>
      <c r="AZ83" s="118"/>
      <c r="BA83" s="118"/>
      <c r="BB83" s="118"/>
      <c r="BC83" s="118"/>
      <c r="BD83" s="118"/>
      <c r="BE83" s="118"/>
      <c r="BF83" s="118"/>
      <c r="BG83" s="118"/>
      <c r="BH83" s="118"/>
      <c r="BI83" s="118"/>
      <c r="BJ83" s="118"/>
      <c r="BK83" s="118"/>
      <c r="BL83" s="118"/>
      <c r="BM83" s="118"/>
      <c r="BN83" s="118"/>
      <c r="BO83" s="118"/>
      <c r="BP83" s="118"/>
      <c r="BQ83" s="215">
        <v>0.20685070841123193</v>
      </c>
      <c r="BR83" s="216">
        <v>0.17895697537467764</v>
      </c>
      <c r="BS83" s="216">
        <v>2.7893733036554302E-2</v>
      </c>
      <c r="BT83" s="216">
        <v>0.16442397882929072</v>
      </c>
      <c r="BU83" s="216">
        <v>2.1832749924022316E-2</v>
      </c>
      <c r="BV83" s="216">
        <v>7.8252152037200338E-3</v>
      </c>
      <c r="BW83" s="216">
        <v>1.2768767121992933E-2</v>
      </c>
      <c r="BX83" s="217">
        <f t="shared" si="10"/>
        <v>2.0593982325712967E-2</v>
      </c>
      <c r="BY83" s="218">
        <v>0.45525377383436205</v>
      </c>
      <c r="BZ83" s="218">
        <v>0.40133375481382716</v>
      </c>
      <c r="CA83" s="218">
        <v>5.3920019020534789E-2</v>
      </c>
      <c r="CB83" s="218">
        <v>0.36591179668903351</v>
      </c>
      <c r="CC83" s="218">
        <v>5.2752412815654168E-2</v>
      </c>
      <c r="CD83" s="218">
        <v>1.0780234849491949E-2</v>
      </c>
      <c r="CE83" s="218">
        <v>2.5809333168078846E-2</v>
      </c>
      <c r="CF83" s="218">
        <f t="shared" si="11"/>
        <v>3.6589568017570795E-2</v>
      </c>
      <c r="CG83" s="219">
        <f t="shared" si="12"/>
        <v>0.43581347764978268</v>
      </c>
      <c r="CH83" s="220">
        <f t="shared" si="13"/>
        <v>0.28120047163567374</v>
      </c>
      <c r="CI83" s="220">
        <f t="shared" si="14"/>
        <v>0.15461300601410885</v>
      </c>
      <c r="CJ83" s="220">
        <f t="shared" si="15"/>
        <v>0.2014238154515624</v>
      </c>
      <c r="CK83" s="220">
        <f t="shared" si="16"/>
        <v>0.11665008383397743</v>
      </c>
      <c r="CL83" s="220">
        <f t="shared" si="17"/>
        <v>9.5795347675484109E-3</v>
      </c>
      <c r="CM83" s="220">
        <f t="shared" si="18"/>
        <v>0.10816004724204568</v>
      </c>
      <c r="CN83" s="221">
        <f t="shared" si="19"/>
        <v>0.1177395820095941</v>
      </c>
      <c r="CO83" s="218">
        <v>0.33788981738809887</v>
      </c>
      <c r="CP83" s="218">
        <v>0.23263453316106542</v>
      </c>
      <c r="CQ83" s="218">
        <v>0.1052552842270334</v>
      </c>
      <c r="CR83" s="218">
        <v>0.17338379798457026</v>
      </c>
      <c r="CS83" s="218">
        <v>8.6845774382899921E-2</v>
      </c>
      <c r="CT83" s="218">
        <v>7.7370416170237611E-3</v>
      </c>
      <c r="CU83" s="218">
        <v>6.9923206776714347E-2</v>
      </c>
      <c r="CV83" s="218">
        <f t="shared" si="20"/>
        <v>7.7660248393738113E-2</v>
      </c>
      <c r="CW83" s="215">
        <v>9.7923660261683809E-2</v>
      </c>
      <c r="CX83" s="216">
        <v>4.8565938474608342E-2</v>
      </c>
      <c r="CY83" s="216">
        <v>4.9357721787075461E-2</v>
      </c>
      <c r="CZ83" s="216">
        <v>2.804001746699214E-2</v>
      </c>
      <c r="DA83" s="216">
        <v>2.9804309451077517E-2</v>
      </c>
      <c r="DB83" s="216">
        <v>1.84249315052465E-3</v>
      </c>
      <c r="DC83" s="216">
        <v>3.8236840465331337E-2</v>
      </c>
      <c r="DD83" s="217">
        <f t="shared" si="21"/>
        <v>4.0079333615855986E-2</v>
      </c>
      <c r="DE83" s="215">
        <v>3.0906255822015317E-2</v>
      </c>
      <c r="DF83" s="216">
        <v>8.6223517240916602E-3</v>
      </c>
      <c r="DG83" s="216">
        <v>2.2283904097923656E-2</v>
      </c>
      <c r="DH83" s="216">
        <v>4.8045744188129902E-3</v>
      </c>
      <c r="DI83" s="216">
        <v>5.5112125208880989E-3</v>
      </c>
      <c r="DJ83" s="216">
        <v>3.5933887863201443E-4</v>
      </c>
      <c r="DK83" s="216">
        <v>2.0231129980392337E-2</v>
      </c>
      <c r="DL83" s="217">
        <f t="shared" si="22"/>
        <v>2.0590468859024352E-2</v>
      </c>
      <c r="DM83" s="215">
        <v>6.7017406225204468E-2</v>
      </c>
      <c r="DN83" s="216">
        <v>3.994358703494072E-2</v>
      </c>
      <c r="DO83" s="216">
        <v>2.7073817327618599E-2</v>
      </c>
      <c r="DP83" s="216">
        <v>2.3235443979501724E-2</v>
      </c>
      <c r="DQ83" s="216">
        <v>2.4293096736073494E-2</v>
      </c>
      <c r="DR83" s="216">
        <v>1.4831542503088713E-3</v>
      </c>
      <c r="DS83" s="216">
        <v>1.800571009516716E-2</v>
      </c>
      <c r="DT83" s="217">
        <f t="shared" si="23"/>
        <v>1.9488864345476031E-2</v>
      </c>
      <c r="DU83" s="159"/>
      <c r="DV83" s="123">
        <v>1973</v>
      </c>
      <c r="DW83" s="180">
        <v>0.20685070841123193</v>
      </c>
      <c r="DX83" s="181">
        <v>0.17895697537467764</v>
      </c>
      <c r="DY83" s="181">
        <v>2.7893733036554302E-2</v>
      </c>
      <c r="DZ83" s="180">
        <v>0.45525377383436205</v>
      </c>
      <c r="EA83" s="181">
        <v>0.40133375481382716</v>
      </c>
      <c r="EB83" s="182">
        <v>5.3920019020534789E-2</v>
      </c>
      <c r="EC83" s="181">
        <v>0.33788981738809887</v>
      </c>
      <c r="ED83" s="181">
        <v>0.23263453316106542</v>
      </c>
      <c r="EE83" s="181">
        <v>0.1052552842270334</v>
      </c>
      <c r="EF83" s="180">
        <v>9.7923660261683809E-2</v>
      </c>
      <c r="EG83" s="181">
        <v>4.8565938474608342E-2</v>
      </c>
      <c r="EH83" s="182">
        <v>4.9357721787075461E-2</v>
      </c>
      <c r="EI83" s="181">
        <v>3.0906255822015317E-2</v>
      </c>
      <c r="EJ83" s="181">
        <v>8.6223517240916602E-3</v>
      </c>
      <c r="EK83" s="182">
        <v>2.2283904097923656E-2</v>
      </c>
      <c r="EL83" s="181"/>
      <c r="EM83" s="181"/>
      <c r="EN83" s="222"/>
      <c r="EO83" s="223"/>
      <c r="EP83" s="223"/>
      <c r="EQ83" s="223"/>
      <c r="ER83" s="223"/>
      <c r="ES83" s="223"/>
      <c r="ET83" s="223"/>
      <c r="EU83" s="224"/>
      <c r="EV83" s="159">
        <v>1973</v>
      </c>
      <c r="EW83" s="207"/>
      <c r="EX83" s="225"/>
      <c r="EY83" s="225"/>
      <c r="EZ83" s="225"/>
      <c r="FA83" s="226"/>
      <c r="FB83" s="208"/>
      <c r="FC83" s="208"/>
      <c r="FD83" s="208"/>
      <c r="FE83" s="208"/>
      <c r="FF83" s="208"/>
      <c r="FG83" s="118"/>
      <c r="FH83" s="118"/>
      <c r="FI83" s="118"/>
      <c r="FJ83" s="118"/>
      <c r="FK83" s="211"/>
      <c r="FL83" s="211"/>
      <c r="FM83" s="211"/>
      <c r="FN83" s="211"/>
      <c r="FO83" s="118"/>
      <c r="FP83" s="118"/>
      <c r="FQ83" s="118"/>
      <c r="FR83" s="118"/>
      <c r="FS83" s="159"/>
      <c r="FT83" s="123"/>
      <c r="FU83" s="123"/>
      <c r="FV83" s="172"/>
      <c r="FW83" s="118"/>
      <c r="FX83" s="118"/>
      <c r="FY83" s="118"/>
      <c r="FZ83" s="118"/>
      <c r="GA83" s="118"/>
      <c r="GB83" s="118"/>
      <c r="GC83" s="118"/>
      <c r="GD83" s="118"/>
      <c r="GE83" s="118"/>
      <c r="GF83" s="118"/>
      <c r="GG83" s="118"/>
      <c r="GH83" s="118"/>
      <c r="GI83" s="118"/>
      <c r="GJ83" s="118"/>
      <c r="GK83" s="118"/>
      <c r="GL83" s="118"/>
      <c r="GM83" s="118"/>
      <c r="GN83" s="118"/>
      <c r="GO83" s="118"/>
      <c r="GP83" s="227"/>
      <c r="GQ83" s="211"/>
      <c r="GR83" s="211"/>
      <c r="GS83" s="211"/>
      <c r="GT83" s="228"/>
      <c r="GU83" s="227"/>
      <c r="GV83" s="211"/>
      <c r="GW83" s="211"/>
      <c r="GX83" s="211"/>
      <c r="GY83" s="211"/>
      <c r="GZ83" s="228"/>
      <c r="HA83" s="227"/>
      <c r="HB83" s="211"/>
      <c r="HC83" s="211"/>
      <c r="HD83" s="211"/>
      <c r="HE83" s="211"/>
      <c r="HF83" s="228"/>
      <c r="HG83" s="118"/>
      <c r="HH83" s="118">
        <v>1977</v>
      </c>
      <c r="HI83" s="184">
        <v>0.66277593374252319</v>
      </c>
      <c r="HJ83" s="184">
        <v>0.53241473436355591</v>
      </c>
      <c r="HK83" s="174">
        <v>0.31233611702919006</v>
      </c>
      <c r="HL83" s="138">
        <v>0.28285863995552063</v>
      </c>
      <c r="HM83" s="138">
        <v>0.28962200880050659</v>
      </c>
      <c r="HN83" s="138">
        <v>0.17867012321949005</v>
      </c>
      <c r="HO83" s="138">
        <v>8.4938645362854004E-2</v>
      </c>
      <c r="HP83" s="138">
        <v>6.1379466205835342E-2</v>
      </c>
      <c r="HQ83" s="118"/>
      <c r="HR83" s="118"/>
      <c r="HS83" s="118"/>
      <c r="HT83" s="118"/>
      <c r="HU83" s="118"/>
      <c r="HV83" s="118"/>
    </row>
    <row r="84" spans="1:230" x14ac:dyDescent="0.3">
      <c r="A84" s="159">
        <v>1974</v>
      </c>
      <c r="B84" s="159">
        <v>1974</v>
      </c>
      <c r="C84" s="265">
        <v>0.20494312047958374</v>
      </c>
      <c r="D84" s="265">
        <v>0.45799621939659119</v>
      </c>
      <c r="E84" s="265">
        <v>0.33706066012382507</v>
      </c>
      <c r="F84" s="265">
        <v>9.6311815083026886E-2</v>
      </c>
      <c r="G84" s="266">
        <v>0.20498855784353509</v>
      </c>
      <c r="H84" s="266">
        <v>0.45203799340242767</v>
      </c>
      <c r="I84" s="266">
        <v>0.34297344875403724</v>
      </c>
      <c r="J84" s="266">
        <v>0.10653001488572045</v>
      </c>
      <c r="K84" s="190">
        <f t="shared" si="5"/>
        <v>0.23644343386831679</v>
      </c>
      <c r="L84" s="138">
        <v>38495.716056531506</v>
      </c>
      <c r="M84" s="175">
        <f>DataF11.2!L84*$Q$24</f>
        <v>31522.294084322937</v>
      </c>
      <c r="N84" s="175"/>
      <c r="O84" s="175"/>
      <c r="P84" s="118"/>
      <c r="Q84" s="118"/>
      <c r="R84" s="118"/>
      <c r="S84" s="118"/>
      <c r="T84" s="211"/>
      <c r="U84" s="159">
        <v>1974</v>
      </c>
      <c r="V84" s="212">
        <v>1.8452696967869997E-3</v>
      </c>
      <c r="W84" s="212">
        <v>5.4072033613920212E-2</v>
      </c>
      <c r="X84" s="212">
        <v>0.24296697974205017</v>
      </c>
      <c r="Y84" s="212">
        <v>0.70296096801757813</v>
      </c>
      <c r="Z84" s="212">
        <v>0.32289734482765198</v>
      </c>
      <c r="AA84" s="212">
        <v>0.13761372864246368</v>
      </c>
      <c r="AB84" s="212">
        <v>0</v>
      </c>
      <c r="AC84" s="212">
        <v>0</v>
      </c>
      <c r="AD84" s="213">
        <f t="shared" si="7"/>
        <v>0.38006362318992615</v>
      </c>
      <c r="AE84" s="214">
        <v>7.9146836651489139E-4</v>
      </c>
      <c r="AF84" s="214">
        <v>0.21413163840770721</v>
      </c>
      <c r="AG84" s="214">
        <v>0.49031975865364075</v>
      </c>
      <c r="AH84" s="214">
        <v>0.29554864764213562</v>
      </c>
      <c r="AI84" s="214">
        <v>6.5097637474536896E-2</v>
      </c>
      <c r="AJ84" s="214">
        <v>1.4058445580303669E-2</v>
      </c>
      <c r="AK84" s="212">
        <f t="shared" si="8"/>
        <v>0.23045101016759872</v>
      </c>
      <c r="AL84" s="214">
        <v>0</v>
      </c>
      <c r="AM84" s="212">
        <v>9.5163635909557343E-2</v>
      </c>
      <c r="AN84" s="212">
        <v>0.53482174873352051</v>
      </c>
      <c r="AO84" s="212">
        <v>0.37001460790634155</v>
      </c>
      <c r="AP84" s="212">
        <v>9.1100588440895081E-2</v>
      </c>
      <c r="AQ84" s="212">
        <v>2.0028391852974892E-2</v>
      </c>
      <c r="AR84" s="213">
        <f t="shared" si="9"/>
        <v>0.27891401946544647</v>
      </c>
      <c r="AS84" s="212"/>
      <c r="AT84" s="123"/>
      <c r="AU84" s="118"/>
      <c r="AV84" s="118"/>
      <c r="AW84" s="118"/>
      <c r="AX84" s="118"/>
      <c r="AY84" s="118"/>
      <c r="AZ84" s="118"/>
      <c r="BA84" s="118"/>
      <c r="BB84" s="118"/>
      <c r="BC84" s="118"/>
      <c r="BD84" s="118"/>
      <c r="BE84" s="118"/>
      <c r="BF84" s="118"/>
      <c r="BG84" s="118"/>
      <c r="BH84" s="118"/>
      <c r="BI84" s="118"/>
      <c r="BJ84" s="118"/>
      <c r="BK84" s="118"/>
      <c r="BL84" s="118"/>
      <c r="BM84" s="118"/>
      <c r="BN84" s="118"/>
      <c r="BO84" s="118"/>
      <c r="BP84" s="118"/>
      <c r="BQ84" s="215">
        <v>0.210116500052689</v>
      </c>
      <c r="BR84" s="216">
        <v>0.18218488433992491</v>
      </c>
      <c r="BS84" s="216">
        <v>2.7931615712764091E-2</v>
      </c>
      <c r="BT84" s="216">
        <v>0.16810360894305632</v>
      </c>
      <c r="BU84" s="216">
        <v>2.1225293579107313E-2</v>
      </c>
      <c r="BV84" s="216">
        <v>4.9700770659585891E-3</v>
      </c>
      <c r="BW84" s="216">
        <v>1.5817522888713052E-2</v>
      </c>
      <c r="BX84" s="217">
        <f t="shared" si="10"/>
        <v>2.0787599954671641E-2</v>
      </c>
      <c r="BY84" s="218">
        <v>0.45462759065520553</v>
      </c>
      <c r="BZ84" s="218">
        <v>0.4027189046127656</v>
      </c>
      <c r="CA84" s="218">
        <v>5.1908686042439867E-2</v>
      </c>
      <c r="CB84" s="218">
        <v>0.37025664001703262</v>
      </c>
      <c r="CC84" s="218">
        <v>4.8484692684883333E-2</v>
      </c>
      <c r="CD84" s="218">
        <v>6.6757455494947668E-3</v>
      </c>
      <c r="CE84" s="218">
        <v>2.9210507792851854E-2</v>
      </c>
      <c r="CF84" s="218">
        <f t="shared" si="11"/>
        <v>3.5886253342346623E-2</v>
      </c>
      <c r="CG84" s="219">
        <f t="shared" si="12"/>
        <v>0.43344272328124028</v>
      </c>
      <c r="CH84" s="220">
        <f t="shared" si="13"/>
        <v>0.27759166222381471</v>
      </c>
      <c r="CI84" s="220">
        <f t="shared" si="14"/>
        <v>0.15585106105742555</v>
      </c>
      <c r="CJ84" s="220">
        <f t="shared" si="15"/>
        <v>0.2049966724589467</v>
      </c>
      <c r="CK84" s="220">
        <f t="shared" si="16"/>
        <v>0.10635793598917623</v>
      </c>
      <c r="CL84" s="220">
        <f t="shared" si="17"/>
        <v>5.9714710112107527E-3</v>
      </c>
      <c r="CM84" s="220">
        <f t="shared" si="18"/>
        <v>0.11611664175357508</v>
      </c>
      <c r="CN84" s="221">
        <f t="shared" si="19"/>
        <v>0.12208811276478584</v>
      </c>
      <c r="CO84" s="218">
        <v>0.3352573670228236</v>
      </c>
      <c r="CP84" s="218">
        <v>0.22982357018754471</v>
      </c>
      <c r="CQ84" s="218">
        <v>0.10543379683527887</v>
      </c>
      <c r="CR84" s="218">
        <v>0.17625827947631478</v>
      </c>
      <c r="CS84" s="218">
        <v>7.867484509367334E-2</v>
      </c>
      <c r="CT84" s="218">
        <v>4.8264179309054972E-3</v>
      </c>
      <c r="CU84" s="218">
        <v>7.549782314718971E-2</v>
      </c>
      <c r="CV84" s="218">
        <f t="shared" si="20"/>
        <v>8.0324241078095202E-2</v>
      </c>
      <c r="CW84" s="215">
        <v>9.8185356258416678E-2</v>
      </c>
      <c r="CX84" s="216">
        <v>4.7768092036269999E-2</v>
      </c>
      <c r="CY84" s="216">
        <v>5.0417264222146672E-2</v>
      </c>
      <c r="CZ84" s="216">
        <v>2.8738392982631922E-2</v>
      </c>
      <c r="DA84" s="216">
        <v>2.7683090895502895E-2</v>
      </c>
      <c r="DB84" s="216">
        <v>1.1450530803052558E-3</v>
      </c>
      <c r="DC84" s="216">
        <v>4.061881860638538E-2</v>
      </c>
      <c r="DD84" s="217">
        <f t="shared" si="21"/>
        <v>4.1763871686690636E-2</v>
      </c>
      <c r="DE84" s="215">
        <v>3.1862215517349947E-2</v>
      </c>
      <c r="DF84" s="216">
        <v>8.5314442890526386E-3</v>
      </c>
      <c r="DG84" s="216">
        <v>2.3330771228297308E-2</v>
      </c>
      <c r="DH84" s="216">
        <v>4.9896915443241596E-3</v>
      </c>
      <c r="DI84" s="216">
        <v>5.1204887598267496E-3</v>
      </c>
      <c r="DJ84" s="216">
        <v>2.3775328859441323E-4</v>
      </c>
      <c r="DK84" s="216">
        <v>2.1514281510621756E-2</v>
      </c>
      <c r="DL84" s="217">
        <f t="shared" si="22"/>
        <v>2.1752034799216169E-2</v>
      </c>
      <c r="DM84" s="215">
        <v>6.6323138773441315E-2</v>
      </c>
      <c r="DN84" s="216">
        <v>3.9236646145582199E-2</v>
      </c>
      <c r="DO84" s="216">
        <v>2.7086492627859116E-2</v>
      </c>
      <c r="DP84" s="216">
        <v>2.3748701438307762E-2</v>
      </c>
      <c r="DQ84" s="216">
        <v>2.2562602534890175E-2</v>
      </c>
      <c r="DR84" s="216">
        <v>9.0729980729520321E-4</v>
      </c>
      <c r="DS84" s="216">
        <v>1.910453662276268E-2</v>
      </c>
      <c r="DT84" s="217">
        <f t="shared" si="23"/>
        <v>2.0011836430057883E-2</v>
      </c>
      <c r="DU84" s="159"/>
      <c r="DV84" s="123">
        <v>1974</v>
      </c>
      <c r="DW84" s="180">
        <v>0.210116500052689</v>
      </c>
      <c r="DX84" s="181">
        <v>0.18218488433992491</v>
      </c>
      <c r="DY84" s="181">
        <v>2.7931615712764091E-2</v>
      </c>
      <c r="DZ84" s="180">
        <v>0.45462759065520553</v>
      </c>
      <c r="EA84" s="181">
        <v>0.4027189046127656</v>
      </c>
      <c r="EB84" s="182">
        <v>5.1908686042439867E-2</v>
      </c>
      <c r="EC84" s="181">
        <v>0.3352573670228236</v>
      </c>
      <c r="ED84" s="181">
        <v>0.22982357018754471</v>
      </c>
      <c r="EE84" s="181">
        <v>0.10543379683527887</v>
      </c>
      <c r="EF84" s="180">
        <v>9.8185356258416678E-2</v>
      </c>
      <c r="EG84" s="181">
        <v>4.7768092036269999E-2</v>
      </c>
      <c r="EH84" s="182">
        <v>5.0417264222146672E-2</v>
      </c>
      <c r="EI84" s="181">
        <v>3.1862215517349947E-2</v>
      </c>
      <c r="EJ84" s="181">
        <v>8.5314442890526386E-3</v>
      </c>
      <c r="EK84" s="182">
        <v>2.3330771228297308E-2</v>
      </c>
      <c r="EL84" s="181"/>
      <c r="EM84" s="181"/>
      <c r="EN84" s="222"/>
      <c r="EO84" s="223"/>
      <c r="EP84" s="223"/>
      <c r="EQ84" s="223"/>
      <c r="ER84" s="223"/>
      <c r="ES84" s="223"/>
      <c r="ET84" s="223"/>
      <c r="EU84" s="224"/>
      <c r="EV84" s="159">
        <v>1974</v>
      </c>
      <c r="EW84" s="207"/>
      <c r="EX84" s="225"/>
      <c r="EY84" s="225"/>
      <c r="EZ84" s="225"/>
      <c r="FA84" s="226"/>
      <c r="FB84" s="208"/>
      <c r="FC84" s="208"/>
      <c r="FD84" s="208"/>
      <c r="FE84" s="208"/>
      <c r="FF84" s="208"/>
      <c r="FG84" s="118"/>
      <c r="FH84" s="118"/>
      <c r="FI84" s="118"/>
      <c r="FJ84" s="118"/>
      <c r="FK84" s="211"/>
      <c r="FL84" s="211"/>
      <c r="FM84" s="211"/>
      <c r="FN84" s="211"/>
      <c r="FO84" s="118"/>
      <c r="FP84" s="118"/>
      <c r="FQ84" s="118"/>
      <c r="FR84" s="118"/>
      <c r="FS84" s="159"/>
      <c r="FT84" s="123"/>
      <c r="FU84" s="123"/>
      <c r="FV84" s="172"/>
      <c r="FW84" s="118"/>
      <c r="FX84" s="118"/>
      <c r="FY84" s="118"/>
      <c r="FZ84" s="118"/>
      <c r="GA84" s="118"/>
      <c r="GB84" s="118"/>
      <c r="GC84" s="118"/>
      <c r="GD84" s="118"/>
      <c r="GE84" s="118"/>
      <c r="GF84" s="118"/>
      <c r="GG84" s="118"/>
      <c r="GH84" s="118"/>
      <c r="GI84" s="118"/>
      <c r="GJ84" s="118"/>
      <c r="GK84" s="118"/>
      <c r="GL84" s="118"/>
      <c r="GM84" s="118"/>
      <c r="GN84" s="118"/>
      <c r="GO84" s="118"/>
      <c r="GP84" s="227"/>
      <c r="GQ84" s="211"/>
      <c r="GR84" s="211"/>
      <c r="GS84" s="211"/>
      <c r="GT84" s="228"/>
      <c r="GU84" s="227"/>
      <c r="GV84" s="211"/>
      <c r="GW84" s="211"/>
      <c r="GX84" s="211"/>
      <c r="GY84" s="211"/>
      <c r="GZ84" s="228"/>
      <c r="HA84" s="227"/>
      <c r="HB84" s="211"/>
      <c r="HC84" s="211"/>
      <c r="HD84" s="211"/>
      <c r="HE84" s="211"/>
      <c r="HF84" s="228"/>
      <c r="HG84" s="118"/>
      <c r="HH84" s="118">
        <v>1978</v>
      </c>
      <c r="HI84" s="184">
        <v>0.64041715860366821</v>
      </c>
      <c r="HJ84" s="184">
        <v>0.52465575933456421</v>
      </c>
      <c r="HK84" s="174">
        <v>0.30607795715332031</v>
      </c>
      <c r="HL84" s="138">
        <v>0.27933627367019653</v>
      </c>
      <c r="HM84" s="138">
        <v>0.27251461148262024</v>
      </c>
      <c r="HN84" s="138">
        <v>0.1760200709104538</v>
      </c>
      <c r="HO84" s="138">
        <v>8.3043545484542847E-2</v>
      </c>
      <c r="HP84" s="138">
        <v>6.0819327831268311E-2</v>
      </c>
      <c r="HQ84" s="118"/>
      <c r="HR84" s="118"/>
      <c r="HS84" s="118"/>
      <c r="HT84" s="118"/>
      <c r="HU84" s="118"/>
      <c r="HV84" s="118"/>
    </row>
    <row r="85" spans="1:230" x14ac:dyDescent="0.3">
      <c r="A85" s="159">
        <v>1975</v>
      </c>
      <c r="B85" s="159">
        <v>1975</v>
      </c>
      <c r="C85" s="265">
        <v>0.20896357297897339</v>
      </c>
      <c r="D85" s="265">
        <v>0.46009200811386108</v>
      </c>
      <c r="E85" s="265">
        <v>0.33094441890716553</v>
      </c>
      <c r="F85" s="265">
        <v>8.863714337348938E-2</v>
      </c>
      <c r="G85" s="266">
        <v>0.20269921887620512</v>
      </c>
      <c r="H85" s="266">
        <v>0.45378687315462685</v>
      </c>
      <c r="I85" s="266">
        <v>0.34351390796916803</v>
      </c>
      <c r="J85" s="266">
        <v>0.10555587813587408</v>
      </c>
      <c r="K85" s="190">
        <f t="shared" si="5"/>
        <v>0.23795802983329395</v>
      </c>
      <c r="L85" s="138">
        <v>37258.607806613552</v>
      </c>
      <c r="M85" s="175">
        <f>DataF11.2!L85*$Q$24</f>
        <v>30509.28551966112</v>
      </c>
      <c r="N85" s="175"/>
      <c r="O85" s="175"/>
      <c r="P85" s="118"/>
      <c r="Q85" s="118"/>
      <c r="R85" s="118"/>
      <c r="S85" s="118"/>
      <c r="T85" s="211"/>
      <c r="U85" s="159">
        <v>1975</v>
      </c>
      <c r="V85" s="212">
        <v>1.9246527226641774E-3</v>
      </c>
      <c r="W85" s="212">
        <v>6.0812070965766907E-2</v>
      </c>
      <c r="X85" s="212">
        <v>0.27429375052452087</v>
      </c>
      <c r="Y85" s="212">
        <v>0.66489416360855103</v>
      </c>
      <c r="Z85" s="212">
        <v>0.28675639629364014</v>
      </c>
      <c r="AA85" s="212">
        <v>0.1170184314250946</v>
      </c>
      <c r="AB85" s="212">
        <v>4.079175740480423E-2</v>
      </c>
      <c r="AC85" s="212">
        <v>6.3603492453694344E-3</v>
      </c>
      <c r="AD85" s="213">
        <f t="shared" si="7"/>
        <v>0.37813776731491089</v>
      </c>
      <c r="AE85" s="214">
        <v>9.5718167722225189E-4</v>
      </c>
      <c r="AF85" s="214">
        <v>0.21747012436389923</v>
      </c>
      <c r="AG85" s="214">
        <v>0.4901919960975647</v>
      </c>
      <c r="AH85" s="214">
        <v>0.29233789443969727</v>
      </c>
      <c r="AI85" s="214">
        <v>6.3908033072948456E-2</v>
      </c>
      <c r="AJ85" s="214">
        <v>1.3722613453865051E-2</v>
      </c>
      <c r="AK85" s="212">
        <f t="shared" si="8"/>
        <v>0.22842986136674881</v>
      </c>
      <c r="AL85" s="214">
        <v>0</v>
      </c>
      <c r="AM85" s="212">
        <v>0.10151437669992447</v>
      </c>
      <c r="AN85" s="212">
        <v>0.53387999534606934</v>
      </c>
      <c r="AO85" s="212">
        <v>0.36460566520690918</v>
      </c>
      <c r="AP85" s="212">
        <v>8.8925525546073914E-2</v>
      </c>
      <c r="AQ85" s="212">
        <v>1.9412724301218987E-2</v>
      </c>
      <c r="AR85" s="213">
        <f t="shared" si="9"/>
        <v>0.27568013966083527</v>
      </c>
      <c r="AS85" s="212"/>
      <c r="AT85" s="123"/>
      <c r="AU85" s="118"/>
      <c r="AV85" s="118"/>
      <c r="AW85" s="118"/>
      <c r="AX85" s="118"/>
      <c r="AY85" s="118"/>
      <c r="AZ85" s="118"/>
      <c r="BA85" s="118"/>
      <c r="BB85" s="118"/>
      <c r="BC85" s="118"/>
      <c r="BD85" s="118"/>
      <c r="BE85" s="118"/>
      <c r="BF85" s="118"/>
      <c r="BG85" s="118"/>
      <c r="BH85" s="118"/>
      <c r="BI85" s="118"/>
      <c r="BJ85" s="118"/>
      <c r="BK85" s="118"/>
      <c r="BL85" s="118"/>
      <c r="BM85" s="118"/>
      <c r="BN85" s="118"/>
      <c r="BO85" s="118"/>
      <c r="BP85" s="118"/>
      <c r="BQ85" s="215">
        <v>0.21831841679956099</v>
      </c>
      <c r="BR85" s="216">
        <v>0.19017417591287308</v>
      </c>
      <c r="BS85" s="216">
        <v>2.8144240886687908E-2</v>
      </c>
      <c r="BT85" s="216">
        <v>0.17646974918898195</v>
      </c>
      <c r="BU85" s="216">
        <v>2.0779626482479111E-2</v>
      </c>
      <c r="BV85" s="216">
        <v>7.2086887132469689E-3</v>
      </c>
      <c r="BW85" s="216">
        <v>1.3860351779844442E-2</v>
      </c>
      <c r="BX85" s="217">
        <f t="shared" si="10"/>
        <v>2.1069040493091412E-2</v>
      </c>
      <c r="BY85" s="218">
        <v>0.46114113190296302</v>
      </c>
      <c r="BZ85" s="218">
        <v>0.4127035022701786</v>
      </c>
      <c r="CA85" s="218">
        <v>4.8437629632784418E-2</v>
      </c>
      <c r="CB85" s="218">
        <v>0.38273392617702484</v>
      </c>
      <c r="CC85" s="218">
        <v>4.5006101835986606E-2</v>
      </c>
      <c r="CD85" s="218">
        <v>9.4419062451523914E-3</v>
      </c>
      <c r="CE85" s="218">
        <v>2.3959192106131427E-2</v>
      </c>
      <c r="CF85" s="218">
        <f t="shared" si="11"/>
        <v>3.3401098351283819E-2</v>
      </c>
      <c r="CG85" s="219">
        <f t="shared" si="12"/>
        <v>0.40826438784862201</v>
      </c>
      <c r="CH85" s="220">
        <f t="shared" si="13"/>
        <v>0.28121016880283162</v>
      </c>
      <c r="CI85" s="220">
        <f t="shared" si="14"/>
        <v>0.1270542190457904</v>
      </c>
      <c r="CJ85" s="220">
        <f t="shared" si="15"/>
        <v>0.21466608159244061</v>
      </c>
      <c r="CK85" s="220">
        <f t="shared" si="16"/>
        <v>9.7922312432500241E-2</v>
      </c>
      <c r="CL85" s="220">
        <f t="shared" si="17"/>
        <v>8.5024469891547636E-3</v>
      </c>
      <c r="CM85" s="220">
        <f t="shared" si="18"/>
        <v>8.7173543546641918E-2</v>
      </c>
      <c r="CN85" s="221">
        <f t="shared" si="19"/>
        <v>9.5675990535796701E-2</v>
      </c>
      <c r="CO85" s="218">
        <v>0.3205404280861176</v>
      </c>
      <c r="CP85" s="218">
        <v>0.23324868218721262</v>
      </c>
      <c r="CQ85" s="218">
        <v>8.7291745898904982E-2</v>
      </c>
      <c r="CR85" s="218">
        <v>0.1844751900061965</v>
      </c>
      <c r="CS85" s="218">
        <v>7.1960153596427753E-2</v>
      </c>
      <c r="CT85" s="218">
        <v>6.877052910216311E-3</v>
      </c>
      <c r="CU85" s="218">
        <v>5.7228027467551443E-2</v>
      </c>
      <c r="CV85" s="218">
        <f t="shared" si="20"/>
        <v>6.4105080377767756E-2</v>
      </c>
      <c r="CW85" s="215">
        <v>8.7723959762504411E-2</v>
      </c>
      <c r="CX85" s="216">
        <v>4.7961486615618998E-2</v>
      </c>
      <c r="CY85" s="216">
        <v>3.9762473146885399E-2</v>
      </c>
      <c r="CZ85" s="216">
        <v>3.0190891586244106E-2</v>
      </c>
      <c r="DA85" s="216">
        <v>2.5962158836072488E-2</v>
      </c>
      <c r="DB85" s="216">
        <v>1.6253940789384524E-3</v>
      </c>
      <c r="DC85" s="216">
        <v>2.9945516079090483E-2</v>
      </c>
      <c r="DD85" s="217">
        <f t="shared" si="21"/>
        <v>3.1570910158028938E-2</v>
      </c>
      <c r="DE85" s="215">
        <v>2.6221683473619285E-2</v>
      </c>
      <c r="DF85" s="216">
        <v>8.5557867052696961E-3</v>
      </c>
      <c r="DG85" s="216">
        <v>1.7665896768349589E-2</v>
      </c>
      <c r="DH85" s="216">
        <v>5.2463030442595482E-3</v>
      </c>
      <c r="DI85" s="216">
        <v>4.8033791155169545E-3</v>
      </c>
      <c r="DJ85" s="216">
        <v>3.5823526916227579E-4</v>
      </c>
      <c r="DK85" s="216">
        <v>1.5813766266322846E-2</v>
      </c>
      <c r="DL85" s="217">
        <f t="shared" si="22"/>
        <v>1.617200153548512E-2</v>
      </c>
      <c r="DM85" s="215">
        <v>6.1502277851104736E-2</v>
      </c>
      <c r="DN85" s="216">
        <v>3.9405699819326401E-2</v>
      </c>
      <c r="DO85" s="216">
        <v>2.2096576169133186E-2</v>
      </c>
      <c r="DP85" s="216">
        <v>2.4944588541984558E-2</v>
      </c>
      <c r="DQ85" s="216">
        <v>2.1158779039978981E-2</v>
      </c>
      <c r="DR85" s="216">
        <v>1.2671587755903602E-3</v>
      </c>
      <c r="DS85" s="216">
        <v>1.4131749980151653E-2</v>
      </c>
      <c r="DT85" s="217">
        <f t="shared" si="23"/>
        <v>1.5398908755742013E-2</v>
      </c>
      <c r="DU85" s="159"/>
      <c r="DV85" s="123">
        <v>1975</v>
      </c>
      <c r="DW85" s="180">
        <v>0.21831841679956099</v>
      </c>
      <c r="DX85" s="181">
        <v>0.19017417591287308</v>
      </c>
      <c r="DY85" s="181">
        <v>2.8144240886687908E-2</v>
      </c>
      <c r="DZ85" s="180">
        <v>0.46114113190296302</v>
      </c>
      <c r="EA85" s="181">
        <v>0.4127035022701786</v>
      </c>
      <c r="EB85" s="182">
        <v>4.8437629632784418E-2</v>
      </c>
      <c r="EC85" s="181">
        <v>0.3205404280861176</v>
      </c>
      <c r="ED85" s="181">
        <v>0.23324868218721262</v>
      </c>
      <c r="EE85" s="181">
        <v>8.7291745898904982E-2</v>
      </c>
      <c r="EF85" s="180">
        <v>8.7723959762504411E-2</v>
      </c>
      <c r="EG85" s="181">
        <v>4.7961486615618998E-2</v>
      </c>
      <c r="EH85" s="182">
        <v>3.9762473146885399E-2</v>
      </c>
      <c r="EI85" s="181">
        <v>2.6221683473619285E-2</v>
      </c>
      <c r="EJ85" s="181">
        <v>8.5557867052696961E-3</v>
      </c>
      <c r="EK85" s="182">
        <v>1.7665896768349589E-2</v>
      </c>
      <c r="EL85" s="181"/>
      <c r="EM85" s="181"/>
      <c r="EN85" s="222">
        <v>2.6549766063690186</v>
      </c>
      <c r="EO85" s="223">
        <v>1.6548380851745605</v>
      </c>
      <c r="EP85" s="223">
        <v>3.0777697563171387</v>
      </c>
      <c r="EQ85" s="223">
        <v>3.2812600135803223</v>
      </c>
      <c r="ER85" s="223">
        <v>3.3648662567138672</v>
      </c>
      <c r="ES85" s="223">
        <v>2.7065913677215576</v>
      </c>
      <c r="ET85" s="223">
        <v>2.3202245235443115</v>
      </c>
      <c r="EU85" s="224">
        <v>2.1587109565734863</v>
      </c>
      <c r="EV85" s="159">
        <v>1975</v>
      </c>
      <c r="EW85" s="207">
        <f>1-EX85</f>
        <v>0.67947643995285034</v>
      </c>
      <c r="EX85" s="225">
        <v>0.32052356004714966</v>
      </c>
      <c r="EY85" s="225">
        <v>0.18740288913249969</v>
      </c>
      <c r="EZ85" s="225">
        <v>7.0531643927097321E-2</v>
      </c>
      <c r="FA85" s="226">
        <v>7.4492290616035461E-2</v>
      </c>
      <c r="FB85" s="208"/>
      <c r="FC85" s="208"/>
      <c r="FD85" s="208"/>
      <c r="FE85" s="208"/>
      <c r="FF85" s="208"/>
      <c r="FG85" s="118"/>
      <c r="FH85" s="118"/>
      <c r="FI85" s="118"/>
      <c r="FJ85" s="118"/>
      <c r="FK85" s="211"/>
      <c r="FL85" s="211"/>
      <c r="FM85" s="211"/>
      <c r="FN85" s="211"/>
      <c r="FO85" s="118"/>
      <c r="FP85" s="118"/>
      <c r="FQ85" s="118"/>
      <c r="FR85" s="118"/>
      <c r="FS85" s="229">
        <v>0.47315675020217896</v>
      </c>
      <c r="FT85" s="223">
        <v>0.50509725856804022</v>
      </c>
      <c r="FU85" s="230">
        <f>FS85*FT85</f>
        <v>0.2389901774000836</v>
      </c>
      <c r="FV85" s="231">
        <v>0.92554717510938644</v>
      </c>
      <c r="FW85" s="118"/>
      <c r="FX85" s="118"/>
      <c r="FY85" s="118"/>
      <c r="FZ85" s="118"/>
      <c r="GA85" s="118"/>
      <c r="GB85" s="118"/>
      <c r="GC85" s="118"/>
      <c r="GD85" s="118"/>
      <c r="GE85" s="118"/>
      <c r="GF85" s="118"/>
      <c r="GG85" s="118"/>
      <c r="GH85" s="118"/>
      <c r="GI85" s="118"/>
      <c r="GJ85" s="118"/>
      <c r="GK85" s="118"/>
      <c r="GL85" s="118"/>
      <c r="GM85" s="118"/>
      <c r="GN85" s="118"/>
      <c r="GO85" s="118"/>
      <c r="GP85" s="227">
        <v>0.23098086335779972</v>
      </c>
      <c r="GQ85" s="211">
        <v>0.49477236718896561</v>
      </c>
      <c r="GR85" s="211">
        <v>0.27424675226211548</v>
      </c>
      <c r="GS85" s="211">
        <v>6.4356036484241486E-2</v>
      </c>
      <c r="GT85" s="228">
        <v>4.2021442204713821E-2</v>
      </c>
      <c r="GU85" s="227">
        <v>0.22476503949337401</v>
      </c>
      <c r="GV85" s="211">
        <v>0.44542901846990418</v>
      </c>
      <c r="GW85" s="211">
        <v>0.32980597019195557</v>
      </c>
      <c r="GX85" s="211">
        <v>9.6437998116016388E-2</v>
      </c>
      <c r="GY85" s="211">
        <v>6.7414082586765289E-2</v>
      </c>
      <c r="GZ85" s="228">
        <v>3.0303742736577988E-2</v>
      </c>
      <c r="HA85" s="227">
        <v>0.19696977004924593</v>
      </c>
      <c r="HB85" s="211">
        <v>0.45709295174208497</v>
      </c>
      <c r="HC85" s="211">
        <v>0.34593731164932251</v>
      </c>
      <c r="HD85" s="211">
        <v>9.2717379331588745E-2</v>
      </c>
      <c r="HE85" s="211">
        <v>6.3952334225177765E-2</v>
      </c>
      <c r="HF85" s="228">
        <v>2.9355283826589584E-2</v>
      </c>
      <c r="HG85" s="118"/>
      <c r="HH85" s="118">
        <v>1979</v>
      </c>
      <c r="HI85" s="184">
        <v>0.64584332704544067</v>
      </c>
      <c r="HJ85" s="184">
        <v>0.51912575960159302</v>
      </c>
      <c r="HK85" s="174">
        <v>0.31407064199447632</v>
      </c>
      <c r="HL85" s="138">
        <v>0.27530276775360107</v>
      </c>
      <c r="HM85" s="138">
        <v>0.2794710099697113</v>
      </c>
      <c r="HN85" s="138">
        <v>0.17435543239116669</v>
      </c>
      <c r="HO85" s="138">
        <v>8.5143044590950012E-2</v>
      </c>
      <c r="HP85" s="138">
        <v>5.9735588729381561E-2</v>
      </c>
      <c r="HQ85" s="118"/>
      <c r="HR85" s="118"/>
      <c r="HS85" s="118"/>
      <c r="HT85" s="118"/>
      <c r="HU85" s="118"/>
      <c r="HV85" s="118"/>
    </row>
    <row r="86" spans="1:230" x14ac:dyDescent="0.3">
      <c r="A86" s="159">
        <v>1976</v>
      </c>
      <c r="B86" s="159">
        <v>1976</v>
      </c>
      <c r="C86" s="265">
        <v>0.21199771761894226</v>
      </c>
      <c r="D86" s="265">
        <v>0.46121156215667725</v>
      </c>
      <c r="E86" s="265">
        <v>0.32679072022438049</v>
      </c>
      <c r="F86" s="265">
        <v>8.974437415599823E-2</v>
      </c>
      <c r="G86" s="266">
        <v>0.20211716857727424</v>
      </c>
      <c r="H86" s="266">
        <v>0.45368661565899515</v>
      </c>
      <c r="I86" s="266">
        <v>0.34419621576373061</v>
      </c>
      <c r="J86" s="266">
        <v>0.10529308792285974</v>
      </c>
      <c r="K86" s="190">
        <f t="shared" si="5"/>
        <v>0.23890312784087087</v>
      </c>
      <c r="L86" s="138">
        <v>38619.549879213351</v>
      </c>
      <c r="M86" s="175">
        <f>DataF11.2!L86*$Q$24</f>
        <v>31623.695657693614</v>
      </c>
      <c r="N86" s="175"/>
      <c r="O86" s="175"/>
      <c r="P86" s="118"/>
      <c r="Q86" s="118"/>
      <c r="R86" s="118"/>
      <c r="S86" s="118"/>
      <c r="T86" s="211"/>
      <c r="U86" s="159">
        <v>1976</v>
      </c>
      <c r="V86" s="212">
        <v>2.2116075269877911E-3</v>
      </c>
      <c r="W86" s="212">
        <v>6.4264997839927673E-2</v>
      </c>
      <c r="X86" s="212">
        <v>0.2746138870716095</v>
      </c>
      <c r="Y86" s="212">
        <v>0.66112112998962402</v>
      </c>
      <c r="Z86" s="212">
        <v>0.28599399328231812</v>
      </c>
      <c r="AA86" s="212">
        <v>0.11977872997522354</v>
      </c>
      <c r="AB86" s="212">
        <v>0</v>
      </c>
      <c r="AC86" s="212">
        <v>0</v>
      </c>
      <c r="AD86" s="213">
        <f t="shared" si="7"/>
        <v>0.37512713670730591</v>
      </c>
      <c r="AE86" s="214">
        <v>1.0709894122555852E-3</v>
      </c>
      <c r="AF86" s="214">
        <v>0.22028033435344696</v>
      </c>
      <c r="AG86" s="214">
        <v>0.49236232042312622</v>
      </c>
      <c r="AH86" s="214">
        <v>0.28735733032226563</v>
      </c>
      <c r="AI86" s="214">
        <v>6.2545120716094971E-2</v>
      </c>
      <c r="AJ86" s="214">
        <v>1.3668602332472801E-2</v>
      </c>
      <c r="AK86" s="212">
        <f t="shared" si="8"/>
        <v>0.22481220960617065</v>
      </c>
      <c r="AL86" s="214">
        <v>0</v>
      </c>
      <c r="AM86" s="212">
        <v>0.10412812232971191</v>
      </c>
      <c r="AN86" s="212">
        <v>0.53648042678833008</v>
      </c>
      <c r="AO86" s="212">
        <v>0.3593914806842804</v>
      </c>
      <c r="AP86" s="212">
        <v>8.6829394102096558E-2</v>
      </c>
      <c r="AQ86" s="212">
        <v>1.9229494035243988E-2</v>
      </c>
      <c r="AR86" s="213">
        <f t="shared" si="9"/>
        <v>0.27256208658218384</v>
      </c>
      <c r="AS86" s="212"/>
      <c r="AT86" s="123"/>
      <c r="AU86" s="118"/>
      <c r="AV86" s="118"/>
      <c r="AW86" s="118"/>
      <c r="AX86" s="118"/>
      <c r="AY86" s="118"/>
      <c r="AZ86" s="118"/>
      <c r="BA86" s="118"/>
      <c r="BB86" s="118"/>
      <c r="BC86" s="118"/>
      <c r="BD86" s="118"/>
      <c r="BE86" s="118"/>
      <c r="BF86" s="118"/>
      <c r="BG86" s="118"/>
      <c r="BH86" s="118"/>
      <c r="BI86" s="118"/>
      <c r="BJ86" s="118"/>
      <c r="BK86" s="118"/>
      <c r="BL86" s="118"/>
      <c r="BM86" s="118"/>
      <c r="BN86" s="118"/>
      <c r="BO86" s="118"/>
      <c r="BP86" s="118"/>
      <c r="BQ86" s="215">
        <v>0.22153757841134911</v>
      </c>
      <c r="BR86" s="216">
        <v>0.19377980625165495</v>
      </c>
      <c r="BS86" s="216">
        <v>2.7757772159694161E-2</v>
      </c>
      <c r="BT86" s="216">
        <v>0.18033128406386822</v>
      </c>
      <c r="BU86" s="216">
        <v>2.0565447823796046E-2</v>
      </c>
      <c r="BV86" s="216">
        <v>6.1857405860957088E-3</v>
      </c>
      <c r="BW86" s="216">
        <v>1.44551001396924E-2</v>
      </c>
      <c r="BX86" s="217">
        <f t="shared" si="10"/>
        <v>2.0640840725788111E-2</v>
      </c>
      <c r="BY86" s="218">
        <v>0.46361262829073213</v>
      </c>
      <c r="BZ86" s="218">
        <v>0.41615073106617273</v>
      </c>
      <c r="CA86" s="218">
        <v>4.7461897224559416E-2</v>
      </c>
      <c r="CB86" s="218">
        <v>0.38827178627252579</v>
      </c>
      <c r="CC86" s="218">
        <v>4.2156635892222107E-2</v>
      </c>
      <c r="CD86" s="218">
        <v>8.3198345135900558E-3</v>
      </c>
      <c r="CE86" s="218">
        <v>2.4864378146847138E-2</v>
      </c>
      <c r="CF86" s="218">
        <f t="shared" si="11"/>
        <v>3.3184212660437196E-2</v>
      </c>
      <c r="CG86" s="219">
        <f t="shared" si="12"/>
        <v>0.40089724031213064</v>
      </c>
      <c r="CH86" s="220">
        <f t="shared" si="13"/>
        <v>0.27687319649195802</v>
      </c>
      <c r="CI86" s="220">
        <f t="shared" si="14"/>
        <v>0.12402404382017256</v>
      </c>
      <c r="CJ86" s="220">
        <f t="shared" si="15"/>
        <v>0.21486080810427666</v>
      </c>
      <c r="CK86" s="220">
        <f t="shared" si="16"/>
        <v>9.1624404702191201E-2</v>
      </c>
      <c r="CL86" s="220">
        <f t="shared" si="17"/>
        <v>7.4527966048036128E-3</v>
      </c>
      <c r="CM86" s="220">
        <f t="shared" si="18"/>
        <v>8.695922817524443E-2</v>
      </c>
      <c r="CN86" s="221">
        <f t="shared" si="19"/>
        <v>9.4412024780048051E-2</v>
      </c>
      <c r="CO86" s="218">
        <v>0.31484887978379072</v>
      </c>
      <c r="CP86" s="218">
        <v>0.22979614803011897</v>
      </c>
      <c r="CQ86" s="218">
        <v>8.5052731753671701E-2</v>
      </c>
      <c r="CR86" s="218">
        <v>0.18435144238173962</v>
      </c>
      <c r="CS86" s="218">
        <v>6.7347952100678399E-2</v>
      </c>
      <c r="CT86" s="218">
        <v>6.022467102683381E-3</v>
      </c>
      <c r="CU86" s="218">
        <v>5.7127015786603064E-2</v>
      </c>
      <c r="CV86" s="218">
        <f t="shared" si="20"/>
        <v>6.3149482889286443E-2</v>
      </c>
      <c r="CW86" s="215">
        <v>8.6048360528339904E-2</v>
      </c>
      <c r="CX86" s="216">
        <v>4.7077048461839049E-2</v>
      </c>
      <c r="CY86" s="216">
        <v>3.8971312066500854E-2</v>
      </c>
      <c r="CZ86" s="216">
        <v>3.0509365722537041E-2</v>
      </c>
      <c r="DA86" s="216">
        <v>2.4276452601512802E-2</v>
      </c>
      <c r="DB86" s="216">
        <v>1.4303295021202318E-3</v>
      </c>
      <c r="DC86" s="216">
        <v>2.9832212388641373E-2</v>
      </c>
      <c r="DD86" s="217">
        <f t="shared" si="21"/>
        <v>3.1262541890761608E-2</v>
      </c>
      <c r="DE86" s="215">
        <v>2.6379916363096816E-2</v>
      </c>
      <c r="DF86" s="216">
        <v>8.6859047293504632E-3</v>
      </c>
      <c r="DG86" s="216">
        <v>1.7694011633746353E-2</v>
      </c>
      <c r="DH86" s="216">
        <v>5.2507827058434486E-3</v>
      </c>
      <c r="DI86" s="216">
        <v>4.9884180708979139E-3</v>
      </c>
      <c r="DJ86" s="216">
        <v>3.0190579155018411E-4</v>
      </c>
      <c r="DK86" s="216">
        <v>1.583880980763604E-2</v>
      </c>
      <c r="DL86" s="217">
        <f t="shared" si="22"/>
        <v>1.6140715599186225E-2</v>
      </c>
      <c r="DM86" s="215">
        <v>5.9668444097042084E-2</v>
      </c>
      <c r="DN86" s="216">
        <v>3.8391143083572388E-2</v>
      </c>
      <c r="DO86" s="216">
        <v>2.1277301013469696E-2</v>
      </c>
      <c r="DP86" s="216">
        <v>2.5258582085371017E-2</v>
      </c>
      <c r="DQ86" s="216">
        <v>1.9288035109639168E-2</v>
      </c>
      <c r="DR86" s="216">
        <v>1.1284237261861563E-3</v>
      </c>
      <c r="DS86" s="216">
        <v>1.3993402943015099E-2</v>
      </c>
      <c r="DT86" s="217">
        <f t="shared" si="23"/>
        <v>1.5121826669201255E-2</v>
      </c>
      <c r="DU86" s="159"/>
      <c r="DV86" s="123">
        <v>1976</v>
      </c>
      <c r="DW86" s="180">
        <v>0.22153757841134911</v>
      </c>
      <c r="DX86" s="181">
        <v>0.19377980625165495</v>
      </c>
      <c r="DY86" s="181">
        <v>2.7757772159694161E-2</v>
      </c>
      <c r="DZ86" s="180">
        <v>0.46361262829073213</v>
      </c>
      <c r="EA86" s="181">
        <v>0.41615073106617273</v>
      </c>
      <c r="EB86" s="182">
        <v>4.7461897224559416E-2</v>
      </c>
      <c r="EC86" s="181">
        <v>0.31484887978379072</v>
      </c>
      <c r="ED86" s="181">
        <v>0.22979614803011897</v>
      </c>
      <c r="EE86" s="181">
        <v>8.5052731753671701E-2</v>
      </c>
      <c r="EF86" s="180">
        <v>8.6048360528339904E-2</v>
      </c>
      <c r="EG86" s="181">
        <v>4.7077048461839049E-2</v>
      </c>
      <c r="EH86" s="182">
        <v>3.8971312066500854E-2</v>
      </c>
      <c r="EI86" s="181">
        <v>2.6379916363096816E-2</v>
      </c>
      <c r="EJ86" s="181">
        <v>8.6859047293504632E-3</v>
      </c>
      <c r="EK86" s="182">
        <v>1.7694011633746353E-2</v>
      </c>
      <c r="EL86" s="181"/>
      <c r="EM86" s="181"/>
      <c r="EN86" s="222"/>
      <c r="EO86" s="223"/>
      <c r="EP86" s="223"/>
      <c r="EQ86" s="223"/>
      <c r="ER86" s="223"/>
      <c r="ES86" s="223"/>
      <c r="ET86" s="223"/>
      <c r="EU86" s="224"/>
      <c r="EV86" s="159">
        <v>1976</v>
      </c>
      <c r="EW86" s="161"/>
      <c r="EX86" s="225"/>
      <c r="EY86" s="225"/>
      <c r="EZ86" s="225"/>
      <c r="FA86" s="226"/>
      <c r="FB86" s="208"/>
      <c r="FC86" s="208"/>
      <c r="FD86" s="208"/>
      <c r="FE86" s="208"/>
      <c r="FF86" s="208"/>
      <c r="FG86" s="118"/>
      <c r="FH86" s="118"/>
      <c r="FI86" s="118"/>
      <c r="FJ86" s="118"/>
      <c r="FK86" s="211"/>
      <c r="FL86" s="211"/>
      <c r="FM86" s="211"/>
      <c r="FN86" s="211"/>
      <c r="FO86" s="118"/>
      <c r="FP86" s="118"/>
      <c r="FQ86" s="118"/>
      <c r="FR86" s="118"/>
      <c r="FS86" s="159"/>
      <c r="FT86" s="123"/>
      <c r="FU86" s="123"/>
      <c r="FV86" s="232"/>
      <c r="FW86" s="118"/>
      <c r="FX86" s="118"/>
      <c r="FY86" s="118"/>
      <c r="FZ86" s="118"/>
      <c r="GA86" s="118"/>
      <c r="GB86" s="118"/>
      <c r="GC86" s="118"/>
      <c r="GD86" s="118"/>
      <c r="GE86" s="118"/>
      <c r="GF86" s="118"/>
      <c r="GG86" s="118"/>
      <c r="GH86" s="118"/>
      <c r="GI86" s="118"/>
      <c r="GJ86" s="118"/>
      <c r="GK86" s="118"/>
      <c r="GL86" s="118"/>
      <c r="GM86" s="118"/>
      <c r="GN86" s="118"/>
      <c r="GO86" s="118"/>
      <c r="GP86" s="227"/>
      <c r="GQ86" s="211"/>
      <c r="GR86" s="211"/>
      <c r="GS86" s="211"/>
      <c r="GT86" s="228"/>
      <c r="GU86" s="227"/>
      <c r="GV86" s="211"/>
      <c r="GW86" s="211"/>
      <c r="GX86" s="211"/>
      <c r="GY86" s="211"/>
      <c r="GZ86" s="228"/>
      <c r="HA86" s="227"/>
      <c r="HB86" s="211"/>
      <c r="HC86" s="211"/>
      <c r="HD86" s="211"/>
      <c r="HE86" s="211"/>
      <c r="HF86" s="228"/>
      <c r="HG86" s="118"/>
      <c r="HH86" s="118">
        <v>1980</v>
      </c>
      <c r="HI86" s="184">
        <v>0.6579774022102356</v>
      </c>
      <c r="HJ86" s="184">
        <v>0.51645779609680176</v>
      </c>
      <c r="HK86" s="174">
        <v>0.30881980061531067</v>
      </c>
      <c r="HL86" s="138">
        <v>0.2754141092300415</v>
      </c>
      <c r="HM86" s="138">
        <v>0.28228020668029785</v>
      </c>
      <c r="HN86" s="138">
        <v>0.17206966876983643</v>
      </c>
      <c r="HO86" s="138">
        <v>8.4536291658878326E-2</v>
      </c>
      <c r="HP86" s="138">
        <v>5.8804169297218323E-2</v>
      </c>
      <c r="HQ86" s="118"/>
      <c r="HR86" s="118"/>
      <c r="HS86" s="118"/>
      <c r="HT86" s="118"/>
      <c r="HU86" s="118"/>
      <c r="HV86" s="118"/>
    </row>
    <row r="87" spans="1:230" x14ac:dyDescent="0.3">
      <c r="A87" s="159">
        <v>1977</v>
      </c>
      <c r="B87" s="159">
        <v>1977</v>
      </c>
      <c r="C87" s="265">
        <v>0.22189101576805115</v>
      </c>
      <c r="D87" s="265">
        <v>0.46577286720275879</v>
      </c>
      <c r="E87" s="265">
        <v>0.31233611702919006</v>
      </c>
      <c r="F87" s="265">
        <v>8.4938645362854004E-2</v>
      </c>
      <c r="G87" s="266">
        <v>0.20028216234638307</v>
      </c>
      <c r="H87" s="266">
        <v>0.45324136834174311</v>
      </c>
      <c r="I87" s="266">
        <v>0.34647646931187381</v>
      </c>
      <c r="J87" s="266">
        <v>0.10665341100676073</v>
      </c>
      <c r="K87" s="190">
        <f t="shared" ref="K87:K118" si="24">I87-J87</f>
        <v>0.23982305830511308</v>
      </c>
      <c r="L87" s="138">
        <v>39814.06470348857</v>
      </c>
      <c r="M87" s="175">
        <f>DataF11.2!L87*$Q$24</f>
        <v>32601.826510581024</v>
      </c>
      <c r="N87" s="175"/>
      <c r="O87" s="175"/>
      <c r="P87" s="118"/>
      <c r="Q87" s="118"/>
      <c r="R87" s="118"/>
      <c r="S87" s="118"/>
      <c r="T87" s="211"/>
      <c r="U87" s="159">
        <v>1977</v>
      </c>
      <c r="V87" s="212">
        <v>2.3911464959383011E-3</v>
      </c>
      <c r="W87" s="212">
        <v>6.5367154777050018E-2</v>
      </c>
      <c r="X87" s="212">
        <v>0.27185690402984619</v>
      </c>
      <c r="Y87" s="212">
        <v>0.66277593374252319</v>
      </c>
      <c r="Z87" s="212">
        <v>0.28962200880050659</v>
      </c>
      <c r="AA87" s="212">
        <v>0.12489941716194153</v>
      </c>
      <c r="AB87" s="212">
        <v>0</v>
      </c>
      <c r="AC87" s="212">
        <v>0</v>
      </c>
      <c r="AD87" s="213">
        <f t="shared" si="7"/>
        <v>0.3731539249420166</v>
      </c>
      <c r="AE87" s="214">
        <v>1.1866119457408786E-3</v>
      </c>
      <c r="AF87" s="214">
        <v>0.22331778705120087</v>
      </c>
      <c r="AG87" s="214">
        <v>0.49382355809211731</v>
      </c>
      <c r="AH87" s="214">
        <v>0.28285863995552063</v>
      </c>
      <c r="AI87" s="214">
        <v>6.1379466205835342E-2</v>
      </c>
      <c r="AJ87" s="214">
        <v>1.3641432859003544E-2</v>
      </c>
      <c r="AK87" s="212">
        <f t="shared" si="8"/>
        <v>0.22147917374968529</v>
      </c>
      <c r="AL87" s="214">
        <v>0</v>
      </c>
      <c r="AM87" s="212">
        <v>0.10705407708883286</v>
      </c>
      <c r="AN87" s="212">
        <v>0.53804022073745728</v>
      </c>
      <c r="AO87" s="212">
        <v>0.35490572452545166</v>
      </c>
      <c r="AP87" s="212">
        <v>8.5031002759933472E-2</v>
      </c>
      <c r="AQ87" s="212">
        <v>1.9141450524330139E-2</v>
      </c>
      <c r="AR87" s="213">
        <f t="shared" si="9"/>
        <v>0.26987472176551819</v>
      </c>
      <c r="AS87" s="212"/>
      <c r="AT87" s="123"/>
      <c r="AU87" s="118"/>
      <c r="AV87" s="118"/>
      <c r="AW87" s="118"/>
      <c r="AX87" s="118"/>
      <c r="AY87" s="118"/>
      <c r="AZ87" s="118"/>
      <c r="BA87" s="118"/>
      <c r="BB87" s="118"/>
      <c r="BC87" s="118"/>
      <c r="BD87" s="118"/>
      <c r="BE87" s="118"/>
      <c r="BF87" s="118"/>
      <c r="BG87" s="118"/>
      <c r="BH87" s="118"/>
      <c r="BI87" s="118"/>
      <c r="BJ87" s="118"/>
      <c r="BK87" s="118"/>
      <c r="BL87" s="118"/>
      <c r="BM87" s="118"/>
      <c r="BN87" s="118"/>
      <c r="BO87" s="118"/>
      <c r="BP87" s="118"/>
      <c r="BQ87" s="215">
        <v>0.22401437723760015</v>
      </c>
      <c r="BR87" s="216">
        <v>0.19649760543930123</v>
      </c>
      <c r="BS87" s="216">
        <v>2.7516771798298874E-2</v>
      </c>
      <c r="BT87" s="216">
        <v>0.18313752522226423</v>
      </c>
      <c r="BU87" s="216">
        <v>2.0604140687565047E-2</v>
      </c>
      <c r="BV87" s="216">
        <v>5.4241716474992272E-3</v>
      </c>
      <c r="BW87" s="216">
        <v>1.4848542796728384E-2</v>
      </c>
      <c r="BX87" s="217">
        <f t="shared" si="10"/>
        <v>2.027271444422761E-2</v>
      </c>
      <c r="BY87" s="218">
        <v>0.46457448373334814</v>
      </c>
      <c r="BZ87" s="218">
        <v>0.41748439736360343</v>
      </c>
      <c r="CA87" s="218">
        <v>4.7090086369744641E-2</v>
      </c>
      <c r="CB87" s="218">
        <v>0.39118278026580811</v>
      </c>
      <c r="CC87" s="218">
        <v>4.0053473335271941E-2</v>
      </c>
      <c r="CD87" s="218">
        <v>7.4930232443362011E-3</v>
      </c>
      <c r="CE87" s="218">
        <v>2.5845207879954847E-2</v>
      </c>
      <c r="CF87" s="218">
        <f t="shared" si="11"/>
        <v>3.3338231124291046E-2</v>
      </c>
      <c r="CG87" s="219">
        <f t="shared" si="12"/>
        <v>0.39720037400139574</v>
      </c>
      <c r="CH87" s="220">
        <f t="shared" si="13"/>
        <v>0.27254283524721939</v>
      </c>
      <c r="CI87" s="220">
        <f t="shared" si="14"/>
        <v>0.12465753875417634</v>
      </c>
      <c r="CJ87" s="220">
        <f t="shared" si="15"/>
        <v>0.21393304970115423</v>
      </c>
      <c r="CK87" s="220">
        <f t="shared" si="16"/>
        <v>8.6952964973075308E-2</v>
      </c>
      <c r="CL87" s="220">
        <f t="shared" si="17"/>
        <v>6.6775102615059942E-3</v>
      </c>
      <c r="CM87" s="220">
        <f t="shared" si="18"/>
        <v>8.963685278649057E-2</v>
      </c>
      <c r="CN87" s="221">
        <f t="shared" si="19"/>
        <v>9.6314363047996565E-2</v>
      </c>
      <c r="CO87" s="218">
        <v>0.31141213728231021</v>
      </c>
      <c r="CP87" s="218">
        <v>0.22624489533735315</v>
      </c>
      <c r="CQ87" s="218">
        <v>8.5167241944957034E-2</v>
      </c>
      <c r="CR87" s="218">
        <v>0.1833007070235908</v>
      </c>
      <c r="CS87" s="218">
        <v>6.393022910125308E-2</v>
      </c>
      <c r="CT87" s="218">
        <v>5.39100557634066E-3</v>
      </c>
      <c r="CU87" s="218">
        <v>5.8790199756844387E-2</v>
      </c>
      <c r="CV87" s="218">
        <f t="shared" si="20"/>
        <v>6.4181205333185054E-2</v>
      </c>
      <c r="CW87" s="215">
        <v>8.5788236719085559E-2</v>
      </c>
      <c r="CX87" s="216">
        <v>4.6297939909866262E-2</v>
      </c>
      <c r="CY87" s="216">
        <v>3.9490296809219304E-2</v>
      </c>
      <c r="CZ87" s="216">
        <v>3.0632342677563429E-2</v>
      </c>
      <c r="DA87" s="216">
        <v>2.3022735871822228E-2</v>
      </c>
      <c r="DB87" s="216">
        <v>1.2865046851653339E-3</v>
      </c>
      <c r="DC87" s="216">
        <v>3.084665302964618E-2</v>
      </c>
      <c r="DD87" s="217">
        <f t="shared" si="21"/>
        <v>3.2133157714811511E-2</v>
      </c>
      <c r="DE87" s="215">
        <v>2.7179008539077534E-2</v>
      </c>
      <c r="DF87" s="216">
        <v>8.7947057277404199E-3</v>
      </c>
      <c r="DG87" s="216">
        <v>1.8384302811337114E-2</v>
      </c>
      <c r="DH87" s="216">
        <v>5.2115037105977535E-3</v>
      </c>
      <c r="DI87" s="216">
        <v>5.2108537688792126E-3</v>
      </c>
      <c r="DJ87" s="216">
        <v>2.5975358315558019E-4</v>
      </c>
      <c r="DK87" s="216">
        <v>1.6496897640081765E-2</v>
      </c>
      <c r="DL87" s="217">
        <f t="shared" si="22"/>
        <v>1.6756651223237346E-2</v>
      </c>
      <c r="DM87" s="215">
        <v>5.8609228581190109E-2</v>
      </c>
      <c r="DN87" s="216">
        <v>3.7503235042095184E-2</v>
      </c>
      <c r="DO87" s="216">
        <v>2.1105993539094925E-2</v>
      </c>
      <c r="DP87" s="216">
        <v>2.5420838966965675E-2</v>
      </c>
      <c r="DQ87" s="216">
        <v>1.7811881378293037E-2</v>
      </c>
      <c r="DR87" s="216">
        <v>1.0267511243000627E-3</v>
      </c>
      <c r="DS87" s="216">
        <v>1.4349755831062794E-2</v>
      </c>
      <c r="DT87" s="217">
        <f t="shared" si="23"/>
        <v>1.5376506955362856E-2</v>
      </c>
      <c r="DU87" s="159"/>
      <c r="DV87" s="123">
        <v>1977</v>
      </c>
      <c r="DW87" s="180">
        <v>0.22401437723760015</v>
      </c>
      <c r="DX87" s="181">
        <v>0.19649760543930123</v>
      </c>
      <c r="DY87" s="181">
        <v>2.7516771798298874E-2</v>
      </c>
      <c r="DZ87" s="180">
        <v>0.46457448373334814</v>
      </c>
      <c r="EA87" s="181">
        <v>0.41748439736360343</v>
      </c>
      <c r="EB87" s="182">
        <v>4.7090086369744641E-2</v>
      </c>
      <c r="EC87" s="181">
        <v>0.31141213728231021</v>
      </c>
      <c r="ED87" s="181">
        <v>0.22624489533735315</v>
      </c>
      <c r="EE87" s="181">
        <v>8.5167241944957034E-2</v>
      </c>
      <c r="EF87" s="180">
        <v>8.5788236719085559E-2</v>
      </c>
      <c r="EG87" s="181">
        <v>4.6297939909866262E-2</v>
      </c>
      <c r="EH87" s="182">
        <v>3.9490296809219304E-2</v>
      </c>
      <c r="EI87" s="181">
        <v>2.7179008539077534E-2</v>
      </c>
      <c r="EJ87" s="181">
        <v>8.7947057277404199E-3</v>
      </c>
      <c r="EK87" s="182">
        <v>1.8384302811337114E-2</v>
      </c>
      <c r="EL87" s="181"/>
      <c r="EM87" s="181"/>
      <c r="EN87" s="222"/>
      <c r="EO87" s="223"/>
      <c r="EP87" s="223"/>
      <c r="EQ87" s="223"/>
      <c r="ER87" s="223"/>
      <c r="ES87" s="223"/>
      <c r="ET87" s="223"/>
      <c r="EU87" s="224"/>
      <c r="EV87" s="159">
        <v>1977</v>
      </c>
      <c r="EW87" s="161"/>
      <c r="EX87" s="225"/>
      <c r="EY87" s="225"/>
      <c r="EZ87" s="225"/>
      <c r="FA87" s="226"/>
      <c r="FB87" s="208"/>
      <c r="FC87" s="208"/>
      <c r="FD87" s="208"/>
      <c r="FE87" s="208"/>
      <c r="FF87" s="208"/>
      <c r="FG87" s="118"/>
      <c r="FH87" s="118"/>
      <c r="FI87" s="118"/>
      <c r="FJ87" s="118"/>
      <c r="FK87" s="211"/>
      <c r="FL87" s="211"/>
      <c r="FM87" s="211"/>
      <c r="FN87" s="211"/>
      <c r="FO87" s="118"/>
      <c r="FP87" s="118"/>
      <c r="FQ87" s="118"/>
      <c r="FR87" s="118"/>
      <c r="FS87" s="159"/>
      <c r="FT87" s="123"/>
      <c r="FU87" s="123"/>
      <c r="FV87" s="232"/>
      <c r="FW87" s="118"/>
      <c r="FX87" s="118"/>
      <c r="FY87" s="118"/>
      <c r="FZ87" s="118"/>
      <c r="GA87" s="118"/>
      <c r="GB87" s="118"/>
      <c r="GC87" s="118"/>
      <c r="GD87" s="118"/>
      <c r="GE87" s="118"/>
      <c r="GF87" s="118"/>
      <c r="GG87" s="118"/>
      <c r="GH87" s="118"/>
      <c r="GI87" s="118"/>
      <c r="GJ87" s="118"/>
      <c r="GK87" s="118"/>
      <c r="GL87" s="118"/>
      <c r="GM87" s="118"/>
      <c r="GN87" s="118"/>
      <c r="GO87" s="118"/>
      <c r="GP87" s="227"/>
      <c r="GQ87" s="211"/>
      <c r="GR87" s="211"/>
      <c r="GS87" s="211"/>
      <c r="GT87" s="228"/>
      <c r="GU87" s="227"/>
      <c r="GV87" s="211"/>
      <c r="GW87" s="211"/>
      <c r="GX87" s="211"/>
      <c r="GY87" s="211"/>
      <c r="GZ87" s="228"/>
      <c r="HA87" s="227"/>
      <c r="HB87" s="211"/>
      <c r="HC87" s="211"/>
      <c r="HD87" s="211"/>
      <c r="HE87" s="211"/>
      <c r="HF87" s="228"/>
      <c r="HG87" s="118"/>
      <c r="HH87" s="118">
        <v>1981</v>
      </c>
      <c r="HI87" s="184">
        <v>0.64471912384033203</v>
      </c>
      <c r="HJ87" s="184">
        <v>0.50909054279327393</v>
      </c>
      <c r="HK87" s="174">
        <v>0.30317959189414978</v>
      </c>
      <c r="HL87" s="138">
        <v>0.27507516741752625</v>
      </c>
      <c r="HM87" s="138">
        <v>0.27517366409301758</v>
      </c>
      <c r="HN87" s="138">
        <v>0.16674692928791046</v>
      </c>
      <c r="HO87" s="138">
        <v>8.329184353351593E-2</v>
      </c>
      <c r="HP87" s="138">
        <v>5.7387925684452057E-2</v>
      </c>
      <c r="HQ87" s="118"/>
      <c r="HR87" s="118"/>
      <c r="HS87" s="118"/>
      <c r="HT87" s="118"/>
      <c r="HU87" s="118"/>
      <c r="HV87" s="118"/>
    </row>
    <row r="88" spans="1:230" x14ac:dyDescent="0.3">
      <c r="A88" s="159">
        <v>1978</v>
      </c>
      <c r="B88" s="159">
        <v>1978</v>
      </c>
      <c r="C88" s="265">
        <v>0.22825333476066589</v>
      </c>
      <c r="D88" s="265">
        <v>0.46566870808601379</v>
      </c>
      <c r="E88" s="265">
        <v>0.30607795715332031</v>
      </c>
      <c r="F88" s="265">
        <v>8.3043545484542847E-2</v>
      </c>
      <c r="G88" s="266">
        <v>0.19975558070290589</v>
      </c>
      <c r="H88" s="266">
        <v>0.45316095407016554</v>
      </c>
      <c r="I88" s="266">
        <v>0.34708346522692857</v>
      </c>
      <c r="J88" s="266">
        <v>0.10769409781094197</v>
      </c>
      <c r="K88" s="190">
        <f t="shared" si="24"/>
        <v>0.2393893674159866</v>
      </c>
      <c r="L88" s="138">
        <v>41230.532801275731</v>
      </c>
      <c r="M88" s="175">
        <f>DataF11.2!L88*$Q$24</f>
        <v>33761.704245390232</v>
      </c>
      <c r="N88" s="175"/>
      <c r="O88" s="175"/>
      <c r="P88" s="118"/>
      <c r="Q88" s="118"/>
      <c r="R88" s="118"/>
      <c r="S88" s="118"/>
      <c r="T88" s="211"/>
      <c r="U88" s="159">
        <v>1978</v>
      </c>
      <c r="V88" s="212">
        <v>2.3659297730773687E-3</v>
      </c>
      <c r="W88" s="212">
        <v>6.9417551159858704E-2</v>
      </c>
      <c r="X88" s="212">
        <v>0.29016527533531189</v>
      </c>
      <c r="Y88" s="212">
        <v>0.64041715860366821</v>
      </c>
      <c r="Z88" s="212">
        <v>0.27251461148262024</v>
      </c>
      <c r="AA88" s="212">
        <v>0.11834601312875748</v>
      </c>
      <c r="AB88" s="212">
        <v>0</v>
      </c>
      <c r="AC88" s="212">
        <v>0</v>
      </c>
      <c r="AD88" s="213">
        <f t="shared" si="7"/>
        <v>0.36790254712104797</v>
      </c>
      <c r="AE88" s="214">
        <v>1.3273905497044325E-3</v>
      </c>
      <c r="AF88" s="214">
        <v>0.22667235136032104</v>
      </c>
      <c r="AG88" s="214">
        <v>0.49399137496948242</v>
      </c>
      <c r="AH88" s="214">
        <v>0.27933627367019653</v>
      </c>
      <c r="AI88" s="214">
        <v>6.0819327831268311E-2</v>
      </c>
      <c r="AJ88" s="214">
        <v>1.3823277316987514E-2</v>
      </c>
      <c r="AK88" s="212">
        <f t="shared" si="8"/>
        <v>0.21851694583892822</v>
      </c>
      <c r="AL88" s="214">
        <v>0</v>
      </c>
      <c r="AM88" s="212">
        <v>0.11020676791667938</v>
      </c>
      <c r="AN88" s="212">
        <v>0.53791916370391846</v>
      </c>
      <c r="AO88" s="212">
        <v>0.35187405347824097</v>
      </c>
      <c r="AP88" s="212">
        <v>8.4168218076229095E-2</v>
      </c>
      <c r="AQ88" s="212">
        <v>1.9338784739375114E-2</v>
      </c>
      <c r="AR88" s="213">
        <f t="shared" si="9"/>
        <v>0.26770583540201187</v>
      </c>
      <c r="AS88" s="212"/>
      <c r="AT88" s="123"/>
      <c r="AU88" s="118"/>
      <c r="AV88" s="118"/>
      <c r="AW88" s="118"/>
      <c r="AX88" s="118"/>
      <c r="AY88" s="118"/>
      <c r="AZ88" s="118"/>
      <c r="BA88" s="118"/>
      <c r="BB88" s="118"/>
      <c r="BC88" s="118"/>
      <c r="BD88" s="118"/>
      <c r="BE88" s="118"/>
      <c r="BF88" s="118"/>
      <c r="BG88" s="118"/>
      <c r="BH88" s="118"/>
      <c r="BI88" s="118"/>
      <c r="BJ88" s="118"/>
      <c r="BK88" s="118"/>
      <c r="BL88" s="118"/>
      <c r="BM88" s="118"/>
      <c r="BN88" s="118"/>
      <c r="BO88" s="118"/>
      <c r="BP88" s="118"/>
      <c r="BQ88" s="215">
        <v>0.2273185535556724</v>
      </c>
      <c r="BR88" s="216">
        <v>0.19803355282635823</v>
      </c>
      <c r="BS88" s="216">
        <v>2.9285000729314205E-2</v>
      </c>
      <c r="BT88" s="216">
        <v>0.18404127249959856</v>
      </c>
      <c r="BU88" s="216">
        <v>2.1640856576875245E-2</v>
      </c>
      <c r="BV88" s="216">
        <v>7.5415262697982842E-3</v>
      </c>
      <c r="BW88" s="216">
        <v>1.4094898180931806E-2</v>
      </c>
      <c r="BX88" s="217">
        <f t="shared" si="10"/>
        <v>2.163642445073009E-2</v>
      </c>
      <c r="BY88" s="218">
        <v>0.46543256340343164</v>
      </c>
      <c r="BZ88" s="218">
        <v>0.41626465268716423</v>
      </c>
      <c r="CA88" s="218">
        <v>4.9167910716267416E-2</v>
      </c>
      <c r="CB88" s="218">
        <v>0.39006148278713226</v>
      </c>
      <c r="CC88" s="218">
        <v>3.997313123811741E-2</v>
      </c>
      <c r="CD88" s="218">
        <v>1.0702117492022527E-2</v>
      </c>
      <c r="CE88" s="218">
        <v>2.4695834709414055E-2</v>
      </c>
      <c r="CF88" s="218">
        <f t="shared" si="11"/>
        <v>3.5397952201436586E-2</v>
      </c>
      <c r="CG88" s="219">
        <f t="shared" si="12"/>
        <v>0.39154432738555878</v>
      </c>
      <c r="CH88" s="220">
        <f t="shared" si="13"/>
        <v>0.26950917974906813</v>
      </c>
      <c r="CI88" s="220">
        <f t="shared" si="14"/>
        <v>0.12203514763649063</v>
      </c>
      <c r="CJ88" s="220">
        <f t="shared" si="15"/>
        <v>0.21101129148155451</v>
      </c>
      <c r="CK88" s="220">
        <f t="shared" si="16"/>
        <v>8.6697472267470529E-2</v>
      </c>
      <c r="CL88" s="220">
        <f t="shared" si="17"/>
        <v>9.4888143755946508E-3</v>
      </c>
      <c r="CM88" s="220">
        <f t="shared" si="18"/>
        <v>8.434674859325858E-2</v>
      </c>
      <c r="CN88" s="221">
        <f t="shared" si="19"/>
        <v>9.3835562968853231E-2</v>
      </c>
      <c r="CO88" s="218">
        <v>0.30724938909962812</v>
      </c>
      <c r="CP88" s="218">
        <v>0.22343583042245063</v>
      </c>
      <c r="CQ88" s="218">
        <v>8.3813558677177491E-2</v>
      </c>
      <c r="CR88" s="218">
        <v>0.18058069469407201</v>
      </c>
      <c r="CS88" s="218">
        <v>6.3756622874983709E-2</v>
      </c>
      <c r="CT88" s="218">
        <v>7.6536833689932835E-3</v>
      </c>
      <c r="CU88" s="218">
        <v>5.5258387825178501E-2</v>
      </c>
      <c r="CV88" s="218">
        <f t="shared" si="20"/>
        <v>6.291207119417179E-2</v>
      </c>
      <c r="CW88" s="215">
        <v>8.4294938285930654E-2</v>
      </c>
      <c r="CX88" s="216">
        <v>4.607334932661751E-2</v>
      </c>
      <c r="CY88" s="216">
        <v>3.8221588959313144E-2</v>
      </c>
      <c r="CZ88" s="216">
        <v>3.04305967874825E-2</v>
      </c>
      <c r="DA88" s="216">
        <v>2.294084939248682E-2</v>
      </c>
      <c r="DB88" s="216">
        <v>1.8351310066013673E-3</v>
      </c>
      <c r="DC88" s="216">
        <v>2.9088360768080072E-2</v>
      </c>
      <c r="DD88" s="217">
        <f t="shared" si="21"/>
        <v>3.0923491774681441E-2</v>
      </c>
      <c r="DE88" s="215">
        <v>2.681703572289117E-2</v>
      </c>
      <c r="DF88" s="216">
        <v>9.0369705940604762E-3</v>
      </c>
      <c r="DG88" s="216">
        <v>1.7780065128830694E-2</v>
      </c>
      <c r="DH88" s="216">
        <v>5.1197842694818974E-3</v>
      </c>
      <c r="DI88" s="216">
        <v>5.6804850052448418E-3</v>
      </c>
      <c r="DJ88" s="216">
        <v>3.5398124217756767E-4</v>
      </c>
      <c r="DK88" s="216">
        <v>1.566278492454571E-2</v>
      </c>
      <c r="DL88" s="217">
        <f t="shared" si="22"/>
        <v>1.6016766166723276E-2</v>
      </c>
      <c r="DM88" s="215">
        <v>5.7477902621030807E-2</v>
      </c>
      <c r="DN88" s="216">
        <v>3.7036377936601639E-2</v>
      </c>
      <c r="DO88" s="216">
        <v>2.0441524684429169E-2</v>
      </c>
      <c r="DP88" s="216">
        <v>2.5310812518000603E-2</v>
      </c>
      <c r="DQ88" s="216">
        <v>1.7260365188121796E-2</v>
      </c>
      <c r="DR88" s="216">
        <v>1.4811498112976551E-3</v>
      </c>
      <c r="DS88" s="216">
        <v>1.3425575569272041E-2</v>
      </c>
      <c r="DT88" s="217">
        <f t="shared" si="23"/>
        <v>1.4906725380569696E-2</v>
      </c>
      <c r="DU88" s="159"/>
      <c r="DV88" s="123">
        <v>1978</v>
      </c>
      <c r="DW88" s="180">
        <v>0.2273185535556724</v>
      </c>
      <c r="DX88" s="181">
        <v>0.19803355282635823</v>
      </c>
      <c r="DY88" s="181">
        <v>2.9285000729314205E-2</v>
      </c>
      <c r="DZ88" s="180">
        <v>0.46543256340343164</v>
      </c>
      <c r="EA88" s="181">
        <v>0.41626465268716423</v>
      </c>
      <c r="EB88" s="182">
        <v>4.9167910716267416E-2</v>
      </c>
      <c r="EC88" s="181">
        <v>0.30724938909962812</v>
      </c>
      <c r="ED88" s="181">
        <v>0.22343583042245063</v>
      </c>
      <c r="EE88" s="181">
        <v>8.3813558677177491E-2</v>
      </c>
      <c r="EF88" s="180">
        <v>8.4294938285930654E-2</v>
      </c>
      <c r="EG88" s="181">
        <v>4.607334932661751E-2</v>
      </c>
      <c r="EH88" s="182">
        <v>3.8221588959313144E-2</v>
      </c>
      <c r="EI88" s="181">
        <v>2.681703572289117E-2</v>
      </c>
      <c r="EJ88" s="181">
        <v>9.0369705940604762E-3</v>
      </c>
      <c r="EK88" s="182">
        <v>1.7780065128830694E-2</v>
      </c>
      <c r="EL88" s="181"/>
      <c r="EM88" s="181"/>
      <c r="EN88" s="222"/>
      <c r="EO88" s="223"/>
      <c r="EP88" s="223"/>
      <c r="EQ88" s="223"/>
      <c r="ER88" s="223"/>
      <c r="ES88" s="223"/>
      <c r="ET88" s="223"/>
      <c r="EU88" s="224"/>
      <c r="EV88" s="159">
        <v>1978</v>
      </c>
      <c r="EW88" s="161"/>
      <c r="EX88" s="225"/>
      <c r="EY88" s="225"/>
      <c r="EZ88" s="225"/>
      <c r="FA88" s="226"/>
      <c r="FB88" s="208"/>
      <c r="FC88" s="208"/>
      <c r="FD88" s="208"/>
      <c r="FE88" s="208"/>
      <c r="FF88" s="208"/>
      <c r="FG88" s="118"/>
      <c r="FH88" s="118"/>
      <c r="FI88" s="118"/>
      <c r="FJ88" s="118"/>
      <c r="FK88" s="211"/>
      <c r="FL88" s="211"/>
      <c r="FM88" s="211"/>
      <c r="FN88" s="211"/>
      <c r="FO88" s="118"/>
      <c r="FP88" s="118"/>
      <c r="FQ88" s="118"/>
      <c r="FR88" s="118"/>
      <c r="FS88" s="159"/>
      <c r="FT88" s="123"/>
      <c r="FU88" s="123"/>
      <c r="FV88" s="232"/>
      <c r="FW88" s="118"/>
      <c r="FX88" s="118"/>
      <c r="FY88" s="118"/>
      <c r="FZ88" s="118"/>
      <c r="GA88" s="118"/>
      <c r="GB88" s="118"/>
      <c r="GC88" s="118"/>
      <c r="GD88" s="118"/>
      <c r="GE88" s="118"/>
      <c r="GF88" s="118"/>
      <c r="GG88" s="118"/>
      <c r="GH88" s="118"/>
      <c r="GI88" s="118"/>
      <c r="GJ88" s="118"/>
      <c r="GK88" s="118"/>
      <c r="GL88" s="118"/>
      <c r="GM88" s="118"/>
      <c r="GN88" s="118"/>
      <c r="GO88" s="118"/>
      <c r="GP88" s="227"/>
      <c r="GQ88" s="211"/>
      <c r="GR88" s="211"/>
      <c r="GS88" s="211"/>
      <c r="GT88" s="228"/>
      <c r="GU88" s="227"/>
      <c r="GV88" s="211"/>
      <c r="GW88" s="211"/>
      <c r="GX88" s="211"/>
      <c r="GY88" s="211"/>
      <c r="GZ88" s="228"/>
      <c r="HA88" s="227"/>
      <c r="HB88" s="211"/>
      <c r="HC88" s="211"/>
      <c r="HD88" s="211"/>
      <c r="HE88" s="211"/>
      <c r="HF88" s="228"/>
      <c r="HG88" s="118"/>
      <c r="HH88" s="118">
        <v>1982</v>
      </c>
      <c r="HI88" s="184">
        <v>0.63362938165664673</v>
      </c>
      <c r="HJ88" s="184">
        <v>0.50245386362075806</v>
      </c>
      <c r="HK88" s="174">
        <v>0.29351863265037537</v>
      </c>
      <c r="HL88" s="138">
        <v>0.27613377571105957</v>
      </c>
      <c r="HM88" s="138">
        <v>0.25882115960121155</v>
      </c>
      <c r="HN88" s="138">
        <v>0.16178768873214722</v>
      </c>
      <c r="HO88" s="138">
        <v>7.5783587992191315E-2</v>
      </c>
      <c r="HP88" s="138">
        <v>5.7050403207540512E-2</v>
      </c>
      <c r="HQ88" s="118"/>
      <c r="HR88" s="118"/>
      <c r="HS88" s="118"/>
      <c r="HT88" s="118"/>
      <c r="HU88" s="118"/>
      <c r="HV88" s="118"/>
    </row>
    <row r="89" spans="1:230" x14ac:dyDescent="0.3">
      <c r="A89" s="159">
        <v>1979</v>
      </c>
      <c r="B89" s="159">
        <v>1979</v>
      </c>
      <c r="C89" s="265">
        <v>0.23291820287704468</v>
      </c>
      <c r="D89" s="265">
        <v>0.453011155128479</v>
      </c>
      <c r="E89" s="265">
        <v>0.31407064199447632</v>
      </c>
      <c r="F89" s="265">
        <v>8.5143044590950012E-2</v>
      </c>
      <c r="G89" s="266">
        <v>0.20078200101852417</v>
      </c>
      <c r="H89" s="266">
        <v>0.45033875107765198</v>
      </c>
      <c r="I89" s="266">
        <v>0.34887924790382385</v>
      </c>
      <c r="J89" s="266">
        <v>0.11153456568717957</v>
      </c>
      <c r="K89" s="190">
        <f t="shared" si="24"/>
        <v>0.23734468221664429</v>
      </c>
      <c r="L89" s="138">
        <v>41386.464686162697</v>
      </c>
      <c r="M89" s="175">
        <f>DataF11.2!L89*$Q$24</f>
        <v>33889.389381193701</v>
      </c>
      <c r="N89" s="175"/>
      <c r="O89" s="175"/>
      <c r="P89" s="118"/>
      <c r="Q89" s="118"/>
      <c r="R89" s="118"/>
      <c r="S89" s="118"/>
      <c r="T89" s="211"/>
      <c r="U89" s="159">
        <v>1979</v>
      </c>
      <c r="V89" s="212">
        <v>2.5047827512025833E-3</v>
      </c>
      <c r="W89" s="212">
        <v>6.9350957870483398E-2</v>
      </c>
      <c r="X89" s="212">
        <v>0.28480571508407593</v>
      </c>
      <c r="Y89" s="212">
        <v>0.64584332704544067</v>
      </c>
      <c r="Z89" s="212">
        <v>0.2794710099697113</v>
      </c>
      <c r="AA89" s="212">
        <v>0.12548083066940308</v>
      </c>
      <c r="AB89" s="212">
        <v>5.0565678626298904E-2</v>
      </c>
      <c r="AC89" s="212">
        <v>1.993926614522934E-2</v>
      </c>
      <c r="AD89" s="213">
        <f t="shared" si="7"/>
        <v>0.36637231707572937</v>
      </c>
      <c r="AE89" s="214">
        <v>1.4375780010595918E-3</v>
      </c>
      <c r="AF89" s="214">
        <v>0.22962918877601624</v>
      </c>
      <c r="AG89" s="214">
        <v>0.49506807327270508</v>
      </c>
      <c r="AH89" s="214">
        <v>0.27530276775360107</v>
      </c>
      <c r="AI89" s="214">
        <v>5.9735588729381561E-2</v>
      </c>
      <c r="AJ89" s="214">
        <v>1.3806000351905823E-2</v>
      </c>
      <c r="AK89" s="212">
        <f t="shared" si="8"/>
        <v>0.21556717902421951</v>
      </c>
      <c r="AL89" s="214">
        <v>0</v>
      </c>
      <c r="AM89" s="212">
        <v>0.11319632083177567</v>
      </c>
      <c r="AN89" s="212">
        <v>0.53886526823043823</v>
      </c>
      <c r="AO89" s="212">
        <v>0.34793844819068909</v>
      </c>
      <c r="AP89" s="212">
        <v>8.2523465156555176E-2</v>
      </c>
      <c r="AQ89" s="212">
        <v>1.9296847283840179E-2</v>
      </c>
      <c r="AR89" s="213">
        <f t="shared" si="9"/>
        <v>0.26541498303413391</v>
      </c>
      <c r="AS89" s="212"/>
      <c r="AT89" s="123"/>
      <c r="AU89" s="118"/>
      <c r="AV89" s="118"/>
      <c r="AW89" s="118"/>
      <c r="AX89" s="118"/>
      <c r="AY89" s="118"/>
      <c r="AZ89" s="118"/>
      <c r="BA89" s="118"/>
      <c r="BB89" s="118"/>
      <c r="BC89" s="118"/>
      <c r="BD89" s="118"/>
      <c r="BE89" s="118"/>
      <c r="BF89" s="118"/>
      <c r="BG89" s="118"/>
      <c r="BH89" s="118"/>
      <c r="BI89" s="118"/>
      <c r="BJ89" s="118"/>
      <c r="BK89" s="118"/>
      <c r="BL89" s="118"/>
      <c r="BM89" s="118"/>
      <c r="BN89" s="118"/>
      <c r="BO89" s="118"/>
      <c r="BP89" s="118"/>
      <c r="BQ89" s="215">
        <v>0.22893132246992359</v>
      </c>
      <c r="BR89" s="216">
        <v>0.19949019568318099</v>
      </c>
      <c r="BS89" s="216">
        <v>2.9441126786742589E-2</v>
      </c>
      <c r="BT89" s="216">
        <v>0.18556103075388819</v>
      </c>
      <c r="BU89" s="216">
        <v>2.1799677396949518E-2</v>
      </c>
      <c r="BV89" s="216">
        <v>6.9228370344139381E-3</v>
      </c>
      <c r="BW89" s="216">
        <v>1.4647775831597796E-2</v>
      </c>
      <c r="BX89" s="217">
        <f t="shared" si="10"/>
        <v>2.1570612866011734E-2</v>
      </c>
      <c r="BY89" s="218">
        <v>0.46513226209271086</v>
      </c>
      <c r="BZ89" s="218">
        <v>0.41536446054354925</v>
      </c>
      <c r="CA89" s="218">
        <v>4.9767801549161578E-2</v>
      </c>
      <c r="CB89" s="218">
        <v>0.39051348716020584</v>
      </c>
      <c r="CC89" s="218">
        <v>3.8315739279213966E-2</v>
      </c>
      <c r="CD89" s="218">
        <v>1.0094220083449982E-2</v>
      </c>
      <c r="CE89" s="218">
        <v>2.6208806752134821E-2</v>
      </c>
      <c r="CF89" s="218">
        <f t="shared" si="11"/>
        <v>3.6303026835584805E-2</v>
      </c>
      <c r="CG89" s="219">
        <f t="shared" si="12"/>
        <v>0.39131391947017508</v>
      </c>
      <c r="CH89" s="220">
        <f t="shared" si="13"/>
        <v>0.26456713353322514</v>
      </c>
      <c r="CI89" s="220">
        <f t="shared" si="14"/>
        <v>0.12674678593694996</v>
      </c>
      <c r="CJ89" s="220">
        <f t="shared" si="15"/>
        <v>0.20898421108722687</v>
      </c>
      <c r="CK89" s="220">
        <f t="shared" si="16"/>
        <v>8.2978237744969138E-2</v>
      </c>
      <c r="CL89" s="220">
        <f t="shared" si="17"/>
        <v>8.9049381238616773E-3</v>
      </c>
      <c r="CM89" s="220">
        <f t="shared" si="18"/>
        <v>9.0446537115698472E-2</v>
      </c>
      <c r="CN89" s="221">
        <f t="shared" si="19"/>
        <v>9.9351475239560158E-2</v>
      </c>
      <c r="CO89" s="218">
        <v>0.30593645271827646</v>
      </c>
      <c r="CP89" s="218">
        <v>0.21936573284122923</v>
      </c>
      <c r="CQ89" s="218">
        <v>8.6570719877047231E-2</v>
      </c>
      <c r="CR89" s="218">
        <v>0.17865289375185966</v>
      </c>
      <c r="CS89" s="218">
        <v>6.1039918436058674E-2</v>
      </c>
      <c r="CT89" s="218">
        <v>7.1762243008302168E-3</v>
      </c>
      <c r="CU89" s="218">
        <v>5.9067421337983594E-2</v>
      </c>
      <c r="CV89" s="218">
        <f t="shared" si="20"/>
        <v>6.6243645638813811E-2</v>
      </c>
      <c r="CW89" s="215">
        <v>8.5377466751898612E-2</v>
      </c>
      <c r="CX89" s="216">
        <v>4.520140069199588E-2</v>
      </c>
      <c r="CY89" s="216">
        <v>4.0176066059902739E-2</v>
      </c>
      <c r="CZ89" s="216">
        <v>3.0331317335367203E-2</v>
      </c>
      <c r="DA89" s="216">
        <v>2.1938319308910468E-2</v>
      </c>
      <c r="DB89" s="216">
        <v>1.7287138230314609E-3</v>
      </c>
      <c r="DC89" s="216">
        <v>3.1379115777714885E-2</v>
      </c>
      <c r="DD89" s="217">
        <f t="shared" si="21"/>
        <v>3.3107829600746347E-2</v>
      </c>
      <c r="DE89" s="215">
        <v>2.8318470690137619E-2</v>
      </c>
      <c r="DF89" s="216">
        <v>9.1063346152173933E-3</v>
      </c>
      <c r="DG89" s="216">
        <v>1.9212136074920227E-2</v>
      </c>
      <c r="DH89" s="216">
        <v>5.0557386130094528E-3</v>
      </c>
      <c r="DI89" s="216">
        <v>5.9071265130471807E-3</v>
      </c>
      <c r="DJ89" s="216">
        <v>3.1812792375019409E-4</v>
      </c>
      <c r="DK89" s="216">
        <v>1.7037477498830791E-2</v>
      </c>
      <c r="DL89" s="217">
        <f t="shared" si="22"/>
        <v>1.7355605422580987E-2</v>
      </c>
      <c r="DM89" s="215">
        <v>5.7058997452259064E-2</v>
      </c>
      <c r="DN89" s="216">
        <v>3.6095067858695984E-2</v>
      </c>
      <c r="DO89" s="216">
        <v>2.096392959356308E-2</v>
      </c>
      <c r="DP89" s="216">
        <v>2.527557872235775E-2</v>
      </c>
      <c r="DQ89" s="216">
        <v>1.6031192615628242E-2</v>
      </c>
      <c r="DR89" s="216">
        <v>1.4105859445407987E-3</v>
      </c>
      <c r="DS89" s="216">
        <v>1.4341638423502445E-2</v>
      </c>
      <c r="DT89" s="217">
        <f t="shared" si="23"/>
        <v>1.5752224368043244E-2</v>
      </c>
      <c r="DU89" s="159"/>
      <c r="DV89" s="123">
        <v>1979</v>
      </c>
      <c r="DW89" s="180">
        <v>0.22893132246992359</v>
      </c>
      <c r="DX89" s="181">
        <v>0.19949019568318099</v>
      </c>
      <c r="DY89" s="181">
        <v>2.9441126786742589E-2</v>
      </c>
      <c r="DZ89" s="180">
        <v>0.46513226209271086</v>
      </c>
      <c r="EA89" s="181">
        <v>0.41536446054354925</v>
      </c>
      <c r="EB89" s="182">
        <v>4.9767801549161578E-2</v>
      </c>
      <c r="EC89" s="181">
        <v>0.30593645271827646</v>
      </c>
      <c r="ED89" s="181">
        <v>0.21936573284122923</v>
      </c>
      <c r="EE89" s="181">
        <v>8.6570719877047231E-2</v>
      </c>
      <c r="EF89" s="180">
        <v>8.5377466751898612E-2</v>
      </c>
      <c r="EG89" s="181">
        <v>4.520140069199588E-2</v>
      </c>
      <c r="EH89" s="182">
        <v>4.0176066059902739E-2</v>
      </c>
      <c r="EI89" s="181">
        <v>2.8318470690137619E-2</v>
      </c>
      <c r="EJ89" s="181">
        <v>9.1063346152173933E-3</v>
      </c>
      <c r="EK89" s="182">
        <v>1.9212136074920227E-2</v>
      </c>
      <c r="EL89" s="181"/>
      <c r="EM89" s="181"/>
      <c r="EN89" s="222">
        <v>2.5793099403381348</v>
      </c>
      <c r="EO89" s="223">
        <v>1.7835853099822998</v>
      </c>
      <c r="EP89" s="223">
        <v>2.6165063381195068</v>
      </c>
      <c r="EQ89" s="223">
        <v>3.3838236331939697</v>
      </c>
      <c r="ER89" s="223">
        <v>3.2436234951019287</v>
      </c>
      <c r="ES89" s="223">
        <v>2.639808177947998</v>
      </c>
      <c r="ET89" s="223">
        <v>2.1194610595703125</v>
      </c>
      <c r="EU89" s="224">
        <v>1.9317340850830078</v>
      </c>
      <c r="EV89" s="159">
        <v>1979</v>
      </c>
      <c r="EW89" s="207">
        <f>1-EX89</f>
        <v>0.68093150854110718</v>
      </c>
      <c r="EX89" s="225">
        <v>0.31906849145889282</v>
      </c>
      <c r="EY89" s="225">
        <v>0.1680670827627182</v>
      </c>
      <c r="EZ89" s="225">
        <v>7.3407739400863647E-2</v>
      </c>
      <c r="FA89" s="226">
        <v>7.7245920896530151E-2</v>
      </c>
      <c r="FB89" s="208"/>
      <c r="FC89" s="208"/>
      <c r="FD89" s="208"/>
      <c r="FE89" s="208"/>
      <c r="FF89" s="208"/>
      <c r="FG89" s="118"/>
      <c r="FH89" s="118"/>
      <c r="FI89" s="118"/>
      <c r="FJ89" s="118"/>
      <c r="FK89" s="211"/>
      <c r="FL89" s="211"/>
      <c r="FM89" s="211"/>
      <c r="FN89" s="211"/>
      <c r="FO89" s="118"/>
      <c r="FP89" s="118"/>
      <c r="FQ89" s="118"/>
      <c r="FR89" s="118"/>
      <c r="FS89" s="229">
        <v>0.49514663219451904</v>
      </c>
      <c r="FT89" s="223">
        <v>0.51280069150974683</v>
      </c>
      <c r="FU89" s="230">
        <f>FS89*FT89</f>
        <v>0.25391153538807165</v>
      </c>
      <c r="FV89" s="231">
        <v>0.93424092233181</v>
      </c>
      <c r="FW89" s="118"/>
      <c r="FX89" s="118"/>
      <c r="FY89" s="118"/>
      <c r="FZ89" s="118"/>
      <c r="GA89" s="118"/>
      <c r="GB89" s="118"/>
      <c r="GC89" s="118"/>
      <c r="GD89" s="118"/>
      <c r="GE89" s="118"/>
      <c r="GF89" s="118"/>
      <c r="GG89" s="118"/>
      <c r="GH89" s="118"/>
      <c r="GI89" s="118"/>
      <c r="GJ89" s="118"/>
      <c r="GK89" s="118"/>
      <c r="GL89" s="118"/>
      <c r="GM89" s="118"/>
      <c r="GN89" s="118"/>
      <c r="GO89" s="118"/>
      <c r="GP89" s="227">
        <v>0.22232545681586824</v>
      </c>
      <c r="GQ89" s="211">
        <v>0.50230803494858933</v>
      </c>
      <c r="GR89" s="211">
        <v>0.27536648511886597</v>
      </c>
      <c r="GS89" s="211">
        <v>7.2840303182601929E-2</v>
      </c>
      <c r="GT89" s="228">
        <v>5.093856155872345E-2</v>
      </c>
      <c r="GU89" s="227">
        <v>0.24194821900885771</v>
      </c>
      <c r="GV89" s="211">
        <v>0.45478960801386614</v>
      </c>
      <c r="GW89" s="211">
        <v>0.30326220393180847</v>
      </c>
      <c r="GX89" s="211">
        <v>8.2329429686069489E-2</v>
      </c>
      <c r="GY89" s="211">
        <v>5.5927615612745285E-2</v>
      </c>
      <c r="GZ89" s="228">
        <v>2.4407383054494858E-2</v>
      </c>
      <c r="HA89" s="227">
        <v>0.22182303133823555</v>
      </c>
      <c r="HB89" s="211">
        <v>0.45232489574932805</v>
      </c>
      <c r="HC89" s="211">
        <v>0.32585212588310242</v>
      </c>
      <c r="HD89" s="211">
        <v>9.6260353922843933E-2</v>
      </c>
      <c r="HE89" s="211">
        <v>6.789948046207428E-2</v>
      </c>
      <c r="HF89" s="228">
        <v>3.5440355539321899E-2</v>
      </c>
      <c r="HG89" s="118"/>
      <c r="HH89" s="118">
        <v>1983</v>
      </c>
      <c r="HI89" s="184">
        <v>0.62233555316925049</v>
      </c>
      <c r="HJ89" s="184">
        <v>0.50010192394256592</v>
      </c>
      <c r="HK89" s="174">
        <v>0.29460990428924561</v>
      </c>
      <c r="HL89" s="138">
        <v>0.2769474983215332</v>
      </c>
      <c r="HM89" s="138">
        <v>0.24741080403327942</v>
      </c>
      <c r="HN89" s="138">
        <v>0.15927664935588837</v>
      </c>
      <c r="HO89" s="138">
        <v>7.373519241809845E-2</v>
      </c>
      <c r="HP89" s="138">
        <v>5.6681931018829346E-2</v>
      </c>
      <c r="HQ89" s="118"/>
      <c r="HR89" s="118"/>
      <c r="HS89" s="118"/>
      <c r="HT89" s="118"/>
      <c r="HU89" s="118"/>
      <c r="HV89" s="118"/>
    </row>
    <row r="90" spans="1:230" x14ac:dyDescent="0.3">
      <c r="A90" s="159">
        <v>1980</v>
      </c>
      <c r="B90" s="159">
        <v>1980</v>
      </c>
      <c r="C90" s="265">
        <v>0.23329819738864899</v>
      </c>
      <c r="D90" s="265">
        <v>0.45788198709487915</v>
      </c>
      <c r="E90" s="265">
        <v>0.30881980061531067</v>
      </c>
      <c r="F90" s="265">
        <v>8.4536291658878326E-2</v>
      </c>
      <c r="G90" s="266">
        <v>0.19892722368240356</v>
      </c>
      <c r="H90" s="266">
        <v>0.45864689350128174</v>
      </c>
      <c r="I90" s="266">
        <v>0.3424258828163147</v>
      </c>
      <c r="J90" s="266">
        <v>0.10670077055692673</v>
      </c>
      <c r="K90" s="190">
        <f t="shared" si="24"/>
        <v>0.23572511225938797</v>
      </c>
      <c r="L90" s="138">
        <v>40185.404687494105</v>
      </c>
      <c r="M90" s="175">
        <f>DataF11.2!L90*$Q$24</f>
        <v>32905.898999163925</v>
      </c>
      <c r="N90" s="175"/>
      <c r="O90" s="175"/>
      <c r="P90" s="118"/>
      <c r="Q90" s="118"/>
      <c r="R90" s="118"/>
      <c r="S90" s="118"/>
      <c r="T90" s="211"/>
      <c r="U90" s="159">
        <v>1980</v>
      </c>
      <c r="V90" s="212">
        <v>2.6982293929904699E-3</v>
      </c>
      <c r="W90" s="212">
        <v>6.6881611943244934E-2</v>
      </c>
      <c r="X90" s="212">
        <v>0.27514100074768066</v>
      </c>
      <c r="Y90" s="212">
        <v>0.6579774022102356</v>
      </c>
      <c r="Z90" s="212">
        <v>0.28228020668029785</v>
      </c>
      <c r="AA90" s="212">
        <v>0.12473436444997787</v>
      </c>
      <c r="AB90" s="212">
        <v>0</v>
      </c>
      <c r="AC90" s="212">
        <v>0</v>
      </c>
      <c r="AD90" s="213">
        <f t="shared" si="7"/>
        <v>0.37569719552993774</v>
      </c>
      <c r="AE90" s="214">
        <v>1.6344179166480899E-3</v>
      </c>
      <c r="AF90" s="214">
        <v>0.22729726135730743</v>
      </c>
      <c r="AG90" s="214">
        <v>0.49728861451148987</v>
      </c>
      <c r="AH90" s="214">
        <v>0.2754141092300415</v>
      </c>
      <c r="AI90" s="214">
        <v>5.8804169297218323E-2</v>
      </c>
      <c r="AJ90" s="214">
        <v>1.3286316767334938E-2</v>
      </c>
      <c r="AK90" s="212">
        <f t="shared" si="8"/>
        <v>0.21660993993282318</v>
      </c>
      <c r="AL90" s="214">
        <v>0</v>
      </c>
      <c r="AM90" s="212">
        <v>0.11353250592947006</v>
      </c>
      <c r="AN90" s="212">
        <v>0.53920811414718628</v>
      </c>
      <c r="AO90" s="212">
        <v>0.34725937247276306</v>
      </c>
      <c r="AP90" s="212">
        <v>8.1148199737071991E-2</v>
      </c>
      <c r="AQ90" s="212">
        <v>1.8608352169394493E-2</v>
      </c>
      <c r="AR90" s="213">
        <f t="shared" si="9"/>
        <v>0.26611117273569107</v>
      </c>
      <c r="AS90" s="212"/>
      <c r="AT90" s="123"/>
      <c r="AU90" s="118"/>
      <c r="AV90" s="118"/>
      <c r="AW90" s="118"/>
      <c r="AX90" s="118"/>
      <c r="AY90" s="118"/>
      <c r="AZ90" s="118"/>
      <c r="BA90" s="118"/>
      <c r="BB90" s="118"/>
      <c r="BC90" s="118"/>
      <c r="BD90" s="118"/>
      <c r="BE90" s="118"/>
      <c r="BF90" s="118"/>
      <c r="BG90" s="118"/>
      <c r="BH90" s="118"/>
      <c r="BI90" s="118"/>
      <c r="BJ90" s="118"/>
      <c r="BK90" s="118"/>
      <c r="BL90" s="118"/>
      <c r="BM90" s="118"/>
      <c r="BN90" s="118"/>
      <c r="BO90" s="118"/>
      <c r="BP90" s="118"/>
      <c r="BQ90" s="215">
        <v>0.22650026501977821</v>
      </c>
      <c r="BR90" s="216">
        <v>0.19949998618754872</v>
      </c>
      <c r="BS90" s="216">
        <v>2.7000278832229475E-2</v>
      </c>
      <c r="BT90" s="216">
        <v>0.18626142735593021</v>
      </c>
      <c r="BU90" s="216">
        <v>2.0881551924483481E-2</v>
      </c>
      <c r="BV90" s="216">
        <v>4.3672122050025389E-3</v>
      </c>
      <c r="BW90" s="216">
        <v>1.499007526224274E-2</v>
      </c>
      <c r="BX90" s="217">
        <f t="shared" si="10"/>
        <v>1.9357287467245278E-2</v>
      </c>
      <c r="BY90" s="218">
        <v>0.46892467247192493</v>
      </c>
      <c r="BZ90" s="218">
        <v>0.42099345524946047</v>
      </c>
      <c r="CA90" s="218">
        <v>4.793121722246442E-2</v>
      </c>
      <c r="CB90" s="218">
        <v>0.39707945287227631</v>
      </c>
      <c r="CC90" s="218">
        <v>3.7105890375405612E-2</v>
      </c>
      <c r="CD90" s="218">
        <v>6.6359494630841946E-3</v>
      </c>
      <c r="CE90" s="218">
        <v>2.8103377431014695E-2</v>
      </c>
      <c r="CF90" s="218">
        <f t="shared" si="11"/>
        <v>3.4739326894098893E-2</v>
      </c>
      <c r="CG90" s="219">
        <f t="shared" si="12"/>
        <v>0.38792355543474744</v>
      </c>
      <c r="CH90" s="220">
        <f t="shared" si="13"/>
        <v>0.26540566531439719</v>
      </c>
      <c r="CI90" s="220">
        <f t="shared" si="14"/>
        <v>0.12251789012035025</v>
      </c>
      <c r="CJ90" s="220">
        <f t="shared" si="15"/>
        <v>0.21249310486018658</v>
      </c>
      <c r="CK90" s="220">
        <f t="shared" si="16"/>
        <v>7.9304716979279349E-2</v>
      </c>
      <c r="CL90" s="220">
        <f t="shared" si="17"/>
        <v>5.703923109602025E-3</v>
      </c>
      <c r="CM90" s="220">
        <f t="shared" si="18"/>
        <v>9.0421811093683579E-2</v>
      </c>
      <c r="CN90" s="221">
        <f t="shared" si="19"/>
        <v>9.6125734203285615E-2</v>
      </c>
      <c r="CO90" s="218">
        <v>0.30457838112618141</v>
      </c>
      <c r="CP90" s="218">
        <v>0.22077316056599311</v>
      </c>
      <c r="CQ90" s="218">
        <v>8.3805220560188298E-2</v>
      </c>
      <c r="CR90" s="218">
        <v>0.18192743416875601</v>
      </c>
      <c r="CS90" s="218">
        <v>5.8476987674545851E-2</v>
      </c>
      <c r="CT90" s="218">
        <v>4.6108948572336442E-3</v>
      </c>
      <c r="CU90" s="218">
        <v>5.956306575693246E-2</v>
      </c>
      <c r="CV90" s="218">
        <f t="shared" si="20"/>
        <v>6.4173960614166109E-2</v>
      </c>
      <c r="CW90" s="215">
        <v>8.3345174308566028E-2</v>
      </c>
      <c r="CX90" s="216">
        <v>4.4632504748404092E-2</v>
      </c>
      <c r="CY90" s="216">
        <v>3.871266956016195E-2</v>
      </c>
      <c r="CZ90" s="216">
        <v>3.0565670691430569E-2</v>
      </c>
      <c r="DA90" s="216">
        <v>2.0827729304733499E-2</v>
      </c>
      <c r="DB90" s="216">
        <v>1.093028252368381E-3</v>
      </c>
      <c r="DC90" s="216">
        <v>3.0858745336751127E-2</v>
      </c>
      <c r="DD90" s="217">
        <f t="shared" si="21"/>
        <v>3.1951773589119506E-2</v>
      </c>
      <c r="DE90" s="215">
        <v>2.7076421226818602E-2</v>
      </c>
      <c r="DF90" s="216">
        <v>8.726590608053978E-3</v>
      </c>
      <c r="DG90" s="216">
        <v>1.8349830618764624E-2</v>
      </c>
      <c r="DH90" s="216">
        <v>5.156317725777626E-3</v>
      </c>
      <c r="DI90" s="216">
        <v>5.2227935728553446E-3</v>
      </c>
      <c r="DJ90" s="216">
        <v>2.0041719533302901E-4</v>
      </c>
      <c r="DK90" s="216">
        <v>1.6496892478950077E-2</v>
      </c>
      <c r="DL90" s="217">
        <f t="shared" si="22"/>
        <v>1.6697309674283106E-2</v>
      </c>
      <c r="DM90" s="215">
        <v>5.6268751621246338E-2</v>
      </c>
      <c r="DN90" s="216">
        <v>3.5905912518501282E-2</v>
      </c>
      <c r="DO90" s="216">
        <v>2.0362839102745056E-2</v>
      </c>
      <c r="DP90" s="216">
        <v>2.5409352034330368E-2</v>
      </c>
      <c r="DQ90" s="216">
        <v>1.5604935586452484E-2</v>
      </c>
      <c r="DR90" s="216">
        <v>8.926110458560288E-4</v>
      </c>
      <c r="DS90" s="216">
        <v>1.4361852779984474E-2</v>
      </c>
      <c r="DT90" s="217">
        <f t="shared" si="23"/>
        <v>1.5254463825840503E-2</v>
      </c>
      <c r="DU90" s="159"/>
      <c r="DV90" s="123">
        <v>1980</v>
      </c>
      <c r="DW90" s="180">
        <v>0.22650026501977821</v>
      </c>
      <c r="DX90" s="181">
        <v>0.19949998618754872</v>
      </c>
      <c r="DY90" s="181">
        <v>2.7000278832229475E-2</v>
      </c>
      <c r="DZ90" s="180">
        <v>0.46892467247192493</v>
      </c>
      <c r="EA90" s="181">
        <v>0.42099345524946047</v>
      </c>
      <c r="EB90" s="182">
        <v>4.793121722246442E-2</v>
      </c>
      <c r="EC90" s="181">
        <v>0.30457838112618141</v>
      </c>
      <c r="ED90" s="181">
        <v>0.22077316056599311</v>
      </c>
      <c r="EE90" s="181">
        <v>8.3805220560188298E-2</v>
      </c>
      <c r="EF90" s="180">
        <v>8.3345174308566028E-2</v>
      </c>
      <c r="EG90" s="181">
        <v>4.4632504748404092E-2</v>
      </c>
      <c r="EH90" s="182">
        <v>3.871266956016195E-2</v>
      </c>
      <c r="EI90" s="181">
        <v>2.7076421226818602E-2</v>
      </c>
      <c r="EJ90" s="181">
        <v>8.726590608053978E-3</v>
      </c>
      <c r="EK90" s="182">
        <v>1.8349830618764624E-2</v>
      </c>
      <c r="EL90" s="181"/>
      <c r="EM90" s="181"/>
      <c r="EN90" s="222"/>
      <c r="EO90" s="223"/>
      <c r="EP90" s="223"/>
      <c r="EQ90" s="223"/>
      <c r="ER90" s="223"/>
      <c r="ES90" s="223"/>
      <c r="ET90" s="223"/>
      <c r="EU90" s="224"/>
      <c r="EV90" s="159">
        <v>1980</v>
      </c>
      <c r="EW90" s="161"/>
      <c r="EX90" s="225"/>
      <c r="EY90" s="225"/>
      <c r="EZ90" s="225"/>
      <c r="FA90" s="226"/>
      <c r="FB90" s="208"/>
      <c r="FC90" s="208"/>
      <c r="FD90" s="208"/>
      <c r="FE90" s="208"/>
      <c r="FF90" s="208"/>
      <c r="FG90" s="118"/>
      <c r="FH90" s="118"/>
      <c r="FI90" s="118"/>
      <c r="FJ90" s="118"/>
      <c r="FK90" s="211"/>
      <c r="FL90" s="211"/>
      <c r="FM90" s="211"/>
      <c r="FN90" s="211"/>
      <c r="FO90" s="118"/>
      <c r="FP90" s="118"/>
      <c r="FQ90" s="118"/>
      <c r="FR90" s="118"/>
      <c r="FS90" s="159"/>
      <c r="FT90" s="123"/>
      <c r="FU90" s="123"/>
      <c r="FV90" s="172"/>
      <c r="FW90" s="118"/>
      <c r="FX90" s="118"/>
      <c r="FY90" s="118"/>
      <c r="FZ90" s="118"/>
      <c r="GA90" s="118"/>
      <c r="GB90" s="118"/>
      <c r="GC90" s="118"/>
      <c r="GD90" s="118"/>
      <c r="GE90" s="118"/>
      <c r="GF90" s="118"/>
      <c r="GG90" s="118"/>
      <c r="GH90" s="118"/>
      <c r="GI90" s="118"/>
      <c r="GJ90" s="118"/>
      <c r="GK90" s="118"/>
      <c r="GL90" s="118"/>
      <c r="GM90" s="118"/>
      <c r="GN90" s="118"/>
      <c r="GO90" s="118"/>
      <c r="GP90" s="227"/>
      <c r="GQ90" s="211"/>
      <c r="GR90" s="211"/>
      <c r="GS90" s="211"/>
      <c r="GT90" s="228"/>
      <c r="GU90" s="227"/>
      <c r="GV90" s="211"/>
      <c r="GW90" s="211"/>
      <c r="GX90" s="211"/>
      <c r="GY90" s="211"/>
      <c r="GZ90" s="228"/>
      <c r="HA90" s="227"/>
      <c r="HB90" s="211"/>
      <c r="HC90" s="211"/>
      <c r="HD90" s="211"/>
      <c r="HE90" s="211"/>
      <c r="HF90" s="228"/>
      <c r="HG90" s="118"/>
      <c r="HH90" s="118">
        <v>1984</v>
      </c>
      <c r="HI90" s="184">
        <v>0.61658394336700439</v>
      </c>
      <c r="HJ90" s="184">
        <v>0.49975359439849854</v>
      </c>
      <c r="HK90" s="174">
        <v>0.29726141691207886</v>
      </c>
      <c r="HL90" s="138">
        <v>0.27721080183982849</v>
      </c>
      <c r="HM90" s="138">
        <v>0.2426023930311203</v>
      </c>
      <c r="HN90" s="138">
        <v>0.15803715586662292</v>
      </c>
      <c r="HO90" s="138">
        <v>7.4788495898246765E-2</v>
      </c>
      <c r="HP90" s="138">
        <v>5.5967114865779877E-2</v>
      </c>
      <c r="HQ90" s="118"/>
      <c r="HR90" s="118"/>
      <c r="HS90" s="118"/>
      <c r="HT90" s="118"/>
      <c r="HU90" s="118"/>
      <c r="HV90" s="118"/>
    </row>
    <row r="91" spans="1:230" x14ac:dyDescent="0.3">
      <c r="A91" s="159">
        <v>1981</v>
      </c>
      <c r="B91" s="159">
        <v>1981</v>
      </c>
      <c r="C91" s="265">
        <v>0.23420864343643188</v>
      </c>
      <c r="D91" s="265">
        <v>0.46261176466941833</v>
      </c>
      <c r="E91" s="265">
        <v>0.30317959189414978</v>
      </c>
      <c r="F91" s="265">
        <v>8.329184353351593E-2</v>
      </c>
      <c r="G91" s="266">
        <v>0.19509440660476685</v>
      </c>
      <c r="H91" s="266">
        <v>0.45771163702011108</v>
      </c>
      <c r="I91" s="266">
        <v>0.34719395637512207</v>
      </c>
      <c r="J91" s="266">
        <v>0.11048658937215805</v>
      </c>
      <c r="K91" s="190">
        <f t="shared" si="24"/>
        <v>0.23670736700296402</v>
      </c>
      <c r="L91" s="138">
        <v>40495.798390338736</v>
      </c>
      <c r="M91" s="175">
        <f>DataF11.2!L91*$Q$24</f>
        <v>33160.065503525657</v>
      </c>
      <c r="N91" s="175"/>
      <c r="O91" s="175"/>
      <c r="P91" s="118"/>
      <c r="Q91" s="118"/>
      <c r="R91" s="118"/>
      <c r="S91" s="118"/>
      <c r="T91" s="211"/>
      <c r="U91" s="159">
        <v>1981</v>
      </c>
      <c r="V91" s="212">
        <v>3.1217557843774557E-3</v>
      </c>
      <c r="W91" s="212">
        <v>7.29852095246315E-2</v>
      </c>
      <c r="X91" s="212">
        <v>0.28229564428329468</v>
      </c>
      <c r="Y91" s="212">
        <v>0.64471912384033203</v>
      </c>
      <c r="Z91" s="212">
        <v>0.27517366409301758</v>
      </c>
      <c r="AA91" s="212">
        <v>0.11988690495491028</v>
      </c>
      <c r="AB91" s="212">
        <v>0</v>
      </c>
      <c r="AC91" s="212">
        <v>0</v>
      </c>
      <c r="AD91" s="213">
        <f t="shared" si="7"/>
        <v>0.36954545974731445</v>
      </c>
      <c r="AE91" s="214">
        <v>1.7865399131551385E-3</v>
      </c>
      <c r="AF91" s="214">
        <v>0.22450672090053558</v>
      </c>
      <c r="AG91" s="214">
        <v>0.50041806697845459</v>
      </c>
      <c r="AH91" s="214">
        <v>0.27507516741752625</v>
      </c>
      <c r="AI91" s="214">
        <v>5.7387925684452057E-2</v>
      </c>
      <c r="AJ91" s="214">
        <v>1.2589234858751297E-2</v>
      </c>
      <c r="AK91" s="212">
        <f t="shared" si="8"/>
        <v>0.21768724173307419</v>
      </c>
      <c r="AL91" s="214">
        <v>0</v>
      </c>
      <c r="AM91" s="212">
        <v>0.11366625130176544</v>
      </c>
      <c r="AN91" s="212">
        <v>0.54051041603088379</v>
      </c>
      <c r="AO91" s="212">
        <v>0.34582331776618958</v>
      </c>
      <c r="AP91" s="212">
        <v>7.8990176320075989E-2</v>
      </c>
      <c r="AQ91" s="212">
        <v>1.7721271142363548E-2</v>
      </c>
      <c r="AR91" s="213">
        <f t="shared" si="9"/>
        <v>0.26683314144611359</v>
      </c>
      <c r="AS91" s="212"/>
      <c r="AT91" s="123"/>
      <c r="AU91" s="118"/>
      <c r="AV91" s="118"/>
      <c r="AW91" s="118"/>
      <c r="AX91" s="118"/>
      <c r="AY91" s="118"/>
      <c r="AZ91" s="118"/>
      <c r="BA91" s="118"/>
      <c r="BB91" s="118"/>
      <c r="BC91" s="118"/>
      <c r="BD91" s="118"/>
      <c r="BE91" s="118"/>
      <c r="BF91" s="118"/>
      <c r="BG91" s="118"/>
      <c r="BH91" s="118"/>
      <c r="BI91" s="118"/>
      <c r="BJ91" s="118"/>
      <c r="BK91" s="118"/>
      <c r="BL91" s="118"/>
      <c r="BM91" s="118"/>
      <c r="BN91" s="118"/>
      <c r="BO91" s="118"/>
      <c r="BP91" s="118"/>
      <c r="BQ91" s="215">
        <v>0.22469655532699573</v>
      </c>
      <c r="BR91" s="216">
        <v>0.19670962200279712</v>
      </c>
      <c r="BS91" s="216">
        <v>2.7986933324198607E-2</v>
      </c>
      <c r="BT91" s="216">
        <v>0.18510249594692141</v>
      </c>
      <c r="BU91" s="216">
        <v>1.852664297053554E-2</v>
      </c>
      <c r="BV91" s="216">
        <v>4.1295071425325042E-3</v>
      </c>
      <c r="BW91" s="216">
        <v>1.6937912714404257E-2</v>
      </c>
      <c r="BX91" s="217">
        <f t="shared" si="10"/>
        <v>2.1067419856936762E-2</v>
      </c>
      <c r="BY91" s="218">
        <v>0.47203478016290912</v>
      </c>
      <c r="BZ91" s="218">
        <v>0.42107848530768871</v>
      </c>
      <c r="CA91" s="218">
        <v>5.0956294855220373E-2</v>
      </c>
      <c r="CB91" s="218">
        <v>0.39984964579343796</v>
      </c>
      <c r="CC91" s="218">
        <v>3.3277373398047413E-2</v>
      </c>
      <c r="CD91" s="218">
        <v>6.5402270705617969E-3</v>
      </c>
      <c r="CE91" s="218">
        <v>3.2367526878104035E-2</v>
      </c>
      <c r="CF91" s="218">
        <f t="shared" si="11"/>
        <v>3.890775394866583E-2</v>
      </c>
      <c r="CG91" s="219">
        <f t="shared" si="12"/>
        <v>0.38490877748890617</v>
      </c>
      <c r="CH91" s="220">
        <f t="shared" si="13"/>
        <v>0.26078259094988399</v>
      </c>
      <c r="CI91" s="220">
        <f t="shared" si="14"/>
        <v>0.12412618653902216</v>
      </c>
      <c r="CJ91" s="220">
        <f t="shared" si="15"/>
        <v>0.21431483887135983</v>
      </c>
      <c r="CK91" s="220">
        <f t="shared" si="16"/>
        <v>7.0170369995354059E-2</v>
      </c>
      <c r="CL91" s="220">
        <f t="shared" si="17"/>
        <v>5.4789346940063467E-3</v>
      </c>
      <c r="CM91" s="220">
        <f t="shared" si="18"/>
        <v>9.4944632081453512E-2</v>
      </c>
      <c r="CN91" s="221">
        <f t="shared" si="19"/>
        <v>0.10042356677545985</v>
      </c>
      <c r="CO91" s="218">
        <v>0.30327945508725329</v>
      </c>
      <c r="CP91" s="218">
        <v>0.2179565799712031</v>
      </c>
      <c r="CQ91" s="218">
        <v>8.5322875116050162E-2</v>
      </c>
      <c r="CR91" s="218">
        <v>0.18376361113041639</v>
      </c>
      <c r="CS91" s="218">
        <v>5.1867963907374068E-2</v>
      </c>
      <c r="CT91" s="218">
        <v>4.4429397454360557E-3</v>
      </c>
      <c r="CU91" s="218">
        <v>6.3204939036708971E-2</v>
      </c>
      <c r="CV91" s="218">
        <f t="shared" si="20"/>
        <v>6.7647878782145024E-2</v>
      </c>
      <c r="CW91" s="215">
        <v>8.1629322401652882E-2</v>
      </c>
      <c r="CX91" s="216">
        <v>4.2826010978680884E-2</v>
      </c>
      <c r="CY91" s="216">
        <v>3.8803311422971998E-2</v>
      </c>
      <c r="CZ91" s="216">
        <v>3.0551227740943432E-2</v>
      </c>
      <c r="DA91" s="216">
        <v>1.8302406087979988E-2</v>
      </c>
      <c r="DB91" s="216">
        <v>1.035994948570291E-3</v>
      </c>
      <c r="DC91" s="216">
        <v>3.1739693044744541E-2</v>
      </c>
      <c r="DD91" s="217">
        <f t="shared" si="21"/>
        <v>3.2775687993314831E-2</v>
      </c>
      <c r="DE91" s="215">
        <v>2.6314133578934334E-2</v>
      </c>
      <c r="DF91" s="216">
        <v>8.0984101697236244E-3</v>
      </c>
      <c r="DG91" s="216">
        <v>1.821572340921071E-2</v>
      </c>
      <c r="DH91" s="216">
        <v>5.2160704508423805E-3</v>
      </c>
      <c r="DI91" s="216">
        <v>4.2422762815674669E-3</v>
      </c>
      <c r="DJ91" s="216">
        <v>1.8924018128858559E-4</v>
      </c>
      <c r="DK91" s="216">
        <v>1.6666546640996243E-2</v>
      </c>
      <c r="DL91" s="217">
        <f t="shared" si="22"/>
        <v>1.6855786822284828E-2</v>
      </c>
      <c r="DM91" s="215">
        <v>5.5315189063549042E-2</v>
      </c>
      <c r="DN91" s="216">
        <v>3.472759947180748E-2</v>
      </c>
      <c r="DO91" s="216">
        <v>2.0587587729096413E-2</v>
      </c>
      <c r="DP91" s="216">
        <v>2.5335157290101051E-2</v>
      </c>
      <c r="DQ91" s="216">
        <v>1.4060129411518574E-2</v>
      </c>
      <c r="DR91" s="216">
        <v>8.467547595500946E-4</v>
      </c>
      <c r="DS91" s="216">
        <v>1.5073146671056747E-2</v>
      </c>
      <c r="DT91" s="217">
        <f t="shared" si="23"/>
        <v>1.5919901430606842E-2</v>
      </c>
      <c r="DU91" s="159"/>
      <c r="DV91" s="123">
        <v>1981</v>
      </c>
      <c r="DW91" s="180">
        <v>0.22469655532699573</v>
      </c>
      <c r="DX91" s="181">
        <v>0.19670962200279712</v>
      </c>
      <c r="DY91" s="181">
        <v>2.7986933324198607E-2</v>
      </c>
      <c r="DZ91" s="180">
        <v>0.47203478016290912</v>
      </c>
      <c r="EA91" s="181">
        <v>0.42107848530768871</v>
      </c>
      <c r="EB91" s="182">
        <v>5.0956294855220373E-2</v>
      </c>
      <c r="EC91" s="181">
        <v>0.30327945508725329</v>
      </c>
      <c r="ED91" s="181">
        <v>0.2179565799712031</v>
      </c>
      <c r="EE91" s="181">
        <v>8.5322875116050162E-2</v>
      </c>
      <c r="EF91" s="180">
        <v>8.1629322401652882E-2</v>
      </c>
      <c r="EG91" s="181">
        <v>4.2826010978680884E-2</v>
      </c>
      <c r="EH91" s="182">
        <v>3.8803311422971998E-2</v>
      </c>
      <c r="EI91" s="181">
        <v>2.6314133578934334E-2</v>
      </c>
      <c r="EJ91" s="181">
        <v>8.0984101697236244E-3</v>
      </c>
      <c r="EK91" s="182">
        <v>1.821572340921071E-2</v>
      </c>
      <c r="EL91" s="181"/>
      <c r="EM91" s="181"/>
      <c r="EN91" s="222"/>
      <c r="EO91" s="223"/>
      <c r="EP91" s="223"/>
      <c r="EQ91" s="223"/>
      <c r="ER91" s="223"/>
      <c r="ES91" s="223"/>
      <c r="ET91" s="223"/>
      <c r="EU91" s="224"/>
      <c r="EV91" s="159">
        <v>1981</v>
      </c>
      <c r="EW91" s="161"/>
      <c r="EX91" s="225"/>
      <c r="EY91" s="225"/>
      <c r="EZ91" s="225"/>
      <c r="FA91" s="226"/>
      <c r="FB91" s="208"/>
      <c r="FC91" s="208"/>
      <c r="FD91" s="208"/>
      <c r="FE91" s="208"/>
      <c r="FF91" s="208"/>
      <c r="FG91" s="118"/>
      <c r="FH91" s="118"/>
      <c r="FI91" s="118"/>
      <c r="FJ91" s="118"/>
      <c r="FK91" s="211"/>
      <c r="FL91" s="211"/>
      <c r="FM91" s="211"/>
      <c r="FN91" s="211"/>
      <c r="FO91" s="118"/>
      <c r="FP91" s="118"/>
      <c r="FQ91" s="118"/>
      <c r="FR91" s="118"/>
      <c r="FS91" s="159"/>
      <c r="FT91" s="123"/>
      <c r="FU91" s="123"/>
      <c r="FV91" s="172"/>
      <c r="FW91" s="118"/>
      <c r="FX91" s="118"/>
      <c r="FY91" s="118"/>
      <c r="FZ91" s="118"/>
      <c r="GA91" s="118"/>
      <c r="GB91" s="118"/>
      <c r="GC91" s="118"/>
      <c r="GD91" s="118"/>
      <c r="GE91" s="118"/>
      <c r="GF91" s="118"/>
      <c r="GG91" s="118"/>
      <c r="GH91" s="118"/>
      <c r="GI91" s="118"/>
      <c r="GJ91" s="118"/>
      <c r="GK91" s="118"/>
      <c r="GL91" s="118"/>
      <c r="GM91" s="118"/>
      <c r="GN91" s="118"/>
      <c r="GO91" s="118"/>
      <c r="GP91" s="227"/>
      <c r="GQ91" s="211"/>
      <c r="GR91" s="211"/>
      <c r="GS91" s="211"/>
      <c r="GT91" s="228"/>
      <c r="GU91" s="227"/>
      <c r="GV91" s="211"/>
      <c r="GW91" s="211"/>
      <c r="GX91" s="211"/>
      <c r="GY91" s="211"/>
      <c r="GZ91" s="228"/>
      <c r="HA91" s="227"/>
      <c r="HB91" s="211"/>
      <c r="HC91" s="211"/>
      <c r="HD91" s="211"/>
      <c r="HE91" s="211"/>
      <c r="HF91" s="228"/>
      <c r="HG91" s="118"/>
      <c r="HH91" s="118">
        <v>1985</v>
      </c>
      <c r="HI91" s="184">
        <v>0.61594456434249878</v>
      </c>
      <c r="HJ91" s="184">
        <v>0.50137150287628174</v>
      </c>
      <c r="HK91" s="174">
        <v>0.30246567726135254</v>
      </c>
      <c r="HL91" s="138">
        <v>0.27765199542045593</v>
      </c>
      <c r="HM91" s="138">
        <v>0.24149937927722931</v>
      </c>
      <c r="HN91" s="138">
        <v>0.16139578819274902</v>
      </c>
      <c r="HO91" s="138">
        <v>7.6922550797462463E-2</v>
      </c>
      <c r="HP91" s="138">
        <v>5.7396441698074341E-2</v>
      </c>
      <c r="HQ91" s="118"/>
      <c r="HR91" s="118"/>
      <c r="HS91" s="118"/>
      <c r="HT91" s="118"/>
      <c r="HU91" s="118"/>
      <c r="HV91" s="118"/>
    </row>
    <row r="92" spans="1:230" x14ac:dyDescent="0.3">
      <c r="A92" s="159">
        <v>1982</v>
      </c>
      <c r="B92" s="159">
        <v>1982</v>
      </c>
      <c r="C92" s="265">
        <v>0.23816193640232086</v>
      </c>
      <c r="D92" s="265">
        <v>0.46831941604614258</v>
      </c>
      <c r="E92" s="265">
        <v>0.29351863265037537</v>
      </c>
      <c r="F92" s="265">
        <v>7.5783587992191315E-2</v>
      </c>
      <c r="G92" s="266">
        <v>0.18957161903381348</v>
      </c>
      <c r="H92" s="266">
        <v>0.46145424246788025</v>
      </c>
      <c r="I92" s="266">
        <v>0.34897413849830627</v>
      </c>
      <c r="J92" s="266">
        <v>0.1126394122838974</v>
      </c>
      <c r="K92" s="190">
        <f t="shared" si="24"/>
        <v>0.23633472621440887</v>
      </c>
      <c r="L92" s="138">
        <v>39167.169290832113</v>
      </c>
      <c r="M92" s="175">
        <f>DataF11.2!L92*$Q$24</f>
        <v>32072.114908136457</v>
      </c>
      <c r="N92" s="175"/>
      <c r="O92" s="175"/>
      <c r="P92" s="118"/>
      <c r="Q92" s="118"/>
      <c r="R92" s="118"/>
      <c r="S92" s="118"/>
      <c r="T92" s="211"/>
      <c r="U92" s="159">
        <v>1982</v>
      </c>
      <c r="V92" s="212">
        <v>3.4223443362861872E-3</v>
      </c>
      <c r="W92" s="212">
        <v>7.5415931642055511E-2</v>
      </c>
      <c r="X92" s="212">
        <v>0.29095467925071716</v>
      </c>
      <c r="Y92" s="212">
        <v>0.63362938165664673</v>
      </c>
      <c r="Z92" s="212">
        <v>0.25882115960121155</v>
      </c>
      <c r="AA92" s="212">
        <v>0.10819132626056671</v>
      </c>
      <c r="AB92" s="212">
        <v>0</v>
      </c>
      <c r="AC92" s="212">
        <v>0</v>
      </c>
      <c r="AD92" s="213">
        <f t="shared" si="7"/>
        <v>0.37480822205543518</v>
      </c>
      <c r="AE92" s="214">
        <v>2.0004860125482082E-3</v>
      </c>
      <c r="AF92" s="214">
        <v>0.22228962182998657</v>
      </c>
      <c r="AG92" s="214">
        <v>0.50157660245895386</v>
      </c>
      <c r="AH92" s="214">
        <v>0.27613377571105957</v>
      </c>
      <c r="AI92" s="214">
        <v>5.7050403207540512E-2</v>
      </c>
      <c r="AJ92" s="214">
        <v>1.2321687303483486E-2</v>
      </c>
      <c r="AK92" s="212">
        <f t="shared" si="8"/>
        <v>0.21908337250351906</v>
      </c>
      <c r="AL92" s="214">
        <v>0</v>
      </c>
      <c r="AM92" s="212">
        <v>0.11411039531230927</v>
      </c>
      <c r="AN92" s="212">
        <v>0.53927630186080933</v>
      </c>
      <c r="AO92" s="212">
        <v>0.3466133177280426</v>
      </c>
      <c r="AP92" s="212">
        <v>7.846793532371521E-2</v>
      </c>
      <c r="AQ92" s="212">
        <v>1.7292315140366554E-2</v>
      </c>
      <c r="AR92" s="213">
        <f t="shared" si="9"/>
        <v>0.26814538240432739</v>
      </c>
      <c r="AS92" s="212"/>
      <c r="AT92" s="123"/>
      <c r="AU92" s="118"/>
      <c r="AV92" s="118"/>
      <c r="AW92" s="118"/>
      <c r="AX92" s="118"/>
      <c r="AY92" s="118"/>
      <c r="AZ92" s="118"/>
      <c r="BA92" s="118"/>
      <c r="BB92" s="118"/>
      <c r="BC92" s="118"/>
      <c r="BD92" s="118"/>
      <c r="BE92" s="118"/>
      <c r="BF92" s="118"/>
      <c r="BG92" s="118"/>
      <c r="BH92" s="118"/>
      <c r="BI92" s="118"/>
      <c r="BJ92" s="118"/>
      <c r="BK92" s="118"/>
      <c r="BL92" s="118"/>
      <c r="BM92" s="118"/>
      <c r="BN92" s="118"/>
      <c r="BO92" s="118"/>
      <c r="BP92" s="118"/>
      <c r="BQ92" s="215">
        <v>0.22321605251510226</v>
      </c>
      <c r="BR92" s="216">
        <v>0.19586041998623815</v>
      </c>
      <c r="BS92" s="216">
        <v>2.7355632528864068E-2</v>
      </c>
      <c r="BT92" s="216">
        <v>0.18434203299693763</v>
      </c>
      <c r="BU92" s="216">
        <v>1.8490485600052495E-2</v>
      </c>
      <c r="BV92" s="216">
        <v>3.1952942117525569E-3</v>
      </c>
      <c r="BW92" s="216">
        <v>1.7188240684788535E-2</v>
      </c>
      <c r="BX92" s="217">
        <f t="shared" si="10"/>
        <v>2.0383534896541093E-2</v>
      </c>
      <c r="BY92" s="218">
        <v>0.47590610829371871</v>
      </c>
      <c r="BZ92" s="218">
        <v>0.4250449570653026</v>
      </c>
      <c r="CA92" s="218">
        <v>5.0861151228416196E-2</v>
      </c>
      <c r="CB92" s="218">
        <v>0.40371549874544144</v>
      </c>
      <c r="CC92" s="218">
        <v>3.3575780120731952E-2</v>
      </c>
      <c r="CD92" s="218">
        <v>5.2759806754904574E-3</v>
      </c>
      <c r="CE92" s="218">
        <v>3.3338847358437493E-2</v>
      </c>
      <c r="CF92" s="218">
        <f t="shared" si="11"/>
        <v>3.8614828033927948E-2</v>
      </c>
      <c r="CG92" s="219">
        <f t="shared" si="12"/>
        <v>0.37903751423203058</v>
      </c>
      <c r="CH92" s="220">
        <f t="shared" si="13"/>
        <v>0.26331396969659188</v>
      </c>
      <c r="CI92" s="220">
        <f t="shared" si="14"/>
        <v>0.11572354453543879</v>
      </c>
      <c r="CJ92" s="220">
        <f t="shared" si="15"/>
        <v>0.21712539158761501</v>
      </c>
      <c r="CK92" s="220">
        <f t="shared" si="16"/>
        <v>6.9878519675050571E-2</v>
      </c>
      <c r="CL92" s="220">
        <f t="shared" si="17"/>
        <v>4.3087758327829103E-3</v>
      </c>
      <c r="CM92" s="220">
        <f t="shared" si="18"/>
        <v>8.7724827042488809E-2</v>
      </c>
      <c r="CN92" s="221">
        <f t="shared" si="19"/>
        <v>9.2033602875271708E-2</v>
      </c>
      <c r="CO92" s="218">
        <v>0.30088932330263984</v>
      </c>
      <c r="CP92" s="218">
        <v>0.22050111340792958</v>
      </c>
      <c r="CQ92" s="218">
        <v>8.0388209894710294E-2</v>
      </c>
      <c r="CR92" s="218">
        <v>0.18643467780202627</v>
      </c>
      <c r="CS92" s="218">
        <v>5.17769826345102E-2</v>
      </c>
      <c r="CT92" s="218">
        <v>3.5051574543645161E-3</v>
      </c>
      <c r="CU92" s="218">
        <v>5.9172504973860951E-2</v>
      </c>
      <c r="CV92" s="218">
        <f t="shared" si="20"/>
        <v>6.2677662428225464E-2</v>
      </c>
      <c r="CW92" s="215">
        <v>7.8148190929390765E-2</v>
      </c>
      <c r="CX92" s="216">
        <v>4.2812856288662278E-2</v>
      </c>
      <c r="CY92" s="216">
        <v>3.5335334640728501E-2</v>
      </c>
      <c r="CZ92" s="216">
        <v>3.0690713785588741E-2</v>
      </c>
      <c r="DA92" s="216">
        <v>1.8101537040540371E-2</v>
      </c>
      <c r="DB92" s="216">
        <v>8.0361837841839404E-4</v>
      </c>
      <c r="DC92" s="216">
        <v>2.8552322068627858E-2</v>
      </c>
      <c r="DD92" s="217">
        <f t="shared" si="21"/>
        <v>2.9355940447046251E-2</v>
      </c>
      <c r="DE92" s="215">
        <v>2.3934803794131203E-2</v>
      </c>
      <c r="DF92" s="216">
        <v>7.9153312000690406E-3</v>
      </c>
      <c r="DG92" s="216">
        <v>1.6019472594062164E-2</v>
      </c>
      <c r="DH92" s="216">
        <v>5.3040217608213425E-3</v>
      </c>
      <c r="DI92" s="216">
        <v>3.8443381606479612E-3</v>
      </c>
      <c r="DJ92" s="216">
        <v>1.4621089819887782E-4</v>
      </c>
      <c r="DK92" s="216">
        <v>1.4640232679088301E-2</v>
      </c>
      <c r="DL92" s="217">
        <f t="shared" si="22"/>
        <v>1.4786443577287178E-2</v>
      </c>
      <c r="DM92" s="215">
        <v>5.4213386029005051E-2</v>
      </c>
      <c r="DN92" s="216">
        <v>3.4897524863481522E-2</v>
      </c>
      <c r="DO92" s="216">
        <v>1.9315861165523529E-2</v>
      </c>
      <c r="DP92" s="216">
        <v>2.5386691093444824E-2</v>
      </c>
      <c r="DQ92" s="216">
        <v>1.4257199130952358E-2</v>
      </c>
      <c r="DR92" s="216">
        <v>6.5740750869736075E-4</v>
      </c>
      <c r="DS92" s="216">
        <v>1.3912089169025421E-2</v>
      </c>
      <c r="DT92" s="217">
        <f t="shared" si="23"/>
        <v>1.4569496677722782E-2</v>
      </c>
      <c r="DU92" s="159"/>
      <c r="DV92" s="123">
        <v>1982</v>
      </c>
      <c r="DW92" s="180">
        <v>0.22321605251510226</v>
      </c>
      <c r="DX92" s="181">
        <v>0.19586041998623815</v>
      </c>
      <c r="DY92" s="181">
        <v>2.7355632528864068E-2</v>
      </c>
      <c r="DZ92" s="180">
        <v>0.47590610829371871</v>
      </c>
      <c r="EA92" s="181">
        <v>0.4250449570653026</v>
      </c>
      <c r="EB92" s="182">
        <v>5.0861151228416196E-2</v>
      </c>
      <c r="EC92" s="181">
        <v>0.30088932330263984</v>
      </c>
      <c r="ED92" s="181">
        <v>0.22050111340792958</v>
      </c>
      <c r="EE92" s="181">
        <v>8.0388209894710294E-2</v>
      </c>
      <c r="EF92" s="180">
        <v>7.8148190929390765E-2</v>
      </c>
      <c r="EG92" s="181">
        <v>4.2812856288662278E-2</v>
      </c>
      <c r="EH92" s="182">
        <v>3.5335334640728501E-2</v>
      </c>
      <c r="EI92" s="181">
        <v>2.3934803794131203E-2</v>
      </c>
      <c r="EJ92" s="181">
        <v>7.9153312000690406E-3</v>
      </c>
      <c r="EK92" s="182">
        <v>1.6019472594062164E-2</v>
      </c>
      <c r="EL92" s="181"/>
      <c r="EM92" s="181"/>
      <c r="EN92" s="222"/>
      <c r="EO92" s="223"/>
      <c r="EP92" s="223"/>
      <c r="EQ92" s="223"/>
      <c r="ER92" s="223"/>
      <c r="ES92" s="223"/>
      <c r="ET92" s="223"/>
      <c r="EU92" s="224"/>
      <c r="EV92" s="159">
        <v>1982</v>
      </c>
      <c r="EW92" s="161"/>
      <c r="EX92" s="225"/>
      <c r="EY92" s="225"/>
      <c r="EZ92" s="225"/>
      <c r="FA92" s="226"/>
      <c r="FB92" s="208"/>
      <c r="FC92" s="208"/>
      <c r="FD92" s="208"/>
      <c r="FE92" s="208"/>
      <c r="FF92" s="208"/>
      <c r="FG92" s="118"/>
      <c r="FH92" s="118"/>
      <c r="FI92" s="118"/>
      <c r="FJ92" s="118"/>
      <c r="FK92" s="211"/>
      <c r="FL92" s="211"/>
      <c r="FM92" s="211"/>
      <c r="FN92" s="211"/>
      <c r="FO92" s="118"/>
      <c r="FP92" s="118"/>
      <c r="FQ92" s="118"/>
      <c r="FR92" s="118"/>
      <c r="FS92" s="159"/>
      <c r="FT92" s="123"/>
      <c r="FU92" s="123"/>
      <c r="FV92" s="172"/>
      <c r="FW92" s="118"/>
      <c r="FX92" s="118"/>
      <c r="FY92" s="118"/>
      <c r="FZ92" s="118"/>
      <c r="GA92" s="118"/>
      <c r="GB92" s="118"/>
      <c r="GC92" s="118"/>
      <c r="GD92" s="118"/>
      <c r="GE92" s="118"/>
      <c r="GF92" s="118"/>
      <c r="GG92" s="118"/>
      <c r="GH92" s="118"/>
      <c r="GI92" s="118"/>
      <c r="GJ92" s="118"/>
      <c r="GK92" s="118"/>
      <c r="GL92" s="118"/>
      <c r="GM92" s="118"/>
      <c r="GN92" s="118"/>
      <c r="GO92" s="118"/>
      <c r="GP92" s="227"/>
      <c r="GQ92" s="211"/>
      <c r="GR92" s="211"/>
      <c r="GS92" s="211"/>
      <c r="GT92" s="228"/>
      <c r="GU92" s="227"/>
      <c r="GV92" s="211"/>
      <c r="GW92" s="211"/>
      <c r="GX92" s="211"/>
      <c r="GY92" s="211"/>
      <c r="GZ92" s="228"/>
      <c r="HA92" s="227"/>
      <c r="HB92" s="211"/>
      <c r="HC92" s="211"/>
      <c r="HD92" s="211"/>
      <c r="HE92" s="211"/>
      <c r="HF92" s="228"/>
      <c r="HG92" s="118"/>
      <c r="HH92" s="118">
        <v>1986</v>
      </c>
      <c r="HI92" s="184">
        <v>0.62689888477325439</v>
      </c>
      <c r="HJ92" s="184">
        <v>0.50565809011459351</v>
      </c>
      <c r="HK92" s="174">
        <v>0.31159508228302002</v>
      </c>
      <c r="HL92" s="138">
        <v>0.27797755599021912</v>
      </c>
      <c r="HM92" s="138">
        <v>0.24933472275733948</v>
      </c>
      <c r="HN92" s="138">
        <v>0.16787329316139221</v>
      </c>
      <c r="HO92" s="138">
        <v>8.1769190728664398E-2</v>
      </c>
      <c r="HP92" s="138">
        <v>5.8729957789182663E-2</v>
      </c>
      <c r="HQ92" s="118"/>
      <c r="HR92" s="118"/>
      <c r="HS92" s="118"/>
      <c r="HT92" s="118"/>
      <c r="HU92" s="118"/>
      <c r="HV92" s="118"/>
    </row>
    <row r="93" spans="1:230" x14ac:dyDescent="0.3">
      <c r="A93" s="159">
        <v>1983</v>
      </c>
      <c r="B93" s="159">
        <v>1983</v>
      </c>
      <c r="C93" s="265">
        <v>0.23026177287101746</v>
      </c>
      <c r="D93" s="265">
        <v>0.47512832283973694</v>
      </c>
      <c r="E93" s="265">
        <v>0.29460990428924561</v>
      </c>
      <c r="F93" s="265">
        <v>7.373519241809845E-2</v>
      </c>
      <c r="G93" s="266">
        <v>0.18307822942733765</v>
      </c>
      <c r="H93" s="266">
        <v>0.46271878480911255</v>
      </c>
      <c r="I93" s="266">
        <v>0.3542029857635498</v>
      </c>
      <c r="J93" s="266">
        <v>0.11513808369636536</v>
      </c>
      <c r="K93" s="190">
        <f t="shared" si="24"/>
        <v>0.23906490206718445</v>
      </c>
      <c r="L93" s="138">
        <v>39804.221825790613</v>
      </c>
      <c r="M93" s="175">
        <f>DataF11.2!L93*$Q$24</f>
        <v>32593.766650492296</v>
      </c>
      <c r="N93" s="175"/>
      <c r="O93" s="175"/>
      <c r="P93" s="118"/>
      <c r="Q93" s="118"/>
      <c r="R93" s="118"/>
      <c r="S93" s="118"/>
      <c r="T93" s="211"/>
      <c r="U93" s="159">
        <v>1983</v>
      </c>
      <c r="V93" s="212">
        <v>3.3358030486851931E-3</v>
      </c>
      <c r="W93" s="212">
        <v>7.6106242835521698E-2</v>
      </c>
      <c r="X93" s="212">
        <v>0.3015582263469696</v>
      </c>
      <c r="Y93" s="212">
        <v>0.62233555316925049</v>
      </c>
      <c r="Z93" s="212">
        <v>0.24741080403327942</v>
      </c>
      <c r="AA93" s="212">
        <v>9.9972367286682129E-2</v>
      </c>
      <c r="AB93" s="212">
        <v>0</v>
      </c>
      <c r="AC93" s="212">
        <v>0</v>
      </c>
      <c r="AD93" s="213">
        <f t="shared" si="7"/>
        <v>0.37492474913597107</v>
      </c>
      <c r="AE93" s="214">
        <v>2.2054687142372131E-3</v>
      </c>
      <c r="AF93" s="214">
        <v>0.21989187598228455</v>
      </c>
      <c r="AG93" s="214">
        <v>0.50316059589385986</v>
      </c>
      <c r="AH93" s="214">
        <v>0.2769474983215332</v>
      </c>
      <c r="AI93" s="214">
        <v>5.6681931018829346E-2</v>
      </c>
      <c r="AJ93" s="214">
        <v>1.2058552354574203E-2</v>
      </c>
      <c r="AK93" s="212">
        <f t="shared" si="8"/>
        <v>0.22026556730270386</v>
      </c>
      <c r="AL93" s="214">
        <v>0</v>
      </c>
      <c r="AM93" s="212">
        <v>0.11422590911388397</v>
      </c>
      <c r="AN93" s="212">
        <v>0.53869664669036865</v>
      </c>
      <c r="AO93" s="212">
        <v>0.34707748889923096</v>
      </c>
      <c r="AP93" s="212">
        <v>7.7920399606227875E-2</v>
      </c>
      <c r="AQ93" s="212">
        <v>1.6884025186300278E-2</v>
      </c>
      <c r="AR93" s="213">
        <f t="shared" si="9"/>
        <v>0.26915708929300308</v>
      </c>
      <c r="AS93" s="212"/>
      <c r="AT93" s="123"/>
      <c r="AU93" s="118"/>
      <c r="AV93" s="118"/>
      <c r="AW93" s="118"/>
      <c r="AX93" s="118"/>
      <c r="AY93" s="118"/>
      <c r="AZ93" s="118"/>
      <c r="BA93" s="118"/>
      <c r="BB93" s="118"/>
      <c r="BC93" s="118"/>
      <c r="BD93" s="118"/>
      <c r="BE93" s="118"/>
      <c r="BF93" s="118"/>
      <c r="BG93" s="118"/>
      <c r="BH93" s="118"/>
      <c r="BI93" s="118"/>
      <c r="BJ93" s="118"/>
      <c r="BK93" s="118"/>
      <c r="BL93" s="118"/>
      <c r="BM93" s="118"/>
      <c r="BN93" s="118"/>
      <c r="BO93" s="118"/>
      <c r="BP93" s="118"/>
      <c r="BQ93" s="215">
        <v>0.22045418558300753</v>
      </c>
      <c r="BR93" s="216">
        <v>0.19190905987500451</v>
      </c>
      <c r="BS93" s="216">
        <v>2.8545125708003025E-2</v>
      </c>
      <c r="BT93" s="216">
        <v>0.18076726421713829</v>
      </c>
      <c r="BU93" s="216">
        <v>1.8061080238386099E-2</v>
      </c>
      <c r="BV93" s="216">
        <v>4.0050813422270789E-3</v>
      </c>
      <c r="BW93" s="216">
        <v>1.7620760521483442E-2</v>
      </c>
      <c r="BX93" s="217">
        <f t="shared" si="10"/>
        <v>2.162584186371052E-2</v>
      </c>
      <c r="BY93" s="218">
        <v>0.47757869177839796</v>
      </c>
      <c r="BZ93" s="218">
        <v>0.42251259200062563</v>
      </c>
      <c r="CA93" s="218">
        <v>5.506609977777225E-2</v>
      </c>
      <c r="CB93" s="218">
        <v>0.40162311494350433</v>
      </c>
      <c r="CC93" s="218">
        <v>3.3148486451589791E-2</v>
      </c>
      <c r="CD93" s="218">
        <v>6.8963621622076445E-3</v>
      </c>
      <c r="CE93" s="218">
        <v>3.591072683385832E-2</v>
      </c>
      <c r="CF93" s="218">
        <f t="shared" si="11"/>
        <v>4.2807088996065966E-2</v>
      </c>
      <c r="CG93" s="219">
        <f t="shared" si="12"/>
        <v>0.37945986257302888</v>
      </c>
      <c r="CH93" s="220">
        <f t="shared" si="13"/>
        <v>0.26121382589091779</v>
      </c>
      <c r="CI93" s="220">
        <f t="shared" si="14"/>
        <v>0.11824603668211103</v>
      </c>
      <c r="CJ93" s="220">
        <f t="shared" si="15"/>
        <v>0.21646087989211082</v>
      </c>
      <c r="CK93" s="220">
        <f t="shared" si="16"/>
        <v>6.807201749029855E-2</v>
      </c>
      <c r="CL93" s="220">
        <f t="shared" si="17"/>
        <v>5.4919628371352548E-3</v>
      </c>
      <c r="CM93" s="220">
        <f t="shared" si="18"/>
        <v>8.9434995936104406E-2</v>
      </c>
      <c r="CN93" s="221">
        <f t="shared" si="19"/>
        <v>9.4926958773239659E-2</v>
      </c>
      <c r="CO93" s="218">
        <v>0.3019740300098227</v>
      </c>
      <c r="CP93" s="218">
        <v>0.21915063940039187</v>
      </c>
      <c r="CQ93" s="218">
        <v>8.2823390609430808E-2</v>
      </c>
      <c r="CR93" s="218">
        <v>0.18606595136225224</v>
      </c>
      <c r="CS93" s="218">
        <v>5.0563015901110633E-2</v>
      </c>
      <c r="CT93" s="218">
        <v>4.4820578102817152E-3</v>
      </c>
      <c r="CU93" s="218">
        <v>6.0862998343597208E-2</v>
      </c>
      <c r="CV93" s="218">
        <f t="shared" si="20"/>
        <v>6.5345056153878922E-2</v>
      </c>
      <c r="CW93" s="215">
        <v>7.7485832563206153E-2</v>
      </c>
      <c r="CX93" s="216">
        <v>4.2063186490525935E-2</v>
      </c>
      <c r="CY93" s="216">
        <v>3.5422646072680218E-2</v>
      </c>
      <c r="CZ93" s="216">
        <v>3.0394928529858589E-2</v>
      </c>
      <c r="DA93" s="216">
        <v>1.7509001589187913E-2</v>
      </c>
      <c r="DB93" s="216">
        <v>1.0099050268535395E-3</v>
      </c>
      <c r="DC93" s="216">
        <v>2.8571997592507201E-2</v>
      </c>
      <c r="DD93" s="217">
        <f t="shared" si="21"/>
        <v>2.958190261936074E-2</v>
      </c>
      <c r="DE93" s="215">
        <v>2.3208213103304877E-2</v>
      </c>
      <c r="DF93" s="216">
        <v>7.6029193820798162E-3</v>
      </c>
      <c r="DG93" s="216">
        <v>1.5605293721225062E-2</v>
      </c>
      <c r="DH93" s="216">
        <v>5.3207278251647949E-3</v>
      </c>
      <c r="DI93" s="216">
        <v>3.3696290639082748E-3</v>
      </c>
      <c r="DJ93" s="216">
        <v>1.8297887252796048E-4</v>
      </c>
      <c r="DK93" s="216">
        <v>1.4334877539261985E-2</v>
      </c>
      <c r="DL93" s="217">
        <f t="shared" si="22"/>
        <v>1.4517856411789945E-2</v>
      </c>
      <c r="DM93" s="215">
        <v>5.4277621209621429E-2</v>
      </c>
      <c r="DN93" s="216">
        <v>3.4460268914699554E-2</v>
      </c>
      <c r="DO93" s="216">
        <v>1.9817352294921875E-2</v>
      </c>
      <c r="DP93" s="216">
        <v>2.5074200704693794E-2</v>
      </c>
      <c r="DQ93" s="216">
        <v>1.4139372855424881E-2</v>
      </c>
      <c r="DR93" s="216">
        <v>8.2692614523693919E-4</v>
      </c>
      <c r="DS93" s="216">
        <v>1.4237119816243649E-2</v>
      </c>
      <c r="DT93" s="217">
        <f t="shared" si="23"/>
        <v>1.5064045961480588E-2</v>
      </c>
      <c r="DU93" s="159"/>
      <c r="DV93" s="123">
        <v>1983</v>
      </c>
      <c r="DW93" s="180">
        <v>0.22045418558300753</v>
      </c>
      <c r="DX93" s="181">
        <v>0.19190905987500451</v>
      </c>
      <c r="DY93" s="181">
        <v>2.8545125708003025E-2</v>
      </c>
      <c r="DZ93" s="180">
        <v>0.47757869177839796</v>
      </c>
      <c r="EA93" s="181">
        <v>0.42251259200062563</v>
      </c>
      <c r="EB93" s="182">
        <v>5.506609977777225E-2</v>
      </c>
      <c r="EC93" s="181">
        <v>0.3019740300098227</v>
      </c>
      <c r="ED93" s="181">
        <v>0.21915063940039187</v>
      </c>
      <c r="EE93" s="181">
        <v>8.2823390609430808E-2</v>
      </c>
      <c r="EF93" s="180">
        <v>7.7485832563206153E-2</v>
      </c>
      <c r="EG93" s="181">
        <v>4.2063186490525935E-2</v>
      </c>
      <c r="EH93" s="182">
        <v>3.5422646072680218E-2</v>
      </c>
      <c r="EI93" s="181">
        <v>2.3208213103304877E-2</v>
      </c>
      <c r="EJ93" s="181">
        <v>7.6029193820798162E-3</v>
      </c>
      <c r="EK93" s="182">
        <v>1.5605293721225062E-2</v>
      </c>
      <c r="EL93" s="181"/>
      <c r="EM93" s="181"/>
      <c r="EN93" s="222"/>
      <c r="EO93" s="223"/>
      <c r="EP93" s="223"/>
      <c r="EQ93" s="223"/>
      <c r="ER93" s="223"/>
      <c r="ES93" s="223"/>
      <c r="ET93" s="223"/>
      <c r="EU93" s="224"/>
      <c r="EV93" s="159">
        <v>1983</v>
      </c>
      <c r="EW93" s="161"/>
      <c r="EX93" s="225"/>
      <c r="EY93" s="225"/>
      <c r="EZ93" s="225"/>
      <c r="FA93" s="226"/>
      <c r="FB93" s="208"/>
      <c r="FC93" s="208"/>
      <c r="FD93" s="208"/>
      <c r="FE93" s="208"/>
      <c r="FF93" s="208"/>
      <c r="FG93" s="118"/>
      <c r="FH93" s="118"/>
      <c r="FI93" s="118"/>
      <c r="FJ93" s="118"/>
      <c r="FK93" s="211"/>
      <c r="FL93" s="211"/>
      <c r="FM93" s="211"/>
      <c r="FN93" s="211"/>
      <c r="FO93" s="118"/>
      <c r="FP93" s="118"/>
      <c r="FQ93" s="118"/>
      <c r="FR93" s="118"/>
      <c r="FS93" s="159"/>
      <c r="FT93" s="123"/>
      <c r="FU93" s="123"/>
      <c r="FV93" s="172"/>
      <c r="FW93" s="118"/>
      <c r="FX93" s="118"/>
      <c r="FY93" s="118"/>
      <c r="FZ93" s="118"/>
      <c r="GA93" s="118"/>
      <c r="GB93" s="118"/>
      <c r="GC93" s="118"/>
      <c r="GD93" s="118"/>
      <c r="GE93" s="118"/>
      <c r="GF93" s="118"/>
      <c r="GG93" s="118"/>
      <c r="GH93" s="118"/>
      <c r="GI93" s="118"/>
      <c r="GJ93" s="118"/>
      <c r="GK93" s="118"/>
      <c r="GL93" s="118"/>
      <c r="GM93" s="118"/>
      <c r="GN93" s="118"/>
      <c r="GO93" s="118"/>
      <c r="GP93" s="227"/>
      <c r="GQ93" s="211"/>
      <c r="GR93" s="211"/>
      <c r="GS93" s="211"/>
      <c r="GT93" s="228"/>
      <c r="GU93" s="227"/>
      <c r="GV93" s="211"/>
      <c r="GW93" s="211"/>
      <c r="GX93" s="211"/>
      <c r="GY93" s="211"/>
      <c r="GZ93" s="228"/>
      <c r="HA93" s="227"/>
      <c r="HB93" s="211"/>
      <c r="HC93" s="211"/>
      <c r="HD93" s="211"/>
      <c r="HE93" s="211"/>
      <c r="HF93" s="228"/>
      <c r="HG93" s="118"/>
      <c r="HH93" s="118">
        <v>1987</v>
      </c>
      <c r="HI93" s="184">
        <v>0.63393896818161011</v>
      </c>
      <c r="HJ93" s="184">
        <v>0.50498861074447632</v>
      </c>
      <c r="HK93" s="174">
        <v>0.32004141807556152</v>
      </c>
      <c r="HL93" s="138">
        <v>0.27751010656356812</v>
      </c>
      <c r="HM93" s="138">
        <v>0.26006588339805603</v>
      </c>
      <c r="HN93" s="138">
        <v>0.17058651149272919</v>
      </c>
      <c r="HO93" s="138">
        <v>8.8920459151268005E-2</v>
      </c>
      <c r="HP93" s="138">
        <v>5.9457361698150635E-2</v>
      </c>
      <c r="HQ93" s="118"/>
      <c r="HR93" s="118"/>
      <c r="HS93" s="118"/>
      <c r="HT93" s="118"/>
      <c r="HU93" s="118"/>
      <c r="HV93" s="118"/>
    </row>
    <row r="94" spans="1:230" x14ac:dyDescent="0.3">
      <c r="A94" s="159">
        <v>1984</v>
      </c>
      <c r="B94" s="159">
        <v>1984</v>
      </c>
      <c r="C94" s="265">
        <v>0.23107761144638062</v>
      </c>
      <c r="D94" s="265">
        <v>0.47166097164154053</v>
      </c>
      <c r="E94" s="265">
        <v>0.29726141691207886</v>
      </c>
      <c r="F94" s="265">
        <v>7.4788495898246765E-2</v>
      </c>
      <c r="G94" s="266">
        <v>0.17883282899856567</v>
      </c>
      <c r="H94" s="266">
        <v>0.45452898740768433</v>
      </c>
      <c r="I94" s="266">
        <v>0.36663818359375</v>
      </c>
      <c r="J94" s="266">
        <v>0.12498427182435989</v>
      </c>
      <c r="K94" s="190">
        <f t="shared" si="24"/>
        <v>0.24165391176939011</v>
      </c>
      <c r="L94" s="138">
        <v>42457.744443263931</v>
      </c>
      <c r="M94" s="175">
        <f>DataF11.2!L94*$Q$24</f>
        <v>34766.60895285556</v>
      </c>
      <c r="N94" s="175"/>
      <c r="O94" s="175"/>
      <c r="P94" s="118"/>
      <c r="Q94" s="118"/>
      <c r="R94" s="118"/>
      <c r="S94" s="118"/>
      <c r="T94" s="211"/>
      <c r="U94" s="159">
        <v>1984</v>
      </c>
      <c r="V94" s="212">
        <v>3.1333239749073982E-3</v>
      </c>
      <c r="W94" s="212">
        <v>7.5205735862255096E-2</v>
      </c>
      <c r="X94" s="212">
        <v>0.30821031332015991</v>
      </c>
      <c r="Y94" s="212">
        <v>0.61658394336700439</v>
      </c>
      <c r="Z94" s="212">
        <v>0.2426023930311203</v>
      </c>
      <c r="AA94" s="212">
        <v>9.562123566865921E-2</v>
      </c>
      <c r="AB94" s="212">
        <v>3.2518897205591202E-2</v>
      </c>
      <c r="AC94" s="212">
        <v>9.6259713172912598E-3</v>
      </c>
      <c r="AD94" s="213">
        <f t="shared" si="7"/>
        <v>0.37398155033588409</v>
      </c>
      <c r="AE94" s="214">
        <v>2.371596172451973E-3</v>
      </c>
      <c r="AF94" s="214">
        <v>0.2170969694852829</v>
      </c>
      <c r="AG94" s="214">
        <v>0.5056922435760498</v>
      </c>
      <c r="AH94" s="214">
        <v>0.27721080183982849</v>
      </c>
      <c r="AI94" s="214">
        <v>5.5967114865779877E-2</v>
      </c>
      <c r="AJ94" s="214">
        <v>1.1682524345815182E-2</v>
      </c>
      <c r="AK94" s="212">
        <f t="shared" si="8"/>
        <v>0.22124368697404861</v>
      </c>
      <c r="AL94" s="214">
        <v>0</v>
      </c>
      <c r="AM94" s="212">
        <v>0.11391636729240417</v>
      </c>
      <c r="AN94" s="212">
        <v>0.53939223289489746</v>
      </c>
      <c r="AO94" s="212">
        <v>0.34669139981269836</v>
      </c>
      <c r="AP94" s="212">
        <v>7.6830476522445679E-2</v>
      </c>
      <c r="AQ94" s="212">
        <v>1.6375744715332985E-2</v>
      </c>
      <c r="AR94" s="213">
        <f t="shared" si="9"/>
        <v>0.26986092329025269</v>
      </c>
      <c r="AS94" s="212"/>
      <c r="AT94" s="123"/>
      <c r="AU94" s="118"/>
      <c r="AV94" s="118"/>
      <c r="AW94" s="118"/>
      <c r="AX94" s="118"/>
      <c r="AY94" s="118"/>
      <c r="AZ94" s="118"/>
      <c r="BA94" s="118"/>
      <c r="BB94" s="118"/>
      <c r="BC94" s="118"/>
      <c r="BD94" s="118"/>
      <c r="BE94" s="118"/>
      <c r="BF94" s="118"/>
      <c r="BG94" s="118"/>
      <c r="BH94" s="118"/>
      <c r="BI94" s="118"/>
      <c r="BJ94" s="118"/>
      <c r="BK94" s="118"/>
      <c r="BL94" s="118"/>
      <c r="BM94" s="118"/>
      <c r="BN94" s="118"/>
      <c r="BO94" s="118"/>
      <c r="BP94" s="118"/>
      <c r="BQ94" s="215">
        <v>0.21696181591907088</v>
      </c>
      <c r="BR94" s="216">
        <v>0.18707237126850501</v>
      </c>
      <c r="BS94" s="216">
        <v>2.9889444650565842E-2</v>
      </c>
      <c r="BT94" s="216">
        <v>0.17690087016671896</v>
      </c>
      <c r="BU94" s="216">
        <v>1.6725278892411152E-2</v>
      </c>
      <c r="BV94" s="216">
        <v>4.9776206614140887E-3</v>
      </c>
      <c r="BW94" s="216">
        <v>1.835804675868077E-2</v>
      </c>
      <c r="BX94" s="217">
        <f t="shared" si="10"/>
        <v>2.3335667420094859E-2</v>
      </c>
      <c r="BY94" s="218">
        <v>0.47895364342666258</v>
      </c>
      <c r="BZ94" s="218">
        <v>0.41818784108201673</v>
      </c>
      <c r="CA94" s="218">
        <v>6.0765802344645799E-2</v>
      </c>
      <c r="CB94" s="218">
        <v>0.3988797515630722</v>
      </c>
      <c r="CC94" s="218">
        <v>3.1019451573678549E-2</v>
      </c>
      <c r="CD94" s="218">
        <v>8.9409341797525924E-3</v>
      </c>
      <c r="CE94" s="218">
        <v>4.0113512524237505E-2</v>
      </c>
      <c r="CF94" s="218">
        <f t="shared" si="11"/>
        <v>4.9054446703990097E-2</v>
      </c>
      <c r="CG94" s="219">
        <f t="shared" si="12"/>
        <v>0.38196821656643509</v>
      </c>
      <c r="CH94" s="220">
        <f t="shared" si="13"/>
        <v>0.25613267925757122</v>
      </c>
      <c r="CI94" s="220">
        <f t="shared" si="14"/>
        <v>0.12583553730886393</v>
      </c>
      <c r="CJ94" s="220">
        <f t="shared" si="15"/>
        <v>0.21520827058702707</v>
      </c>
      <c r="CK94" s="220">
        <f t="shared" si="16"/>
        <v>6.2830303354904887E-2</v>
      </c>
      <c r="CL94" s="220">
        <f t="shared" si="17"/>
        <v>6.9446702644613322E-3</v>
      </c>
      <c r="CM94" s="220">
        <f t="shared" si="18"/>
        <v>9.6984969805493482E-2</v>
      </c>
      <c r="CN94" s="221">
        <f t="shared" si="19"/>
        <v>0.10392964006995481</v>
      </c>
      <c r="CO94" s="218">
        <v>0.30408455318574623</v>
      </c>
      <c r="CP94" s="218">
        <v>0.21548199961034259</v>
      </c>
      <c r="CQ94" s="218">
        <v>8.8602553575403697E-2</v>
      </c>
      <c r="CR94" s="218">
        <v>0.18515653209760785</v>
      </c>
      <c r="CS94" s="218">
        <v>4.678760949555108E-2</v>
      </c>
      <c r="CT94" s="218">
        <v>5.6861059464289069E-3</v>
      </c>
      <c r="CU94" s="218">
        <v>6.6454303516649937E-2</v>
      </c>
      <c r="CV94" s="218">
        <f t="shared" si="20"/>
        <v>7.2140409463078842E-2</v>
      </c>
      <c r="CW94" s="215">
        <v>7.7883663380688833E-2</v>
      </c>
      <c r="CX94" s="216">
        <v>4.0650679647228613E-2</v>
      </c>
      <c r="CY94" s="216">
        <v>3.7232983733460227E-2</v>
      </c>
      <c r="CZ94" s="216">
        <v>3.0051738489419222E-2</v>
      </c>
      <c r="DA94" s="216">
        <v>1.6042693859353814E-2</v>
      </c>
      <c r="DB94" s="216">
        <v>1.2585643180324253E-3</v>
      </c>
      <c r="DC94" s="216">
        <v>3.0530666288843551E-2</v>
      </c>
      <c r="DD94" s="217">
        <f t="shared" si="21"/>
        <v>3.1789230606875975E-2</v>
      </c>
      <c r="DE94" s="215">
        <v>2.3310632166226742E-2</v>
      </c>
      <c r="DF94" s="216">
        <v>7.1884593302319636E-3</v>
      </c>
      <c r="DG94" s="216">
        <v>1.6122172835994777E-2</v>
      </c>
      <c r="DH94" s="216">
        <v>5.3302138112485409E-3</v>
      </c>
      <c r="DI94" s="216">
        <v>2.7591395607528971E-3</v>
      </c>
      <c r="DJ94" s="216">
        <v>2.2703691146821296E-4</v>
      </c>
      <c r="DK94" s="216">
        <v>1.4994242136386214E-2</v>
      </c>
      <c r="DL94" s="217">
        <f t="shared" si="22"/>
        <v>1.5221279047854428E-2</v>
      </c>
      <c r="DM94" s="215">
        <v>5.4573033004999161E-2</v>
      </c>
      <c r="DN94" s="216">
        <v>3.3462218940258026E-2</v>
      </c>
      <c r="DO94" s="216">
        <v>2.1110810339450836E-2</v>
      </c>
      <c r="DP94" s="216">
        <v>2.4721525609493256E-2</v>
      </c>
      <c r="DQ94" s="216">
        <v>1.3283554464578629E-2</v>
      </c>
      <c r="DR94" s="216">
        <v>1.0315274121239781E-3</v>
      </c>
      <c r="DS94" s="216">
        <v>1.5536423772573471E-2</v>
      </c>
      <c r="DT94" s="217">
        <f t="shared" si="23"/>
        <v>1.6567951184697449E-2</v>
      </c>
      <c r="DU94" s="159"/>
      <c r="DV94" s="123">
        <v>1984</v>
      </c>
      <c r="DW94" s="180">
        <v>0.21696181591907088</v>
      </c>
      <c r="DX94" s="181">
        <v>0.18707237126850501</v>
      </c>
      <c r="DY94" s="181">
        <v>2.9889444650565842E-2</v>
      </c>
      <c r="DZ94" s="180">
        <v>0.47895364342666258</v>
      </c>
      <c r="EA94" s="181">
        <v>0.41818784108201673</v>
      </c>
      <c r="EB94" s="182">
        <v>6.0765802344645799E-2</v>
      </c>
      <c r="EC94" s="181">
        <v>0.30408455318574623</v>
      </c>
      <c r="ED94" s="181">
        <v>0.21548199961034259</v>
      </c>
      <c r="EE94" s="181">
        <v>8.8602553575403697E-2</v>
      </c>
      <c r="EF94" s="180">
        <v>7.7883663380688833E-2</v>
      </c>
      <c r="EG94" s="181">
        <v>4.0650679647228613E-2</v>
      </c>
      <c r="EH94" s="182">
        <v>3.7232983733460227E-2</v>
      </c>
      <c r="EI94" s="181">
        <v>2.3310632166226742E-2</v>
      </c>
      <c r="EJ94" s="181">
        <v>7.1884593302319636E-3</v>
      </c>
      <c r="EK94" s="182">
        <v>1.6122172835994777E-2</v>
      </c>
      <c r="EL94" s="181"/>
      <c r="EM94" s="181"/>
      <c r="EN94" s="222">
        <v>2.3956484794616699</v>
      </c>
      <c r="EO94" s="223">
        <v>1.6289912462234497</v>
      </c>
      <c r="EP94" s="223">
        <v>2.3537507057189941</v>
      </c>
      <c r="EQ94" s="223">
        <v>2.7942047119140625</v>
      </c>
      <c r="ER94" s="223">
        <v>3.2487165927886963</v>
      </c>
      <c r="ES94" s="223">
        <v>2.6193883419036865</v>
      </c>
      <c r="ET94" s="223">
        <v>2.1650300025939941</v>
      </c>
      <c r="EU94" s="224">
        <v>2.0670926570892334</v>
      </c>
      <c r="EV94" s="159">
        <v>1984</v>
      </c>
      <c r="EW94" s="207">
        <f>1-EX94</f>
        <v>0.63374444842338562</v>
      </c>
      <c r="EX94" s="225">
        <v>0.36625555157661438</v>
      </c>
      <c r="EY94" s="225">
        <v>0.18954020738601685</v>
      </c>
      <c r="EZ94" s="225">
        <v>7.5785443186759949E-2</v>
      </c>
      <c r="FA94" s="226">
        <v>7.7042475342750549E-2</v>
      </c>
      <c r="FB94" s="208"/>
      <c r="FC94" s="208"/>
      <c r="FD94" s="208"/>
      <c r="FE94" s="208"/>
      <c r="FF94" s="208"/>
      <c r="FG94" s="118"/>
      <c r="FH94" s="118"/>
      <c r="FI94" s="118"/>
      <c r="FJ94" s="118"/>
      <c r="FK94" s="211"/>
      <c r="FL94" s="211"/>
      <c r="FM94" s="211"/>
      <c r="FN94" s="211"/>
      <c r="FO94" s="118"/>
      <c r="FP94" s="118"/>
      <c r="FQ94" s="118"/>
      <c r="FR94" s="118"/>
      <c r="FS94" s="229">
        <v>0.52189761400222778</v>
      </c>
      <c r="FT94" s="223">
        <v>0.52202687018429583</v>
      </c>
      <c r="FU94" s="230">
        <f>FS94*FT94</f>
        <v>0.27244457799423472</v>
      </c>
      <c r="FV94" s="231">
        <v>0.90849275141954422</v>
      </c>
      <c r="FW94" s="118"/>
      <c r="FX94" s="118"/>
      <c r="FY94" s="118"/>
      <c r="FZ94" s="118"/>
      <c r="GA94" s="118"/>
      <c r="GB94" s="118"/>
      <c r="GC94" s="118"/>
      <c r="GD94" s="118"/>
      <c r="GE94" s="118"/>
      <c r="GF94" s="118"/>
      <c r="GG94" s="118"/>
      <c r="GH94" s="118"/>
      <c r="GI94" s="118"/>
      <c r="GJ94" s="118"/>
      <c r="GK94" s="118"/>
      <c r="GL94" s="118"/>
      <c r="GM94" s="118"/>
      <c r="GN94" s="118"/>
      <c r="GO94" s="118"/>
      <c r="GP94" s="227">
        <v>0.21142250588183842</v>
      </c>
      <c r="GQ94" s="211">
        <v>0.51057257567550207</v>
      </c>
      <c r="GR94" s="211">
        <v>0.27800488471984863</v>
      </c>
      <c r="GS94" s="211">
        <v>6.1717111617326736E-2</v>
      </c>
      <c r="GT94" s="228">
        <v>3.954668715596199E-2</v>
      </c>
      <c r="GU94" s="227">
        <v>0.23268110871311423</v>
      </c>
      <c r="GV94" s="211">
        <v>0.4664886216374895</v>
      </c>
      <c r="GW94" s="211">
        <v>0.30083030462265015</v>
      </c>
      <c r="GX94" s="211">
        <v>8.4658600389957428E-2</v>
      </c>
      <c r="GY94" s="211">
        <v>6.027495488524437E-2</v>
      </c>
      <c r="GZ94" s="228">
        <v>2.8477879241108894E-2</v>
      </c>
      <c r="HA94" s="227">
        <v>0.21874092449485885</v>
      </c>
      <c r="HB94" s="211">
        <v>0.47156757846291292</v>
      </c>
      <c r="HC94" s="211">
        <v>0.30969145894050598</v>
      </c>
      <c r="HD94" s="211">
        <v>7.8288249671459198E-2</v>
      </c>
      <c r="HE94" s="211">
        <v>5.2768304944038391E-2</v>
      </c>
      <c r="HF94" s="228">
        <v>2.09677554666996E-2</v>
      </c>
      <c r="HG94" s="118"/>
      <c r="HH94" s="118">
        <v>1988</v>
      </c>
      <c r="HI94" s="184">
        <v>0.62646961212158203</v>
      </c>
      <c r="HJ94" s="184">
        <v>0.50490063428878784</v>
      </c>
      <c r="HK94" s="174">
        <v>0.32561808824539185</v>
      </c>
      <c r="HL94" s="138">
        <v>0.27703362703323364</v>
      </c>
      <c r="HM94" s="138">
        <v>0.24984350800514221</v>
      </c>
      <c r="HN94" s="138">
        <v>0.17369793355464935</v>
      </c>
      <c r="HO94" s="138">
        <v>9.1550432145595551E-2</v>
      </c>
      <c r="HP94" s="138">
        <v>6.0128588229417801E-2</v>
      </c>
      <c r="HQ94" s="118"/>
      <c r="HR94" s="118"/>
      <c r="HS94" s="118"/>
      <c r="HT94" s="118"/>
      <c r="HU94" s="118"/>
      <c r="HV94" s="118"/>
    </row>
    <row r="95" spans="1:230" x14ac:dyDescent="0.3">
      <c r="A95" s="159">
        <v>1985</v>
      </c>
      <c r="B95" s="159">
        <v>1985</v>
      </c>
      <c r="C95" s="265">
        <v>0.22783081233501434</v>
      </c>
      <c r="D95" s="265">
        <v>0.46970349550247192</v>
      </c>
      <c r="E95" s="265">
        <v>0.30246567726135254</v>
      </c>
      <c r="F95" s="265">
        <v>7.6922550797462463E-2</v>
      </c>
      <c r="G95" s="266">
        <v>0.17881196737289429</v>
      </c>
      <c r="H95" s="266">
        <v>0.45461437106132507</v>
      </c>
      <c r="I95" s="266">
        <v>0.36657366156578064</v>
      </c>
      <c r="J95" s="266">
        <v>0.12553958594799042</v>
      </c>
      <c r="K95" s="190">
        <f t="shared" si="24"/>
        <v>0.24103407561779022</v>
      </c>
      <c r="L95" s="138">
        <v>43218.026099459028</v>
      </c>
      <c r="M95" s="175">
        <f>DataF11.2!L95*$Q$24</f>
        <v>35389.167107594229</v>
      </c>
      <c r="N95" s="175"/>
      <c r="O95" s="175"/>
      <c r="P95" s="118"/>
      <c r="Q95" s="118"/>
      <c r="R95" s="118"/>
      <c r="S95" s="118"/>
      <c r="T95" s="211"/>
      <c r="U95" s="159">
        <v>1985</v>
      </c>
      <c r="V95" s="212">
        <v>3.1469054520130157E-3</v>
      </c>
      <c r="W95" s="212">
        <v>7.5376860797405243E-2</v>
      </c>
      <c r="X95" s="212">
        <v>0.30867859721183777</v>
      </c>
      <c r="Y95" s="212">
        <v>0.61594456434249878</v>
      </c>
      <c r="Z95" s="212">
        <v>0.24149937927722931</v>
      </c>
      <c r="AA95" s="212">
        <v>9.5910347998142242E-2</v>
      </c>
      <c r="AB95" s="212">
        <v>0</v>
      </c>
      <c r="AC95" s="212">
        <v>0</v>
      </c>
      <c r="AD95" s="213">
        <f t="shared" si="7"/>
        <v>0.37444518506526947</v>
      </c>
      <c r="AE95" s="214">
        <v>3.0946021433919668E-3</v>
      </c>
      <c r="AF95" s="214">
        <v>0.22192806005477905</v>
      </c>
      <c r="AG95" s="214">
        <v>0.5004199743270874</v>
      </c>
      <c r="AH95" s="214">
        <v>0.27765199542045593</v>
      </c>
      <c r="AI95" s="214">
        <v>5.7396441698074341E-2</v>
      </c>
      <c r="AJ95" s="214">
        <v>1.2207308784127235E-2</v>
      </c>
      <c r="AK95" s="212">
        <f t="shared" si="8"/>
        <v>0.22025555372238159</v>
      </c>
      <c r="AL95" s="214">
        <v>0</v>
      </c>
      <c r="AM95" s="212">
        <v>0.12637580931186676</v>
      </c>
      <c r="AN95" s="212">
        <v>0.53183364868164063</v>
      </c>
      <c r="AO95" s="212">
        <v>0.3417905867099762</v>
      </c>
      <c r="AP95" s="212">
        <v>7.7596545219421387E-2</v>
      </c>
      <c r="AQ95" s="212">
        <v>1.6837671399116516E-2</v>
      </c>
      <c r="AR95" s="213">
        <f t="shared" si="9"/>
        <v>0.26419404149055481</v>
      </c>
      <c r="AS95" s="212"/>
      <c r="AT95" s="123"/>
      <c r="AU95" s="118"/>
      <c r="AV95" s="118"/>
      <c r="AW95" s="118"/>
      <c r="AX95" s="118"/>
      <c r="AY95" s="118"/>
      <c r="AZ95" s="118"/>
      <c r="BA95" s="118"/>
      <c r="BB95" s="118"/>
      <c r="BC95" s="118"/>
      <c r="BD95" s="118"/>
      <c r="BE95" s="118"/>
      <c r="BF95" s="118"/>
      <c r="BG95" s="118"/>
      <c r="BH95" s="118"/>
      <c r="BI95" s="118"/>
      <c r="BJ95" s="118"/>
      <c r="BK95" s="118"/>
      <c r="BL95" s="118"/>
      <c r="BM95" s="118"/>
      <c r="BN95" s="118"/>
      <c r="BO95" s="118"/>
      <c r="BP95" s="118"/>
      <c r="BQ95" s="215">
        <v>0.21969096780045488</v>
      </c>
      <c r="BR95" s="216">
        <v>0.18904213058236197</v>
      </c>
      <c r="BS95" s="216">
        <v>3.0648837218092962E-2</v>
      </c>
      <c r="BT95" s="216">
        <v>0.17996460082940757</v>
      </c>
      <c r="BU95" s="216">
        <v>1.5037025109061769E-2</v>
      </c>
      <c r="BV95" s="216">
        <v>5.3582798028768922E-3</v>
      </c>
      <c r="BW95" s="216">
        <v>1.9331054057391151E-2</v>
      </c>
      <c r="BX95" s="217">
        <f t="shared" si="10"/>
        <v>2.4689333860268045E-2</v>
      </c>
      <c r="BY95" s="218">
        <v>0.47252807093877286</v>
      </c>
      <c r="BZ95" s="218">
        <v>0.40825835962747098</v>
      </c>
      <c r="CA95" s="218">
        <v>6.426971131130188E-2</v>
      </c>
      <c r="CB95" s="218">
        <v>0.3904864564538002</v>
      </c>
      <c r="CC95" s="218">
        <v>2.876749314829645E-2</v>
      </c>
      <c r="CD95" s="218">
        <v>9.8404051292244835E-3</v>
      </c>
      <c r="CE95" s="218">
        <v>4.3433711892039178E-2</v>
      </c>
      <c r="CF95" s="218">
        <f t="shared" si="11"/>
        <v>5.327411702126366E-2</v>
      </c>
      <c r="CG95" s="219">
        <f t="shared" si="12"/>
        <v>0.38837006747441188</v>
      </c>
      <c r="CH95" s="220">
        <f t="shared" si="13"/>
        <v>0.25226195354781789</v>
      </c>
      <c r="CI95" s="220">
        <f t="shared" si="14"/>
        <v>0.13610811392659394</v>
      </c>
      <c r="CJ95" s="220">
        <f t="shared" si="15"/>
        <v>0.20853864587843418</v>
      </c>
      <c r="CK95" s="220">
        <f t="shared" si="16"/>
        <v>6.7152454369600129E-2</v>
      </c>
      <c r="CL95" s="220">
        <f t="shared" si="17"/>
        <v>7.7020927109346868E-3</v>
      </c>
      <c r="CM95" s="220">
        <f t="shared" si="18"/>
        <v>0.1049768782530421</v>
      </c>
      <c r="CN95" s="221">
        <f t="shared" si="19"/>
        <v>0.11267897096397679</v>
      </c>
      <c r="CO95" s="218">
        <v>0.30777822167975533</v>
      </c>
      <c r="CP95" s="218">
        <v>0.21156225308357224</v>
      </c>
      <c r="CQ95" s="218">
        <v>9.6215968596183046E-2</v>
      </c>
      <c r="CR95" s="218">
        <v>0.17980943340808153</v>
      </c>
      <c r="CS95" s="218">
        <v>4.9066314307791091E-2</v>
      </c>
      <c r="CT95" s="218">
        <v>6.302019761426924E-3</v>
      </c>
      <c r="CU95" s="218">
        <v>7.2600458696746833E-2</v>
      </c>
      <c r="CV95" s="218">
        <f t="shared" si="20"/>
        <v>7.8902478458173761E-2</v>
      </c>
      <c r="CW95" s="215">
        <v>8.0591845794656544E-2</v>
      </c>
      <c r="CX95" s="216">
        <v>4.0699700464245661E-2</v>
      </c>
      <c r="CY95" s="216">
        <v>3.9892145330410883E-2</v>
      </c>
      <c r="CZ95" s="216">
        <v>2.872921247035265E-2</v>
      </c>
      <c r="DA95" s="216">
        <v>1.8086140061809031E-2</v>
      </c>
      <c r="DB95" s="216">
        <v>1.4000729495077632E-3</v>
      </c>
      <c r="DC95" s="216">
        <v>3.2376419556295263E-2</v>
      </c>
      <c r="DD95" s="217">
        <f t="shared" si="21"/>
        <v>3.377649250580303E-2</v>
      </c>
      <c r="DE95" s="215">
        <v>2.4696504718454963E-2</v>
      </c>
      <c r="DF95" s="216">
        <v>7.3397007845292942E-3</v>
      </c>
      <c r="DG95" s="216">
        <v>1.735680393392567E-2</v>
      </c>
      <c r="DH95" s="216">
        <v>5.0123780965805054E-3</v>
      </c>
      <c r="DI95" s="216">
        <v>3.437346875740396E-3</v>
      </c>
      <c r="DJ95" s="216">
        <v>2.6293332115212017E-4</v>
      </c>
      <c r="DK95" s="216">
        <v>1.5983846187639258E-2</v>
      </c>
      <c r="DL95" s="217">
        <f t="shared" si="22"/>
        <v>1.6246779508791376E-2</v>
      </c>
      <c r="DM95" s="215">
        <v>5.5895339697599411E-2</v>
      </c>
      <c r="DN95" s="216">
        <v>3.336000069975853E-2</v>
      </c>
      <c r="DO95" s="216">
        <v>2.2535340860486031E-2</v>
      </c>
      <c r="DP95" s="216">
        <v>2.371683344244957E-2</v>
      </c>
      <c r="DQ95" s="216">
        <v>1.4648793265223503E-2</v>
      </c>
      <c r="DR95" s="216">
        <v>1.1371396249160171E-3</v>
      </c>
      <c r="DS95" s="216">
        <v>1.6392573714256287E-2</v>
      </c>
      <c r="DT95" s="217">
        <f t="shared" si="23"/>
        <v>1.7529713339172304E-2</v>
      </c>
      <c r="DU95" s="159"/>
      <c r="DV95" s="123">
        <v>1985</v>
      </c>
      <c r="DW95" s="180">
        <v>0.21969096780045488</v>
      </c>
      <c r="DX95" s="181">
        <v>0.18904213058236197</v>
      </c>
      <c r="DY95" s="181">
        <v>3.0648837218092962E-2</v>
      </c>
      <c r="DZ95" s="180">
        <v>0.47252807093877286</v>
      </c>
      <c r="EA95" s="181">
        <v>0.40825835962747098</v>
      </c>
      <c r="EB95" s="182">
        <v>6.426971131130188E-2</v>
      </c>
      <c r="EC95" s="181">
        <v>0.30777822167975533</v>
      </c>
      <c r="ED95" s="181">
        <v>0.21156225308357224</v>
      </c>
      <c r="EE95" s="181">
        <v>9.6215968596183046E-2</v>
      </c>
      <c r="EF95" s="180">
        <v>8.0591845794656544E-2</v>
      </c>
      <c r="EG95" s="181">
        <v>4.0699700464245661E-2</v>
      </c>
      <c r="EH95" s="182">
        <v>3.9892145330410883E-2</v>
      </c>
      <c r="EI95" s="181">
        <v>2.4696504718454963E-2</v>
      </c>
      <c r="EJ95" s="181">
        <v>7.3397007845292942E-3</v>
      </c>
      <c r="EK95" s="182">
        <v>1.735680393392567E-2</v>
      </c>
      <c r="EL95" s="181"/>
      <c r="EM95" s="181"/>
      <c r="EN95" s="222"/>
      <c r="EO95" s="223"/>
      <c r="EP95" s="223"/>
      <c r="EQ95" s="223"/>
      <c r="ER95" s="223"/>
      <c r="ES95" s="223"/>
      <c r="ET95" s="223"/>
      <c r="EU95" s="224"/>
      <c r="EV95" s="159">
        <v>1985</v>
      </c>
      <c r="EW95" s="161"/>
      <c r="EX95" s="225"/>
      <c r="EY95" s="225"/>
      <c r="EZ95" s="225"/>
      <c r="FA95" s="226"/>
      <c r="FB95" s="208"/>
      <c r="FC95" s="208"/>
      <c r="FD95" s="208"/>
      <c r="FE95" s="208"/>
      <c r="FF95" s="208"/>
      <c r="FG95" s="118"/>
      <c r="FH95" s="118"/>
      <c r="FI95" s="118"/>
      <c r="FJ95" s="118"/>
      <c r="FK95" s="211"/>
      <c r="FL95" s="211"/>
      <c r="FM95" s="211"/>
      <c r="FN95" s="211"/>
      <c r="FO95" s="118"/>
      <c r="FP95" s="118"/>
      <c r="FQ95" s="118"/>
      <c r="FR95" s="118"/>
      <c r="FS95" s="159"/>
      <c r="FT95" s="123"/>
      <c r="FU95" s="123"/>
      <c r="FV95" s="172"/>
      <c r="FW95" s="118"/>
      <c r="FX95" s="118"/>
      <c r="FY95" s="118"/>
      <c r="FZ95" s="118"/>
      <c r="GA95" s="118"/>
      <c r="GB95" s="118"/>
      <c r="GC95" s="118"/>
      <c r="GD95" s="118"/>
      <c r="GE95" s="118"/>
      <c r="GF95" s="118"/>
      <c r="GG95" s="118"/>
      <c r="GH95" s="118"/>
      <c r="GI95" s="118"/>
      <c r="GJ95" s="118"/>
      <c r="GK95" s="118"/>
      <c r="GL95" s="118"/>
      <c r="GM95" s="118"/>
      <c r="GN95" s="118"/>
      <c r="GO95" s="118"/>
      <c r="GP95" s="227"/>
      <c r="GQ95" s="211"/>
      <c r="GR95" s="211"/>
      <c r="GS95" s="211"/>
      <c r="GT95" s="228"/>
      <c r="GU95" s="227"/>
      <c r="GV95" s="211"/>
      <c r="GW95" s="211"/>
      <c r="GX95" s="211"/>
      <c r="GY95" s="211"/>
      <c r="GZ95" s="228"/>
      <c r="HA95" s="227"/>
      <c r="HB95" s="211"/>
      <c r="HC95" s="211"/>
      <c r="HD95" s="211"/>
      <c r="HE95" s="211"/>
      <c r="HF95" s="228"/>
      <c r="HG95" s="118"/>
      <c r="HH95" s="118">
        <v>1989</v>
      </c>
      <c r="HI95" s="184">
        <v>0.63281786441802979</v>
      </c>
      <c r="HJ95" s="184">
        <v>0.50755840539932251</v>
      </c>
      <c r="HK95" s="174">
        <v>0.32723832130432129</v>
      </c>
      <c r="HL95" s="138">
        <v>0.27826973795890808</v>
      </c>
      <c r="HM95" s="138">
        <v>0.25682356953620911</v>
      </c>
      <c r="HN95" s="138">
        <v>0.17659205198287964</v>
      </c>
      <c r="HO95" s="138">
        <v>9.463249146938324E-2</v>
      </c>
      <c r="HP95" s="138">
        <v>5.9153314679861069E-2</v>
      </c>
      <c r="HQ95" s="118"/>
      <c r="HR95" s="118"/>
      <c r="HS95" s="118"/>
      <c r="HT95" s="118"/>
      <c r="HU95" s="118"/>
      <c r="HV95" s="118"/>
    </row>
    <row r="96" spans="1:230" x14ac:dyDescent="0.3">
      <c r="A96" s="159">
        <v>1986</v>
      </c>
      <c r="B96" s="159">
        <v>1986</v>
      </c>
      <c r="C96" s="265">
        <v>0.22363370656967163</v>
      </c>
      <c r="D96" s="265">
        <v>0.46477121114730835</v>
      </c>
      <c r="E96" s="265">
        <v>0.31159508228302002</v>
      </c>
      <c r="F96" s="265">
        <v>8.1769190728664398E-2</v>
      </c>
      <c r="G96" s="266">
        <v>0.17667049169540405</v>
      </c>
      <c r="H96" s="266">
        <v>0.45859849452972412</v>
      </c>
      <c r="I96" s="266">
        <v>0.36473101377487183</v>
      </c>
      <c r="J96" s="266">
        <v>0.12209108471870422</v>
      </c>
      <c r="K96" s="190">
        <f t="shared" si="24"/>
        <v>0.2426399290561676</v>
      </c>
      <c r="L96" s="138">
        <v>43624.000938439814</v>
      </c>
      <c r="M96" s="175">
        <f>DataF11.2!L96*$Q$24</f>
        <v>35721.600416443318</v>
      </c>
      <c r="N96" s="175"/>
      <c r="O96" s="175"/>
      <c r="P96" s="118"/>
      <c r="Q96" s="118"/>
      <c r="R96" s="118"/>
      <c r="S96" s="118"/>
      <c r="T96" s="211"/>
      <c r="U96" s="159">
        <v>1986</v>
      </c>
      <c r="V96" s="212">
        <v>2.743270481005311E-3</v>
      </c>
      <c r="W96" s="212">
        <v>6.9395951926708221E-2</v>
      </c>
      <c r="X96" s="212">
        <v>0.30370515584945679</v>
      </c>
      <c r="Y96" s="212">
        <v>0.62689888477325439</v>
      </c>
      <c r="Z96" s="212">
        <v>0.24933472275733948</v>
      </c>
      <c r="AA96" s="212">
        <v>0.1018054187297821</v>
      </c>
      <c r="AB96" s="212">
        <v>0</v>
      </c>
      <c r="AC96" s="212">
        <v>0</v>
      </c>
      <c r="AD96" s="213">
        <f t="shared" si="7"/>
        <v>0.37756416201591492</v>
      </c>
      <c r="AE96" s="214">
        <v>3.8111817557364702E-3</v>
      </c>
      <c r="AF96" s="214">
        <v>0.2267267256975174</v>
      </c>
      <c r="AG96" s="214">
        <v>0.49529573321342468</v>
      </c>
      <c r="AH96" s="214">
        <v>0.27797755599021912</v>
      </c>
      <c r="AI96" s="214">
        <v>5.8729957789182663E-2</v>
      </c>
      <c r="AJ96" s="214">
        <v>1.268867589533329E-2</v>
      </c>
      <c r="AK96" s="212">
        <f t="shared" si="8"/>
        <v>0.21924759820103645</v>
      </c>
      <c r="AL96" s="214">
        <v>0</v>
      </c>
      <c r="AM96" s="212">
        <v>0.13875614106655121</v>
      </c>
      <c r="AN96" s="212">
        <v>0.52447253465652466</v>
      </c>
      <c r="AO96" s="212">
        <v>0.33677133917808533</v>
      </c>
      <c r="AP96" s="212">
        <v>7.8250966966152191E-2</v>
      </c>
      <c r="AQ96" s="212">
        <v>1.7252221703529358E-2</v>
      </c>
      <c r="AR96" s="213">
        <f t="shared" si="9"/>
        <v>0.25852037221193314</v>
      </c>
      <c r="AS96" s="212"/>
      <c r="AT96" s="123"/>
      <c r="AU96" s="118"/>
      <c r="AV96" s="118"/>
      <c r="AW96" s="118"/>
      <c r="AX96" s="118"/>
      <c r="AY96" s="118"/>
      <c r="AZ96" s="118"/>
      <c r="BA96" s="118"/>
      <c r="BB96" s="118"/>
      <c r="BC96" s="118"/>
      <c r="BD96" s="118"/>
      <c r="BE96" s="118"/>
      <c r="BF96" s="118"/>
      <c r="BG96" s="118"/>
      <c r="BH96" s="118"/>
      <c r="BI96" s="118"/>
      <c r="BJ96" s="118"/>
      <c r="BK96" s="118"/>
      <c r="BL96" s="118"/>
      <c r="BM96" s="118"/>
      <c r="BN96" s="118"/>
      <c r="BO96" s="118"/>
      <c r="BP96" s="118"/>
      <c r="BQ96" s="215">
        <v>0.22015093379787237</v>
      </c>
      <c r="BR96" s="216">
        <v>0.18885231816276254</v>
      </c>
      <c r="BS96" s="216">
        <v>3.1298615635109821E-2</v>
      </c>
      <c r="BT96" s="216">
        <v>0.18094771821051836</v>
      </c>
      <c r="BU96" s="216">
        <v>1.3197837070415781E-2</v>
      </c>
      <c r="BV96" s="216">
        <v>5.9734804676462652E-3</v>
      </c>
      <c r="BW96" s="216">
        <v>2.0031904138801945E-2</v>
      </c>
      <c r="BX96" s="217">
        <f t="shared" si="10"/>
        <v>2.6005384606448211E-2</v>
      </c>
      <c r="BY96" s="218">
        <v>0.46414689726390901</v>
      </c>
      <c r="BZ96" s="218">
        <v>0.39440435524467876</v>
      </c>
      <c r="CA96" s="218">
        <v>6.9742542019230191E-2</v>
      </c>
      <c r="CB96" s="218">
        <v>0.37835583835840225</v>
      </c>
      <c r="CC96" s="218">
        <v>2.6179617297449533E-2</v>
      </c>
      <c r="CD96" s="218">
        <v>1.1219924423975932E-2</v>
      </c>
      <c r="CE96" s="218">
        <v>4.8391521037275634E-2</v>
      </c>
      <c r="CF96" s="218">
        <f t="shared" si="11"/>
        <v>5.9611445461251564E-2</v>
      </c>
      <c r="CG96" s="219">
        <f t="shared" si="12"/>
        <v>0.4017421079244119</v>
      </c>
      <c r="CH96" s="220">
        <f t="shared" si="13"/>
        <v>0.24551321749558852</v>
      </c>
      <c r="CI96" s="220">
        <f t="shared" si="14"/>
        <v>0.15622889042882335</v>
      </c>
      <c r="CJ96" s="220">
        <f t="shared" si="15"/>
        <v>0.19980607833713293</v>
      </c>
      <c r="CK96" s="220">
        <f t="shared" si="16"/>
        <v>7.0215319475131655E-2</v>
      </c>
      <c r="CL96" s="220">
        <f t="shared" si="17"/>
        <v>8.8483922103643736E-3</v>
      </c>
      <c r="CM96" s="220">
        <f t="shared" si="18"/>
        <v>0.12287231130076624</v>
      </c>
      <c r="CN96" s="221">
        <f t="shared" si="19"/>
        <v>0.13172070351113063</v>
      </c>
      <c r="CO96" s="218">
        <v>0.31569797729558563</v>
      </c>
      <c r="CP96" s="218">
        <v>0.20530333032974352</v>
      </c>
      <c r="CQ96" s="218">
        <v>0.11039464696584209</v>
      </c>
      <c r="CR96" s="218">
        <v>0.17268244875594974</v>
      </c>
      <c r="CS96" s="218">
        <v>5.0468910635403708E-2</v>
      </c>
      <c r="CT96" s="218">
        <v>7.23517975693036E-3</v>
      </c>
      <c r="CU96" s="218">
        <v>8.5311431511116254E-2</v>
      </c>
      <c r="CV96" s="218">
        <f t="shared" si="20"/>
        <v>9.2546611268046614E-2</v>
      </c>
      <c r="CW96" s="215">
        <v>8.6044130628826251E-2</v>
      </c>
      <c r="CX96" s="216">
        <v>4.0209887165845004E-2</v>
      </c>
      <c r="CY96" s="216">
        <v>4.5834243462981254E-2</v>
      </c>
      <c r="CZ96" s="216">
        <v>2.7123629581183195E-2</v>
      </c>
      <c r="DA96" s="216">
        <v>1.9746408839727954E-2</v>
      </c>
      <c r="DB96" s="216">
        <v>1.613212453434014E-3</v>
      </c>
      <c r="DC96" s="216">
        <v>3.756087978964999E-2</v>
      </c>
      <c r="DD96" s="217">
        <f t="shared" si="21"/>
        <v>3.9174092243084005E-2</v>
      </c>
      <c r="DE96" s="215">
        <v>2.7816323857886585E-2</v>
      </c>
      <c r="DF96" s="216">
        <v>7.3808533687358541E-3</v>
      </c>
      <c r="DG96" s="216">
        <v>2.0435470489150731E-2</v>
      </c>
      <c r="DH96" s="216">
        <v>4.6450928784906864E-3</v>
      </c>
      <c r="DI96" s="216">
        <v>4.0281515041742351E-3</v>
      </c>
      <c r="DJ96" s="216">
        <v>3.1457586014688822E-4</v>
      </c>
      <c r="DK96" s="216">
        <v>1.8828503486303591E-2</v>
      </c>
      <c r="DL96" s="217">
        <f t="shared" si="22"/>
        <v>1.914307934645048E-2</v>
      </c>
      <c r="DM96" s="215">
        <v>5.8227807283401489E-2</v>
      </c>
      <c r="DN96" s="216">
        <v>3.2829035073518753E-2</v>
      </c>
      <c r="DO96" s="216">
        <v>2.5398772209882736E-2</v>
      </c>
      <c r="DP96" s="216">
        <v>2.2478535771369934E-2</v>
      </c>
      <c r="DQ96" s="216">
        <v>1.5718257054686546E-2</v>
      </c>
      <c r="DR96" s="216">
        <v>1.2986365472897887E-3</v>
      </c>
      <c r="DS96" s="216">
        <v>1.8732376396656036E-2</v>
      </c>
      <c r="DT96" s="217">
        <f t="shared" si="23"/>
        <v>2.0031012943945825E-2</v>
      </c>
      <c r="DU96" s="159"/>
      <c r="DV96" s="123">
        <v>1986</v>
      </c>
      <c r="DW96" s="180">
        <v>0.22015093379787237</v>
      </c>
      <c r="DX96" s="181">
        <v>0.18885231816276254</v>
      </c>
      <c r="DY96" s="181">
        <v>3.1298615635109821E-2</v>
      </c>
      <c r="DZ96" s="180">
        <v>0.46414689726390901</v>
      </c>
      <c r="EA96" s="181">
        <v>0.39440435524467876</v>
      </c>
      <c r="EB96" s="182">
        <v>6.9742542019230191E-2</v>
      </c>
      <c r="EC96" s="181">
        <v>0.31569797729558563</v>
      </c>
      <c r="ED96" s="181">
        <v>0.20530333032974352</v>
      </c>
      <c r="EE96" s="181">
        <v>0.11039464696584209</v>
      </c>
      <c r="EF96" s="180">
        <v>8.6044130628826251E-2</v>
      </c>
      <c r="EG96" s="181">
        <v>4.0209887165845004E-2</v>
      </c>
      <c r="EH96" s="182">
        <v>4.5834243462981254E-2</v>
      </c>
      <c r="EI96" s="181">
        <v>2.7816323857886585E-2</v>
      </c>
      <c r="EJ96" s="181">
        <v>7.3808533687358541E-3</v>
      </c>
      <c r="EK96" s="182">
        <v>2.0435470489150731E-2</v>
      </c>
      <c r="EL96" s="181"/>
      <c r="EM96" s="181"/>
      <c r="EN96" s="222"/>
      <c r="EO96" s="223"/>
      <c r="EP96" s="223"/>
      <c r="EQ96" s="223"/>
      <c r="ER96" s="223"/>
      <c r="ES96" s="223"/>
      <c r="ET96" s="223"/>
      <c r="EU96" s="224"/>
      <c r="EV96" s="159">
        <v>1986</v>
      </c>
      <c r="EW96" s="161"/>
      <c r="EX96" s="225"/>
      <c r="EY96" s="225"/>
      <c r="EZ96" s="225"/>
      <c r="FA96" s="226"/>
      <c r="FB96" s="208"/>
      <c r="FC96" s="208"/>
      <c r="FD96" s="208"/>
      <c r="FE96" s="208"/>
      <c r="FF96" s="208"/>
      <c r="FG96" s="118"/>
      <c r="FH96" s="118"/>
      <c r="FI96" s="118"/>
      <c r="FJ96" s="118"/>
      <c r="FK96" s="211"/>
      <c r="FL96" s="211"/>
      <c r="FM96" s="211"/>
      <c r="FN96" s="211"/>
      <c r="FO96" s="118"/>
      <c r="FP96" s="118"/>
      <c r="FQ96" s="118"/>
      <c r="FR96" s="118"/>
      <c r="FS96" s="159"/>
      <c r="FT96" s="123"/>
      <c r="FU96" s="123"/>
      <c r="FV96" s="172"/>
      <c r="FW96" s="118"/>
      <c r="FX96" s="118"/>
      <c r="FY96" s="118"/>
      <c r="FZ96" s="118"/>
      <c r="GA96" s="118"/>
      <c r="GB96" s="118"/>
      <c r="GC96" s="118"/>
      <c r="GD96" s="118"/>
      <c r="GE96" s="118"/>
      <c r="GF96" s="118"/>
      <c r="GG96" s="118"/>
      <c r="GH96" s="118"/>
      <c r="GI96" s="118"/>
      <c r="GJ96" s="118"/>
      <c r="GK96" s="118"/>
      <c r="GL96" s="118"/>
      <c r="GM96" s="118"/>
      <c r="GN96" s="118"/>
      <c r="GO96" s="118"/>
      <c r="GP96" s="227"/>
      <c r="GQ96" s="211"/>
      <c r="GR96" s="211"/>
      <c r="GS96" s="211"/>
      <c r="GT96" s="228"/>
      <c r="GU96" s="227"/>
      <c r="GV96" s="211"/>
      <c r="GW96" s="211"/>
      <c r="GX96" s="211"/>
      <c r="GY96" s="211"/>
      <c r="GZ96" s="228"/>
      <c r="HA96" s="227"/>
      <c r="HB96" s="211"/>
      <c r="HC96" s="211"/>
      <c r="HD96" s="211"/>
      <c r="HE96" s="211"/>
      <c r="HF96" s="228"/>
      <c r="HG96" s="118"/>
      <c r="HH96" s="118">
        <v>1990</v>
      </c>
      <c r="HI96" s="184">
        <v>0.62998789548873901</v>
      </c>
      <c r="HJ96" s="184">
        <v>0.50271713733673096</v>
      </c>
      <c r="HK96" s="174">
        <v>0.32193809747695923</v>
      </c>
      <c r="HL96" s="138">
        <v>0.27758696675300598</v>
      </c>
      <c r="HM96" s="138">
        <v>0.2567976713180542</v>
      </c>
      <c r="HN96" s="138">
        <v>0.1718258410692215</v>
      </c>
      <c r="HO96" s="138">
        <v>9.331560879945755E-2</v>
      </c>
      <c r="HP96" s="138">
        <v>5.6906916201114655E-2</v>
      </c>
      <c r="HQ96" s="118"/>
      <c r="HR96" s="118"/>
      <c r="HS96" s="118"/>
      <c r="HT96" s="118"/>
      <c r="HU96" s="118"/>
      <c r="HV96" s="118"/>
    </row>
    <row r="97" spans="1:230" x14ac:dyDescent="0.3">
      <c r="A97" s="159">
        <v>1987</v>
      </c>
      <c r="B97" s="159">
        <v>1987</v>
      </c>
      <c r="C97" s="265">
        <v>0.2209509015083313</v>
      </c>
      <c r="D97" s="265">
        <v>0.45900768041610718</v>
      </c>
      <c r="E97" s="265">
        <v>0.32004141807556152</v>
      </c>
      <c r="F97" s="265">
        <v>8.8920459151268005E-2</v>
      </c>
      <c r="G97" s="266">
        <v>0.17262822389602661</v>
      </c>
      <c r="H97" s="266">
        <v>0.45125642418861389</v>
      </c>
      <c r="I97" s="266">
        <v>0.3761153519153595</v>
      </c>
      <c r="J97" s="266">
        <v>0.13306523859500885</v>
      </c>
      <c r="K97" s="190">
        <f t="shared" si="24"/>
        <v>0.24305011332035065</v>
      </c>
      <c r="L97" s="138">
        <v>44985.433056390291</v>
      </c>
      <c r="M97" s="175">
        <f>DataF11.2!L97*$Q$24</f>
        <v>36836.411829091303</v>
      </c>
      <c r="N97" s="175"/>
      <c r="O97" s="175"/>
      <c r="P97" s="118"/>
      <c r="Q97" s="118"/>
      <c r="R97" s="118"/>
      <c r="S97" s="118"/>
      <c r="T97" s="211"/>
      <c r="U97" s="159">
        <v>1987</v>
      </c>
      <c r="V97" s="212">
        <v>2.4390749167650938E-3</v>
      </c>
      <c r="W97" s="212">
        <v>6.7384444177150726E-2</v>
      </c>
      <c r="X97" s="212">
        <v>0.29867658019065857</v>
      </c>
      <c r="Y97" s="212">
        <v>0.63393896818161011</v>
      </c>
      <c r="Z97" s="212">
        <v>0.26006588339805603</v>
      </c>
      <c r="AA97" s="212">
        <v>0.1127815842628479</v>
      </c>
      <c r="AB97" s="212">
        <v>0</v>
      </c>
      <c r="AC97" s="212">
        <v>0</v>
      </c>
      <c r="AD97" s="213">
        <f t="shared" si="7"/>
        <v>0.37387308478355408</v>
      </c>
      <c r="AE97" s="214">
        <v>4.4926051050424576E-3</v>
      </c>
      <c r="AF97" s="214">
        <v>0.23152020573616028</v>
      </c>
      <c r="AG97" s="214">
        <v>0.49096965789794922</v>
      </c>
      <c r="AH97" s="214">
        <v>0.27751010656356812</v>
      </c>
      <c r="AI97" s="214">
        <v>5.9457361698150635E-2</v>
      </c>
      <c r="AJ97" s="214">
        <v>1.2938106432557106E-2</v>
      </c>
      <c r="AK97" s="212">
        <f t="shared" si="8"/>
        <v>0.21805274486541748</v>
      </c>
      <c r="AL97" s="214">
        <v>0</v>
      </c>
      <c r="AM97" s="212">
        <v>0.15110163390636444</v>
      </c>
      <c r="AN97" s="212">
        <v>0.51806837320327759</v>
      </c>
      <c r="AO97" s="212">
        <v>0.33083000779151917</v>
      </c>
      <c r="AP97" s="212">
        <v>7.8100115060806274E-2</v>
      </c>
      <c r="AQ97" s="212">
        <v>1.7341742292046547E-2</v>
      </c>
      <c r="AR97" s="213">
        <f t="shared" si="9"/>
        <v>0.25272989273071289</v>
      </c>
      <c r="AS97" s="212"/>
      <c r="AT97" s="123"/>
      <c r="AU97" s="118"/>
      <c r="AV97" s="118"/>
      <c r="AW97" s="118"/>
      <c r="AX97" s="118"/>
      <c r="AY97" s="118"/>
      <c r="AZ97" s="118"/>
      <c r="BA97" s="118"/>
      <c r="BB97" s="118"/>
      <c r="BC97" s="118"/>
      <c r="BD97" s="118"/>
      <c r="BE97" s="118"/>
      <c r="BF97" s="118"/>
      <c r="BG97" s="118"/>
      <c r="BH97" s="118"/>
      <c r="BI97" s="118"/>
      <c r="BJ97" s="118"/>
      <c r="BK97" s="118"/>
      <c r="BL97" s="118"/>
      <c r="BM97" s="118"/>
      <c r="BN97" s="118"/>
      <c r="BO97" s="118"/>
      <c r="BP97" s="118"/>
      <c r="BQ97" s="215">
        <v>0.22159130202418537</v>
      </c>
      <c r="BR97" s="216">
        <v>0.19081216729342454</v>
      </c>
      <c r="BS97" s="216">
        <v>3.077913473076082E-2</v>
      </c>
      <c r="BT97" s="216">
        <v>0.18423345917835832</v>
      </c>
      <c r="BU97" s="216">
        <v>1.1182430723775174E-2</v>
      </c>
      <c r="BV97" s="216">
        <v>7.1798114267602525E-3</v>
      </c>
      <c r="BW97" s="216">
        <v>1.8995596240152374E-2</v>
      </c>
      <c r="BX97" s="217">
        <f t="shared" si="10"/>
        <v>2.6175407666912627E-2</v>
      </c>
      <c r="BY97" s="218">
        <v>0.45705461139924286</v>
      </c>
      <c r="BZ97" s="218">
        <v>0.38565865464399884</v>
      </c>
      <c r="CA97" s="218">
        <v>7.1395956755244044E-2</v>
      </c>
      <c r="CB97" s="218">
        <v>0.37170892208814621</v>
      </c>
      <c r="CC97" s="218">
        <v>2.3143672798166072E-2</v>
      </c>
      <c r="CD97" s="218">
        <v>1.3797640077981566E-2</v>
      </c>
      <c r="CE97" s="218">
        <v>4.8404383180979615E-2</v>
      </c>
      <c r="CF97" s="218">
        <f t="shared" si="11"/>
        <v>6.2202023258961181E-2</v>
      </c>
      <c r="CG97" s="219">
        <f t="shared" si="12"/>
        <v>0.4123656806809165</v>
      </c>
      <c r="CH97" s="220">
        <f t="shared" si="13"/>
        <v>0.23992215742015377</v>
      </c>
      <c r="CI97" s="220">
        <f t="shared" si="14"/>
        <v>0.17244352326076265</v>
      </c>
      <c r="CJ97" s="220">
        <f t="shared" si="15"/>
        <v>0.19397912640124559</v>
      </c>
      <c r="CK97" s="220">
        <f t="shared" si="16"/>
        <v>7.1136795086371205E-2</v>
      </c>
      <c r="CL97" s="220">
        <f t="shared" si="17"/>
        <v>1.0962527407849943E-2</v>
      </c>
      <c r="CM97" s="220">
        <f t="shared" si="18"/>
        <v>0.13628722644491853</v>
      </c>
      <c r="CN97" s="221">
        <f t="shared" si="19"/>
        <v>0.14724975385276848</v>
      </c>
      <c r="CO97" s="218">
        <v>0.32135083724454699</v>
      </c>
      <c r="CP97" s="218">
        <v>0.20035960406105641</v>
      </c>
      <c r="CQ97" s="218">
        <v>0.12099123318349055</v>
      </c>
      <c r="CR97" s="218">
        <v>0.16806420916691422</v>
      </c>
      <c r="CS97" s="218">
        <v>5.0408684927385136E-2</v>
      </c>
      <c r="CT97" s="218">
        <v>8.9580944684074775E-3</v>
      </c>
      <c r="CU97" s="218">
        <v>9.3919843037244072E-2</v>
      </c>
      <c r="CV97" s="218">
        <f t="shared" si="20"/>
        <v>0.10287793750565155</v>
      </c>
      <c r="CW97" s="215">
        <v>9.1014843436369494E-2</v>
      </c>
      <c r="CX97" s="216">
        <v>3.9562553359097377E-2</v>
      </c>
      <c r="CY97" s="216">
        <v>5.1452290077272103E-2</v>
      </c>
      <c r="CZ97" s="216">
        <v>2.5914917234331369E-2</v>
      </c>
      <c r="DA97" s="216">
        <v>2.0728110158986072E-2</v>
      </c>
      <c r="DB97" s="216">
        <v>2.0044329394424652E-3</v>
      </c>
      <c r="DC97" s="216">
        <v>4.2367383407674458E-2</v>
      </c>
      <c r="DD97" s="217">
        <f t="shared" si="21"/>
        <v>4.4371816347116927E-2</v>
      </c>
      <c r="DE97" s="215">
        <v>3.1377161876937315E-2</v>
      </c>
      <c r="DF97" s="216">
        <v>7.3571561863115002E-3</v>
      </c>
      <c r="DG97" s="216">
        <v>2.4020005690625817E-2</v>
      </c>
      <c r="DH97" s="216">
        <v>4.3461094610393047E-3</v>
      </c>
      <c r="DI97" s="216">
        <v>4.4564421374364118E-3</v>
      </c>
      <c r="DJ97" s="216">
        <v>4.0489910617144865E-4</v>
      </c>
      <c r="DK97" s="216">
        <v>2.2169711593958991E-2</v>
      </c>
      <c r="DL97" s="217">
        <f t="shared" si="22"/>
        <v>2.2574610700130442E-2</v>
      </c>
      <c r="DM97" s="215">
        <v>5.9637680649757385E-2</v>
      </c>
      <c r="DN97" s="216">
        <v>3.2205395400524139E-2</v>
      </c>
      <c r="DO97" s="216">
        <v>2.7432285249233246E-2</v>
      </c>
      <c r="DP97" s="216">
        <v>2.1568808704614639E-2</v>
      </c>
      <c r="DQ97" s="216">
        <v>1.6271667554974556E-2</v>
      </c>
      <c r="DR97" s="216">
        <v>1.5995338326320052E-3</v>
      </c>
      <c r="DS97" s="216">
        <v>2.019767090678215E-2</v>
      </c>
      <c r="DT97" s="217">
        <f t="shared" si="23"/>
        <v>2.1797204739414155E-2</v>
      </c>
      <c r="DU97" s="159"/>
      <c r="DV97" s="123">
        <v>1987</v>
      </c>
      <c r="DW97" s="180">
        <v>0.22159130202418537</v>
      </c>
      <c r="DX97" s="181">
        <v>0.19081216729342454</v>
      </c>
      <c r="DY97" s="181">
        <v>3.077913473076082E-2</v>
      </c>
      <c r="DZ97" s="180">
        <v>0.45705461139924286</v>
      </c>
      <c r="EA97" s="181">
        <v>0.38565865464399884</v>
      </c>
      <c r="EB97" s="182">
        <v>7.1395956755244044E-2</v>
      </c>
      <c r="EC97" s="181">
        <v>0.32135083724454699</v>
      </c>
      <c r="ED97" s="181">
        <v>0.20035960406105641</v>
      </c>
      <c r="EE97" s="181">
        <v>0.12099123318349055</v>
      </c>
      <c r="EF97" s="180">
        <v>9.1014843436369494E-2</v>
      </c>
      <c r="EG97" s="181">
        <v>3.9562553359097377E-2</v>
      </c>
      <c r="EH97" s="182">
        <v>5.1452290077272103E-2</v>
      </c>
      <c r="EI97" s="181">
        <v>3.1377161876937315E-2</v>
      </c>
      <c r="EJ97" s="181">
        <v>7.3571561863115002E-3</v>
      </c>
      <c r="EK97" s="182">
        <v>2.4020005690625817E-2</v>
      </c>
      <c r="EL97" s="181"/>
      <c r="EM97" s="181"/>
      <c r="EN97" s="222"/>
      <c r="EO97" s="223"/>
      <c r="EP97" s="223"/>
      <c r="EQ97" s="223"/>
      <c r="ER97" s="223"/>
      <c r="ES97" s="223"/>
      <c r="ET97" s="223"/>
      <c r="EU97" s="224"/>
      <c r="EV97" s="159">
        <v>1987</v>
      </c>
      <c r="EW97" s="161"/>
      <c r="EX97" s="225"/>
      <c r="EY97" s="225"/>
      <c r="EZ97" s="225"/>
      <c r="FA97" s="226"/>
      <c r="FB97" s="208"/>
      <c r="FC97" s="208"/>
      <c r="FD97" s="208"/>
      <c r="FE97" s="208"/>
      <c r="FF97" s="208"/>
      <c r="FG97" s="118"/>
      <c r="FH97" s="118"/>
      <c r="FI97" s="118"/>
      <c r="FJ97" s="118"/>
      <c r="FK97" s="211"/>
      <c r="FL97" s="211"/>
      <c r="FM97" s="211"/>
      <c r="FN97" s="211"/>
      <c r="FO97" s="118"/>
      <c r="FP97" s="118"/>
      <c r="FQ97" s="118"/>
      <c r="FR97" s="118"/>
      <c r="FS97" s="159"/>
      <c r="FT97" s="123"/>
      <c r="FU97" s="123"/>
      <c r="FV97" s="172"/>
      <c r="FW97" s="118"/>
      <c r="FX97" s="118"/>
      <c r="FY97" s="118"/>
      <c r="FZ97" s="118"/>
      <c r="GA97" s="118"/>
      <c r="GB97" s="118"/>
      <c r="GC97" s="118"/>
      <c r="GD97" s="118"/>
      <c r="GE97" s="118"/>
      <c r="GF97" s="118"/>
      <c r="GG97" s="118"/>
      <c r="GH97" s="118"/>
      <c r="GI97" s="118"/>
      <c r="GJ97" s="118"/>
      <c r="GK97" s="118"/>
      <c r="GL97" s="118"/>
      <c r="GM97" s="118"/>
      <c r="GN97" s="118"/>
      <c r="GO97" s="118"/>
      <c r="GP97" s="227"/>
      <c r="GQ97" s="211"/>
      <c r="GR97" s="211"/>
      <c r="GS97" s="211"/>
      <c r="GT97" s="228"/>
      <c r="GU97" s="227"/>
      <c r="GV97" s="211"/>
      <c r="GW97" s="211"/>
      <c r="GX97" s="211"/>
      <c r="GY97" s="211"/>
      <c r="GZ97" s="228"/>
      <c r="HA97" s="227"/>
      <c r="HB97" s="211"/>
      <c r="HC97" s="211"/>
      <c r="HD97" s="211"/>
      <c r="HE97" s="211"/>
      <c r="HF97" s="228"/>
      <c r="HG97" s="118"/>
      <c r="HH97" s="118">
        <v>1991</v>
      </c>
      <c r="HI97" s="184">
        <v>0.62807959318161011</v>
      </c>
      <c r="HJ97" s="184">
        <v>0.50654244422912598</v>
      </c>
      <c r="HK97" s="174">
        <v>0.32081148028373718</v>
      </c>
      <c r="HL97" s="138">
        <v>0.2699178159236908</v>
      </c>
      <c r="HM97" s="138">
        <v>0.26953428983688354</v>
      </c>
      <c r="HN97" s="138">
        <v>0.18091577291488647</v>
      </c>
      <c r="HO97" s="138">
        <v>9.147181361913681E-2</v>
      </c>
      <c r="HP97" s="138">
        <v>5.5987633764743805E-2</v>
      </c>
      <c r="HQ97" s="118"/>
      <c r="HR97" s="118"/>
      <c r="HS97" s="118"/>
      <c r="HT97" s="118"/>
      <c r="HU97" s="118"/>
      <c r="HV97" s="118"/>
    </row>
    <row r="98" spans="1:230" x14ac:dyDescent="0.3">
      <c r="A98" s="159">
        <v>1988</v>
      </c>
      <c r="B98" s="159">
        <v>1988</v>
      </c>
      <c r="C98" s="265">
        <v>0.21662035584449768</v>
      </c>
      <c r="D98" s="265">
        <v>0.45776155591011047</v>
      </c>
      <c r="E98" s="265">
        <v>0.32561808824539185</v>
      </c>
      <c r="F98" s="265">
        <v>9.1550432145595551E-2</v>
      </c>
      <c r="G98" s="266">
        <v>0.16944479942321777</v>
      </c>
      <c r="H98" s="266">
        <v>0.44107359647750854</v>
      </c>
      <c r="I98" s="266">
        <v>0.38948160409927368</v>
      </c>
      <c r="J98" s="266">
        <v>0.14876338839530945</v>
      </c>
      <c r="K98" s="190">
        <f t="shared" si="24"/>
        <v>0.24071821570396423</v>
      </c>
      <c r="L98" s="138">
        <v>46879.563879251873</v>
      </c>
      <c r="M98" s="175">
        <f>DataF11.2!L98*$Q$24</f>
        <v>38387.424641653153</v>
      </c>
      <c r="N98" s="175"/>
      <c r="O98" s="175"/>
      <c r="P98" s="118"/>
      <c r="Q98" s="118"/>
      <c r="R98" s="118"/>
      <c r="S98" s="118"/>
      <c r="T98" s="211"/>
      <c r="U98" s="159">
        <v>1988</v>
      </c>
      <c r="V98" s="212">
        <v>2.5525584351271391E-3</v>
      </c>
      <c r="W98" s="212">
        <v>6.8746276199817657E-2</v>
      </c>
      <c r="X98" s="212">
        <v>0.30478408932685852</v>
      </c>
      <c r="Y98" s="212">
        <v>0.62646961212158203</v>
      </c>
      <c r="Z98" s="212">
        <v>0.24984350800514221</v>
      </c>
      <c r="AA98" s="212">
        <v>0.10769173502922058</v>
      </c>
      <c r="AB98" s="212">
        <v>4.5608147978782654E-2</v>
      </c>
      <c r="AC98" s="212">
        <v>1.5251481905579567E-2</v>
      </c>
      <c r="AD98" s="213">
        <f t="shared" si="7"/>
        <v>0.37662610411643982</v>
      </c>
      <c r="AE98" s="214">
        <v>5.17665920779109E-3</v>
      </c>
      <c r="AF98" s="214">
        <v>0.23642176389694214</v>
      </c>
      <c r="AG98" s="214">
        <v>0.48654463887214661</v>
      </c>
      <c r="AH98" s="214">
        <v>0.27703362703323364</v>
      </c>
      <c r="AI98" s="214">
        <v>6.0128588229417801E-2</v>
      </c>
      <c r="AJ98" s="214">
        <v>1.3153630308806896E-2</v>
      </c>
      <c r="AK98" s="212">
        <f t="shared" si="8"/>
        <v>0.21690503880381584</v>
      </c>
      <c r="AL98" s="214">
        <v>0</v>
      </c>
      <c r="AM98" s="212">
        <v>0.16350774466991425</v>
      </c>
      <c r="AN98" s="212">
        <v>0.51146143674850464</v>
      </c>
      <c r="AO98" s="212">
        <v>0.32503083348274231</v>
      </c>
      <c r="AP98" s="212">
        <v>7.7937707304954529E-2</v>
      </c>
      <c r="AQ98" s="212">
        <v>1.7363110557198524E-2</v>
      </c>
      <c r="AR98" s="213">
        <f t="shared" si="9"/>
        <v>0.24709312617778778</v>
      </c>
      <c r="AS98" s="212"/>
      <c r="AT98" s="123"/>
      <c r="AU98" s="118"/>
      <c r="AV98" s="118"/>
      <c r="AW98" s="118"/>
      <c r="AX98" s="118"/>
      <c r="AY98" s="118"/>
      <c r="AZ98" s="118"/>
      <c r="BA98" s="118"/>
      <c r="BB98" s="118"/>
      <c r="BC98" s="118"/>
      <c r="BD98" s="118"/>
      <c r="BE98" s="118"/>
      <c r="BF98" s="118"/>
      <c r="BG98" s="118"/>
      <c r="BH98" s="118"/>
      <c r="BI98" s="118"/>
      <c r="BJ98" s="118"/>
      <c r="BK98" s="118"/>
      <c r="BL98" s="118"/>
      <c r="BM98" s="118"/>
      <c r="BN98" s="118"/>
      <c r="BO98" s="118"/>
      <c r="BP98" s="118"/>
      <c r="BQ98" s="215">
        <v>0.22430190413384016</v>
      </c>
      <c r="BR98" s="216">
        <v>0.19221243908292338</v>
      </c>
      <c r="BS98" s="216">
        <v>3.2089465050916754E-2</v>
      </c>
      <c r="BT98" s="216">
        <v>0.18677548365667462</v>
      </c>
      <c r="BU98" s="216">
        <v>9.4081495329634071E-3</v>
      </c>
      <c r="BV98" s="216">
        <v>7.2118165892106432E-3</v>
      </c>
      <c r="BW98" s="216">
        <v>2.0906455661086717E-2</v>
      </c>
      <c r="BX98" s="217">
        <f t="shared" si="10"/>
        <v>2.8118272250297359E-2</v>
      </c>
      <c r="BY98" s="218">
        <v>0.4525048931473275</v>
      </c>
      <c r="BZ98" s="218">
        <v>0.37632575766868975</v>
      </c>
      <c r="CA98" s="218">
        <v>7.6179135478637722E-2</v>
      </c>
      <c r="CB98" s="218">
        <v>0.36417060345411301</v>
      </c>
      <c r="CC98" s="218">
        <v>2.0491467162347593E-2</v>
      </c>
      <c r="CD98" s="218">
        <v>1.4184906593606448E-2</v>
      </c>
      <c r="CE98" s="218">
        <v>5.3657914387552325E-2</v>
      </c>
      <c r="CF98" s="218">
        <f t="shared" si="11"/>
        <v>6.7842820981158777E-2</v>
      </c>
      <c r="CG98" s="219">
        <f t="shared" si="12"/>
        <v>0.41447904580516992</v>
      </c>
      <c r="CH98" s="220">
        <f t="shared" si="13"/>
        <v>0.23407793333790072</v>
      </c>
      <c r="CI98" s="220">
        <f t="shared" si="14"/>
        <v>0.18040111246726928</v>
      </c>
      <c r="CJ98" s="220">
        <f t="shared" si="15"/>
        <v>0.18776265066117048</v>
      </c>
      <c r="CK98" s="220">
        <f t="shared" si="16"/>
        <v>7.2159387639454661E-2</v>
      </c>
      <c r="CL98" s="220">
        <f t="shared" si="17"/>
        <v>1.1353184236603463E-2</v>
      </c>
      <c r="CM98" s="220">
        <f t="shared" si="18"/>
        <v>0.14320381339389116</v>
      </c>
      <c r="CN98" s="221">
        <f t="shared" si="19"/>
        <v>0.1545569976304946</v>
      </c>
      <c r="CO98" s="218">
        <v>0.32319323012281798</v>
      </c>
      <c r="CP98" s="218">
        <v>0.19524372799496342</v>
      </c>
      <c r="CQ98" s="218">
        <v>0.12794950212785461</v>
      </c>
      <c r="CR98" s="218">
        <v>0.16311847930774093</v>
      </c>
      <c r="CS98" s="218">
        <v>5.0496177950174075E-2</v>
      </c>
      <c r="CT98" s="218">
        <v>9.271467276398682E-3</v>
      </c>
      <c r="CU98" s="218">
        <v>0.10030709715599326</v>
      </c>
      <c r="CV98" s="218">
        <f t="shared" si="20"/>
        <v>0.10957856443239194</v>
      </c>
      <c r="CW98" s="215">
        <v>9.1285815682351945E-2</v>
      </c>
      <c r="CX98" s="216">
        <v>3.8834205342937286E-2</v>
      </c>
      <c r="CY98" s="216">
        <v>5.2451610339414673E-2</v>
      </c>
      <c r="CZ98" s="216">
        <v>2.4644171353429556E-2</v>
      </c>
      <c r="DA98" s="216">
        <v>2.1663209689280587E-2</v>
      </c>
      <c r="DB98" s="216">
        <v>2.0817169602047807E-3</v>
      </c>
      <c r="DC98" s="216">
        <v>4.2896716237897883E-2</v>
      </c>
      <c r="DD98" s="217">
        <f t="shared" si="21"/>
        <v>4.4978433198102664E-2</v>
      </c>
      <c r="DE98" s="215">
        <v>3.1663207345781659E-2</v>
      </c>
      <c r="DF98" s="216">
        <v>7.2981051211476397E-3</v>
      </c>
      <c r="DG98" s="216">
        <v>2.4365102224634019E-2</v>
      </c>
      <c r="DH98" s="216">
        <v>4.034294281154871E-3</v>
      </c>
      <c r="DI98" s="216">
        <v>4.8513415372138857E-3</v>
      </c>
      <c r="DJ98" s="216">
        <v>4.3469224665374173E-4</v>
      </c>
      <c r="DK98" s="216">
        <v>2.234287894453334E-2</v>
      </c>
      <c r="DL98" s="217">
        <f t="shared" si="22"/>
        <v>2.2777571191187083E-2</v>
      </c>
      <c r="DM98" s="215">
        <v>5.9622608125209808E-2</v>
      </c>
      <c r="DN98" s="216">
        <v>3.1536098569631577E-2</v>
      </c>
      <c r="DO98" s="216">
        <v>2.8086507692933083E-2</v>
      </c>
      <c r="DP98" s="216">
        <v>2.060987800359726E-2</v>
      </c>
      <c r="DQ98" s="216">
        <v>1.681186817586422E-2</v>
      </c>
      <c r="DR98" s="216">
        <v>1.6470247646793723E-3</v>
      </c>
      <c r="DS98" s="216">
        <v>2.0553836598992348E-2</v>
      </c>
      <c r="DT98" s="217">
        <f t="shared" si="23"/>
        <v>2.220086136367172E-2</v>
      </c>
      <c r="DU98" s="159"/>
      <c r="DV98" s="123">
        <v>1988</v>
      </c>
      <c r="DW98" s="180">
        <v>0.22430190413384016</v>
      </c>
      <c r="DX98" s="181">
        <v>0.19221243908292338</v>
      </c>
      <c r="DY98" s="181">
        <v>3.2089465050916754E-2</v>
      </c>
      <c r="DZ98" s="180">
        <v>0.4525048931473275</v>
      </c>
      <c r="EA98" s="181">
        <v>0.37632575766868975</v>
      </c>
      <c r="EB98" s="182">
        <v>7.6179135478637722E-2</v>
      </c>
      <c r="EC98" s="181">
        <v>0.32319323012281798</v>
      </c>
      <c r="ED98" s="181">
        <v>0.19524372799496342</v>
      </c>
      <c r="EE98" s="181">
        <v>0.12794950212785461</v>
      </c>
      <c r="EF98" s="180">
        <v>9.1285815682351945E-2</v>
      </c>
      <c r="EG98" s="181">
        <v>3.8834205342937286E-2</v>
      </c>
      <c r="EH98" s="182">
        <v>5.2451610339414673E-2</v>
      </c>
      <c r="EI98" s="181">
        <v>3.1663207345781659E-2</v>
      </c>
      <c r="EJ98" s="181">
        <v>7.2981051211476397E-3</v>
      </c>
      <c r="EK98" s="182">
        <v>2.4365102224634019E-2</v>
      </c>
      <c r="EL98" s="181"/>
      <c r="EM98" s="181"/>
      <c r="EN98" s="222">
        <v>1.8944460153579712</v>
      </c>
      <c r="EO98" s="223">
        <v>1.3792517185211182</v>
      </c>
      <c r="EP98" s="223">
        <v>1.8048988580703735</v>
      </c>
      <c r="EQ98" s="223">
        <v>2.1026861667633057</v>
      </c>
      <c r="ER98" s="223">
        <v>2.571732759475708</v>
      </c>
      <c r="ES98" s="223">
        <v>2.1675624847412109</v>
      </c>
      <c r="ET98" s="223">
        <v>1.879084587097168</v>
      </c>
      <c r="EU98" s="224">
        <v>1.5056692361831665</v>
      </c>
      <c r="EV98" s="159">
        <v>1988</v>
      </c>
      <c r="EW98" s="207">
        <f>1-EX98</f>
        <v>0.62165522575378418</v>
      </c>
      <c r="EX98" s="225">
        <v>0.37834477424621582</v>
      </c>
      <c r="EY98" s="225">
        <v>0.2443537563085556</v>
      </c>
      <c r="EZ98" s="225"/>
      <c r="FA98" s="226">
        <v>7.763681560754776E-2</v>
      </c>
      <c r="FB98" s="208"/>
      <c r="FC98" s="208"/>
      <c r="FD98" s="208"/>
      <c r="FE98" s="208"/>
      <c r="FF98" s="208"/>
      <c r="FG98" s="118"/>
      <c r="FH98" s="118"/>
      <c r="FI98" s="118"/>
      <c r="FJ98" s="118"/>
      <c r="FK98" s="211"/>
      <c r="FL98" s="211"/>
      <c r="FM98" s="211"/>
      <c r="FN98" s="211"/>
      <c r="FO98" s="118"/>
      <c r="FP98" s="118"/>
      <c r="FQ98" s="118"/>
      <c r="FR98" s="118"/>
      <c r="FS98" s="229">
        <v>0.67541602253913879</v>
      </c>
      <c r="FT98" s="223">
        <v>0.49913830820823213</v>
      </c>
      <c r="FU98" s="230">
        <f>FS98*FT98</f>
        <v>0.3371260108269189</v>
      </c>
      <c r="FV98" s="231">
        <v>0.9167688861489296</v>
      </c>
      <c r="FW98" s="118"/>
      <c r="FX98" s="118"/>
      <c r="FY98" s="118"/>
      <c r="FZ98" s="118"/>
      <c r="GA98" s="118"/>
      <c r="GB98" s="118"/>
      <c r="GC98" s="118"/>
      <c r="GD98" s="118"/>
      <c r="GE98" s="118"/>
      <c r="GF98" s="118"/>
      <c r="GG98" s="118"/>
      <c r="GH98" s="118"/>
      <c r="GI98" s="118"/>
      <c r="GJ98" s="118"/>
      <c r="GK98" s="118"/>
      <c r="GL98" s="118"/>
      <c r="GM98" s="118"/>
      <c r="GN98" s="118"/>
      <c r="GO98" s="118"/>
      <c r="GP98" s="227">
        <v>0.22512684565212046</v>
      </c>
      <c r="GQ98" s="211">
        <v>0.48367724510860233</v>
      </c>
      <c r="GR98" s="211">
        <v>0.29119592905044556</v>
      </c>
      <c r="GS98" s="211">
        <v>7.5646825134754181E-2</v>
      </c>
      <c r="GT98" s="228">
        <v>5.171523243188858E-2</v>
      </c>
      <c r="GU98" s="227">
        <v>0.22920599508317027</v>
      </c>
      <c r="GV98" s="211">
        <v>0.44084990517618788</v>
      </c>
      <c r="GW98" s="211">
        <v>0.32994410395622253</v>
      </c>
      <c r="GX98" s="211">
        <v>0.10101331770420074</v>
      </c>
      <c r="GY98" s="211">
        <v>7.3299743235111237E-2</v>
      </c>
      <c r="GZ98" s="228">
        <v>3.687228262424469E-2</v>
      </c>
      <c r="HA98" s="227">
        <v>0.24050727876877848</v>
      </c>
      <c r="HB98" s="211">
        <v>0.45010987342038966</v>
      </c>
      <c r="HC98" s="211">
        <v>0.30938282608985901</v>
      </c>
      <c r="HD98" s="211">
        <v>8.4797896444797516E-2</v>
      </c>
      <c r="HE98" s="211">
        <v>6.1078015714883804E-2</v>
      </c>
      <c r="HF98" s="228">
        <v>3.114350326359272E-2</v>
      </c>
      <c r="HG98" s="118"/>
      <c r="HH98" s="118">
        <v>1992</v>
      </c>
      <c r="HI98" s="184">
        <v>0.60528486967086792</v>
      </c>
      <c r="HJ98" s="184">
        <v>0.51005303859710693</v>
      </c>
      <c r="HK98" s="174">
        <v>0.31377705931663513</v>
      </c>
      <c r="HL98" s="138">
        <v>0.27448251843452454</v>
      </c>
      <c r="HM98" s="138">
        <v>0.24934753775596619</v>
      </c>
      <c r="HN98" s="138">
        <v>0.17498087882995605</v>
      </c>
      <c r="HO98" s="138">
        <v>8.6161792278289795E-2</v>
      </c>
      <c r="HP98" s="138">
        <v>5.5620022118091583E-2</v>
      </c>
      <c r="HQ98" s="118"/>
      <c r="HR98" s="118"/>
      <c r="HS98" s="118"/>
      <c r="HT98" s="118"/>
      <c r="HU98" s="118"/>
      <c r="HV98" s="118"/>
    </row>
    <row r="99" spans="1:230" x14ac:dyDescent="0.3">
      <c r="A99" s="159">
        <v>1989</v>
      </c>
      <c r="B99" s="159">
        <v>1989</v>
      </c>
      <c r="C99" s="265">
        <v>0.21373672783374786</v>
      </c>
      <c r="D99" s="265">
        <v>0.45902496576309204</v>
      </c>
      <c r="E99" s="265">
        <v>0.32723832130432129</v>
      </c>
      <c r="F99" s="265">
        <v>9.463249146938324E-2</v>
      </c>
      <c r="G99" s="266">
        <v>0.16931194067001343</v>
      </c>
      <c r="H99" s="266">
        <v>0.44398653507232666</v>
      </c>
      <c r="I99" s="266">
        <v>0.38670152425765991</v>
      </c>
      <c r="J99" s="266">
        <v>0.1446424275636673</v>
      </c>
      <c r="K99" s="190">
        <f t="shared" si="24"/>
        <v>0.24205909669399261</v>
      </c>
      <c r="L99" s="138">
        <v>47450.177631249004</v>
      </c>
      <c r="M99" s="175">
        <f>DataF11.2!L99*$Q$24</f>
        <v>38854.672853703509</v>
      </c>
      <c r="N99" s="175"/>
      <c r="O99" s="175"/>
      <c r="P99" s="118"/>
      <c r="Q99" s="118"/>
      <c r="R99" s="118"/>
      <c r="S99" s="118"/>
      <c r="T99" s="211"/>
      <c r="U99" s="159">
        <v>1989</v>
      </c>
      <c r="V99" s="212">
        <v>2.3601318243891001E-3</v>
      </c>
      <c r="W99" s="212">
        <v>6.4517773687839508E-2</v>
      </c>
      <c r="X99" s="212">
        <v>0.3026643693447113</v>
      </c>
      <c r="Y99" s="212">
        <v>0.63281786441802979</v>
      </c>
      <c r="Z99" s="212">
        <v>0.25682356953620911</v>
      </c>
      <c r="AA99" s="212">
        <v>0.11630434542894363</v>
      </c>
      <c r="AB99" s="212">
        <v>0</v>
      </c>
      <c r="AC99" s="212">
        <v>0</v>
      </c>
      <c r="AD99" s="213">
        <f t="shared" si="7"/>
        <v>0.37599429488182068</v>
      </c>
      <c r="AE99" s="214">
        <v>5.7999221608042717E-3</v>
      </c>
      <c r="AF99" s="214">
        <v>0.23557655513286591</v>
      </c>
      <c r="AG99" s="214">
        <v>0.48615372180938721</v>
      </c>
      <c r="AH99" s="214">
        <v>0.27826973795890808</v>
      </c>
      <c r="AI99" s="214">
        <v>5.9153314679861069E-2</v>
      </c>
      <c r="AJ99" s="214">
        <v>1.3147213496267796E-2</v>
      </c>
      <c r="AK99" s="212">
        <f t="shared" si="8"/>
        <v>0.21911642327904701</v>
      </c>
      <c r="AL99" s="214">
        <v>0</v>
      </c>
      <c r="AM99" s="212">
        <v>0.16242200136184692</v>
      </c>
      <c r="AN99" s="212">
        <v>0.51070696115493774</v>
      </c>
      <c r="AO99" s="212">
        <v>0.32687103748321533</v>
      </c>
      <c r="AP99" s="212">
        <v>7.7300272881984711E-2</v>
      </c>
      <c r="AQ99" s="212">
        <v>1.7667453736066818E-2</v>
      </c>
      <c r="AR99" s="213">
        <f t="shared" si="9"/>
        <v>0.24957076460123062</v>
      </c>
      <c r="AS99" s="212"/>
      <c r="AT99" s="123"/>
      <c r="AU99" s="118"/>
      <c r="AV99" s="118"/>
      <c r="AW99" s="118"/>
      <c r="AX99" s="118"/>
      <c r="AY99" s="118"/>
      <c r="AZ99" s="118"/>
      <c r="BA99" s="118"/>
      <c r="BB99" s="118"/>
      <c r="BC99" s="118"/>
      <c r="BD99" s="118"/>
      <c r="BE99" s="118"/>
      <c r="BF99" s="118"/>
      <c r="BG99" s="118"/>
      <c r="BH99" s="118"/>
      <c r="BI99" s="118"/>
      <c r="BJ99" s="118"/>
      <c r="BK99" s="118"/>
      <c r="BL99" s="118"/>
      <c r="BM99" s="118"/>
      <c r="BN99" s="118"/>
      <c r="BO99" s="118"/>
      <c r="BP99" s="118"/>
      <c r="BQ99" s="215">
        <v>0.22031016654206226</v>
      </c>
      <c r="BR99" s="216">
        <v>0.18862105893540787</v>
      </c>
      <c r="BS99" s="216">
        <v>3.1689107606654394E-2</v>
      </c>
      <c r="BT99" s="216">
        <v>0.18271018099039793</v>
      </c>
      <c r="BU99" s="216">
        <v>1.0155649108646459E-2</v>
      </c>
      <c r="BV99" s="216">
        <v>6.3096302456425325E-3</v>
      </c>
      <c r="BW99" s="216">
        <v>2.1134709267630267E-2</v>
      </c>
      <c r="BX99" s="217">
        <f t="shared" si="10"/>
        <v>2.7444339513272797E-2</v>
      </c>
      <c r="BY99" s="218">
        <v>0.45228516562390636</v>
      </c>
      <c r="BZ99" s="218">
        <v>0.37028665142067907</v>
      </c>
      <c r="CA99" s="218">
        <v>8.1998514203227249E-2</v>
      </c>
      <c r="CB99" s="218">
        <v>0.3562583327293396</v>
      </c>
      <c r="CC99" s="218">
        <v>2.3367821653404609E-2</v>
      </c>
      <c r="CD99" s="218">
        <v>1.2896749018758303E-2</v>
      </c>
      <c r="CE99" s="218">
        <v>5.9762260898771707E-2</v>
      </c>
      <c r="CF99" s="218">
        <f t="shared" si="11"/>
        <v>7.2659009917530007E-2</v>
      </c>
      <c r="CG99" s="219">
        <f t="shared" si="12"/>
        <v>0.42218507318395027</v>
      </c>
      <c r="CH99" s="220">
        <f t="shared" si="13"/>
        <v>0.22982653226474992</v>
      </c>
      <c r="CI99" s="220">
        <f t="shared" si="14"/>
        <v>0.19235854091920035</v>
      </c>
      <c r="CJ99" s="220">
        <f t="shared" si="15"/>
        <v>0.18323517637327313</v>
      </c>
      <c r="CK99" s="220">
        <f t="shared" si="16"/>
        <v>7.2226635699193076E-2</v>
      </c>
      <c r="CL99" s="220">
        <f t="shared" si="17"/>
        <v>1.0226135212301736E-2</v>
      </c>
      <c r="CM99" s="220">
        <f t="shared" si="18"/>
        <v>0.15649711995074686</v>
      </c>
      <c r="CN99" s="221">
        <f t="shared" si="19"/>
        <v>0.16672325516304859</v>
      </c>
      <c r="CO99" s="218">
        <v>0.32740609355797667</v>
      </c>
      <c r="CP99" s="218">
        <v>0.19213411674876146</v>
      </c>
      <c r="CQ99" s="218">
        <v>0.13527197680921518</v>
      </c>
      <c r="CR99" s="218">
        <v>0.15917825349606574</v>
      </c>
      <c r="CS99" s="218">
        <v>5.1520352318862456E-2</v>
      </c>
      <c r="CT99" s="218">
        <v>8.3735071742762086E-3</v>
      </c>
      <c r="CU99" s="218">
        <v>0.10833397587734507</v>
      </c>
      <c r="CV99" s="218">
        <f t="shared" si="20"/>
        <v>0.11670748305162128</v>
      </c>
      <c r="CW99" s="215">
        <v>9.4778979625973619E-2</v>
      </c>
      <c r="CX99" s="216">
        <v>3.769241551598846E-2</v>
      </c>
      <c r="CY99" s="216">
        <v>5.7086564109985159E-2</v>
      </c>
      <c r="CZ99" s="216">
        <v>2.4056922877207398E-2</v>
      </c>
      <c r="DA99" s="216">
        <v>2.0706283380330627E-2</v>
      </c>
      <c r="DB99" s="216">
        <v>1.8526280380255268E-3</v>
      </c>
      <c r="DC99" s="216">
        <v>4.816314407340179E-2</v>
      </c>
      <c r="DD99" s="217">
        <f t="shared" si="21"/>
        <v>5.0015772111427319E-2</v>
      </c>
      <c r="DE99" s="215">
        <v>3.4837234408230611E-2</v>
      </c>
      <c r="DF99" s="216">
        <v>6.9282981020664398E-3</v>
      </c>
      <c r="DG99" s="216">
        <v>2.7908936306164173E-2</v>
      </c>
      <c r="DH99" s="216">
        <v>3.9033389184623957E-3</v>
      </c>
      <c r="DI99" s="216">
        <v>4.4790535908129283E-3</v>
      </c>
      <c r="DJ99" s="216">
        <v>3.8208540939587934E-4</v>
      </c>
      <c r="DK99" s="216">
        <v>2.6072756398000718E-2</v>
      </c>
      <c r="DL99" s="217">
        <f t="shared" si="22"/>
        <v>2.6454841807396597E-2</v>
      </c>
      <c r="DM99" s="215">
        <v>5.9941746294498444E-2</v>
      </c>
      <c r="DN99" s="216">
        <v>3.0764117836952209E-2</v>
      </c>
      <c r="DO99" s="216">
        <v>2.9177628457546234E-2</v>
      </c>
      <c r="DP99" s="216">
        <v>2.0153583958745003E-2</v>
      </c>
      <c r="DQ99" s="216">
        <v>1.6227230429649353E-2</v>
      </c>
      <c r="DR99" s="216">
        <v>1.4705426292493939E-3</v>
      </c>
      <c r="DS99" s="216">
        <v>2.2090388461947441E-2</v>
      </c>
      <c r="DT99" s="217">
        <f t="shared" si="23"/>
        <v>2.3560931091196835E-2</v>
      </c>
      <c r="DU99" s="159"/>
      <c r="DV99" s="123">
        <v>1989</v>
      </c>
      <c r="DW99" s="180">
        <v>0.22031016654206226</v>
      </c>
      <c r="DX99" s="181">
        <v>0.18862105893540787</v>
      </c>
      <c r="DY99" s="181">
        <v>3.1689107606654394E-2</v>
      </c>
      <c r="DZ99" s="180">
        <v>0.45228516562390636</v>
      </c>
      <c r="EA99" s="181">
        <v>0.37028665142067907</v>
      </c>
      <c r="EB99" s="182">
        <v>8.1998514203227249E-2</v>
      </c>
      <c r="EC99" s="181">
        <v>0.32740609355797667</v>
      </c>
      <c r="ED99" s="181">
        <v>0.19213411674876146</v>
      </c>
      <c r="EE99" s="181">
        <v>0.13527197680921518</v>
      </c>
      <c r="EF99" s="180">
        <v>9.4778979625973619E-2</v>
      </c>
      <c r="EG99" s="181">
        <v>3.769241551598846E-2</v>
      </c>
      <c r="EH99" s="182">
        <v>5.7086564109985159E-2</v>
      </c>
      <c r="EI99" s="181">
        <v>3.4837234408230611E-2</v>
      </c>
      <c r="EJ99" s="181">
        <v>6.9282981020664398E-3</v>
      </c>
      <c r="EK99" s="182">
        <v>2.7908936306164173E-2</v>
      </c>
      <c r="EL99" s="181"/>
      <c r="EM99" s="181"/>
      <c r="EN99" s="222"/>
      <c r="EO99" s="223"/>
      <c r="EP99" s="223"/>
      <c r="EQ99" s="223"/>
      <c r="ER99" s="223"/>
      <c r="ES99" s="223"/>
      <c r="ET99" s="223"/>
      <c r="EU99" s="224"/>
      <c r="EV99" s="159">
        <v>1989</v>
      </c>
      <c r="EW99" s="161"/>
      <c r="EX99" s="225"/>
      <c r="EY99" s="225"/>
      <c r="EZ99" s="225"/>
      <c r="FA99" s="226"/>
      <c r="FB99" s="208"/>
      <c r="FC99" s="208"/>
      <c r="FD99" s="208"/>
      <c r="FE99" s="208"/>
      <c r="FF99" s="208"/>
      <c r="FG99" s="118"/>
      <c r="FH99" s="118"/>
      <c r="FI99" s="118"/>
      <c r="FJ99" s="118"/>
      <c r="FK99" s="211"/>
      <c r="FL99" s="211"/>
      <c r="FM99" s="211"/>
      <c r="FN99" s="211"/>
      <c r="FO99" s="118"/>
      <c r="FP99" s="118"/>
      <c r="FQ99" s="118"/>
      <c r="FR99" s="118"/>
      <c r="FS99" s="159"/>
      <c r="FT99" s="123"/>
      <c r="FU99" s="123"/>
      <c r="FV99" s="172"/>
      <c r="FW99" s="118"/>
      <c r="FX99" s="118"/>
      <c r="FY99" s="118"/>
      <c r="FZ99" s="118"/>
      <c r="GA99" s="118"/>
      <c r="GB99" s="118"/>
      <c r="GC99" s="118"/>
      <c r="GD99" s="118"/>
      <c r="GE99" s="118"/>
      <c r="GF99" s="118"/>
      <c r="GG99" s="118"/>
      <c r="GH99" s="118"/>
      <c r="GI99" s="118"/>
      <c r="GJ99" s="118"/>
      <c r="GK99" s="118"/>
      <c r="GL99" s="118"/>
      <c r="GM99" s="118"/>
      <c r="GN99" s="118"/>
      <c r="GO99" s="118"/>
      <c r="GP99" s="227"/>
      <c r="GQ99" s="211"/>
      <c r="GR99" s="211"/>
      <c r="GS99" s="211"/>
      <c r="GT99" s="228"/>
      <c r="GU99" s="227"/>
      <c r="GV99" s="211"/>
      <c r="GW99" s="211"/>
      <c r="GX99" s="211"/>
      <c r="GY99" s="211"/>
      <c r="GZ99" s="228"/>
      <c r="HA99" s="227"/>
      <c r="HB99" s="211"/>
      <c r="HC99" s="211"/>
      <c r="HD99" s="211"/>
      <c r="HE99" s="211"/>
      <c r="HF99" s="228"/>
      <c r="HG99" s="118"/>
      <c r="HH99" s="118">
        <v>1993</v>
      </c>
      <c r="HI99" s="184">
        <v>0.5949101448059082</v>
      </c>
      <c r="HJ99" s="184">
        <v>0.51213210821151733</v>
      </c>
      <c r="HK99" s="174">
        <v>0.31743541359901428</v>
      </c>
      <c r="HL99" s="138">
        <v>0.27028638124465942</v>
      </c>
      <c r="HM99" s="138">
        <v>0.25750285387039185</v>
      </c>
      <c r="HN99" s="138">
        <v>0.18789549171924591</v>
      </c>
      <c r="HO99" s="138">
        <v>9.0859159827232361E-2</v>
      </c>
      <c r="HP99" s="138">
        <v>5.2209597080945969E-2</v>
      </c>
      <c r="HQ99" s="118"/>
      <c r="HR99" s="118"/>
      <c r="HS99" s="118"/>
      <c r="HT99" s="118"/>
      <c r="HU99" s="118"/>
      <c r="HV99" s="118"/>
    </row>
    <row r="100" spans="1:230" x14ac:dyDescent="0.3">
      <c r="A100" s="159">
        <v>1990</v>
      </c>
      <c r="B100" s="159">
        <v>1990</v>
      </c>
      <c r="C100" s="265">
        <v>0.21427915990352631</v>
      </c>
      <c r="D100" s="265">
        <v>0.46378272771835327</v>
      </c>
      <c r="E100" s="265">
        <v>0.32193809747695923</v>
      </c>
      <c r="F100" s="265">
        <v>9.331560879945755E-2</v>
      </c>
      <c r="G100" s="266">
        <v>0.16803818941116333</v>
      </c>
      <c r="H100" s="266">
        <v>0.4448210597038269</v>
      </c>
      <c r="I100" s="266">
        <v>0.38714075088500977</v>
      </c>
      <c r="J100" s="266">
        <v>0.14542049169540405</v>
      </c>
      <c r="K100" s="190">
        <f t="shared" si="24"/>
        <v>0.24172025918960571</v>
      </c>
      <c r="L100" s="138">
        <v>47422.465524659863</v>
      </c>
      <c r="M100" s="175">
        <f>DataF11.2!L100*$Q$24</f>
        <v>38831.980739798782</v>
      </c>
      <c r="N100" s="175"/>
      <c r="O100" s="175"/>
      <c r="P100" s="118"/>
      <c r="Q100" s="118"/>
      <c r="R100" s="118"/>
      <c r="S100" s="118"/>
      <c r="T100" s="211"/>
      <c r="U100" s="159">
        <v>1990</v>
      </c>
      <c r="V100" s="212">
        <v>2.1424004808068275E-3</v>
      </c>
      <c r="W100" s="212">
        <v>6.2682010233402252E-2</v>
      </c>
      <c r="X100" s="212">
        <v>0.30733010172843933</v>
      </c>
      <c r="Y100" s="212">
        <v>0.62998789548873901</v>
      </c>
      <c r="Z100" s="212">
        <v>0.2567976713180542</v>
      </c>
      <c r="AA100" s="212">
        <v>0.12100397795438766</v>
      </c>
      <c r="AB100" s="212">
        <v>5.2284892648458481E-2</v>
      </c>
      <c r="AC100" s="212">
        <v>1.7214063555002213E-2</v>
      </c>
      <c r="AD100" s="213">
        <f t="shared" si="7"/>
        <v>0.37319022417068481</v>
      </c>
      <c r="AE100" s="214">
        <v>6.3449814915657043E-3</v>
      </c>
      <c r="AF100" s="214">
        <v>0.23499993979930878</v>
      </c>
      <c r="AG100" s="214">
        <v>0.48741307854652405</v>
      </c>
      <c r="AH100" s="214">
        <v>0.27758696675300598</v>
      </c>
      <c r="AI100" s="214">
        <v>5.6906916201114655E-2</v>
      </c>
      <c r="AJ100" s="214">
        <v>1.2671639211475849E-2</v>
      </c>
      <c r="AK100" s="212">
        <f t="shared" si="8"/>
        <v>0.22068005055189133</v>
      </c>
      <c r="AL100" s="214">
        <v>0</v>
      </c>
      <c r="AM100" s="212">
        <v>0.16150203347206116</v>
      </c>
      <c r="AN100" s="212">
        <v>0.51214426755905151</v>
      </c>
      <c r="AO100" s="212">
        <v>0.3263537585735321</v>
      </c>
      <c r="AP100" s="212">
        <v>7.495870441198349E-2</v>
      </c>
      <c r="AQ100" s="212">
        <v>1.7295084893703461E-2</v>
      </c>
      <c r="AR100" s="213">
        <f t="shared" si="9"/>
        <v>0.25139505416154861</v>
      </c>
      <c r="AS100" s="212"/>
      <c r="AT100" s="123"/>
      <c r="AU100" s="118"/>
      <c r="AV100" s="118"/>
      <c r="AW100" s="118"/>
      <c r="AX100" s="118"/>
      <c r="AY100" s="118"/>
      <c r="AZ100" s="118"/>
      <c r="BA100" s="118"/>
      <c r="BB100" s="118"/>
      <c r="BC100" s="118"/>
      <c r="BD100" s="118"/>
      <c r="BE100" s="118"/>
      <c r="BF100" s="118"/>
      <c r="BG100" s="118"/>
      <c r="BH100" s="118"/>
      <c r="BI100" s="118"/>
      <c r="BJ100" s="118"/>
      <c r="BK100" s="118"/>
      <c r="BL100" s="118"/>
      <c r="BM100" s="118"/>
      <c r="BN100" s="118"/>
      <c r="BO100" s="118"/>
      <c r="BP100" s="118"/>
      <c r="BQ100" s="215">
        <v>0.22007931289810173</v>
      </c>
      <c r="BR100" s="216">
        <v>0.19025405903736423</v>
      </c>
      <c r="BS100" s="216">
        <v>2.9825253860737498E-2</v>
      </c>
      <c r="BT100" s="216">
        <v>0.18427459709346294</v>
      </c>
      <c r="BU100" s="216">
        <v>1.0268561038908653E-2</v>
      </c>
      <c r="BV100" s="216">
        <v>5.8254109152120282E-3</v>
      </c>
      <c r="BW100" s="216">
        <v>1.9710746174124476E-2</v>
      </c>
      <c r="BX100" s="217">
        <f t="shared" si="10"/>
        <v>2.5536157089336504E-2</v>
      </c>
      <c r="BY100" s="218">
        <v>0.45717675911916872</v>
      </c>
      <c r="BZ100" s="218">
        <v>0.37398287136289476</v>
      </c>
      <c r="CA100" s="218">
        <v>8.3193887756273982E-2</v>
      </c>
      <c r="CB100" s="218">
        <v>0.35900333523750305</v>
      </c>
      <c r="CC100" s="218">
        <v>2.4833194453372835E-2</v>
      </c>
      <c r="CD100" s="218">
        <v>1.2381774309907632E-2</v>
      </c>
      <c r="CE100" s="218">
        <v>6.0958457352449716E-2</v>
      </c>
      <c r="CF100" s="218">
        <f t="shared" si="11"/>
        <v>7.3340231662357341E-2</v>
      </c>
      <c r="CG100" s="219">
        <f t="shared" si="12"/>
        <v>0.41548651207045761</v>
      </c>
      <c r="CH100" s="220">
        <f t="shared" si="13"/>
        <v>0.22751590556701579</v>
      </c>
      <c r="CI100" s="220">
        <f t="shared" si="14"/>
        <v>0.18797060650344175</v>
      </c>
      <c r="CJ100" s="220">
        <f t="shared" si="15"/>
        <v>0.18402865808457136</v>
      </c>
      <c r="CK100" s="220">
        <f t="shared" si="16"/>
        <v>6.7457993685118192E-2</v>
      </c>
      <c r="CL100" s="220">
        <f t="shared" si="17"/>
        <v>9.7275790608915072E-3</v>
      </c>
      <c r="CM100" s="220">
        <f t="shared" si="18"/>
        <v>0.15427228831376008</v>
      </c>
      <c r="CN100" s="221">
        <f t="shared" si="19"/>
        <v>0.16399986737465161</v>
      </c>
      <c r="CO100" s="218">
        <v>0.32274392562531373</v>
      </c>
      <c r="CP100" s="218">
        <v>0.19126744821445024</v>
      </c>
      <c r="CQ100" s="218">
        <v>0.13147647741086343</v>
      </c>
      <c r="CR100" s="218">
        <v>0.1598379029892385</v>
      </c>
      <c r="CS100" s="218">
        <v>4.9146603151112689E-2</v>
      </c>
      <c r="CT100" s="218">
        <v>7.9865433651258536E-3</v>
      </c>
      <c r="CU100" s="218">
        <v>0.10577288425166761</v>
      </c>
      <c r="CV100" s="218">
        <f t="shared" si="20"/>
        <v>0.11375942761679347</v>
      </c>
      <c r="CW100" s="215">
        <v>9.2742586445143854E-2</v>
      </c>
      <c r="CX100" s="216">
        <v>3.624845735256553E-2</v>
      </c>
      <c r="CY100" s="216">
        <v>5.6494129092578317E-2</v>
      </c>
      <c r="CZ100" s="216">
        <v>2.4190755095332861E-2</v>
      </c>
      <c r="DA100" s="216">
        <v>1.83113905340055E-2</v>
      </c>
      <c r="DB100" s="216">
        <v>1.7410356957656534E-3</v>
      </c>
      <c r="DC100" s="216">
        <v>4.8499404062092466E-2</v>
      </c>
      <c r="DD100" s="217">
        <f t="shared" si="21"/>
        <v>5.0240439757858121E-2</v>
      </c>
      <c r="DE100" s="215">
        <v>3.517407553327194E-2</v>
      </c>
      <c r="DF100" s="216">
        <v>6.4483925853658607E-3</v>
      </c>
      <c r="DG100" s="216">
        <v>2.8725682947906079E-2</v>
      </c>
      <c r="DH100" s="216">
        <v>3.8954862393438816E-3</v>
      </c>
      <c r="DI100" s="216">
        <v>3.7863383069680523E-3</v>
      </c>
      <c r="DJ100" s="216">
        <v>3.5449326731659182E-4</v>
      </c>
      <c r="DK100" s="216">
        <v>2.7137757748236669E-2</v>
      </c>
      <c r="DL100" s="217">
        <f t="shared" si="22"/>
        <v>2.7492251015553262E-2</v>
      </c>
      <c r="DM100" s="215">
        <v>5.7568509131669998E-2</v>
      </c>
      <c r="DN100" s="216">
        <v>2.9800064861774445E-2</v>
      </c>
      <c r="DO100" s="216">
        <v>2.7768446132540703E-2</v>
      </c>
      <c r="DP100" s="216">
        <v>2.0295269787311554E-2</v>
      </c>
      <c r="DQ100" s="216">
        <v>1.4525052160024643E-2</v>
      </c>
      <c r="DR100" s="216">
        <v>1.3865424552932382E-3</v>
      </c>
      <c r="DS100" s="216">
        <v>2.1361647173762321E-2</v>
      </c>
      <c r="DT100" s="217">
        <f t="shared" si="23"/>
        <v>2.274818962905556E-2</v>
      </c>
      <c r="DU100" s="159"/>
      <c r="DV100" s="123">
        <v>1990</v>
      </c>
      <c r="DW100" s="180">
        <v>0.22007931289810173</v>
      </c>
      <c r="DX100" s="181">
        <v>0.19025405903736423</v>
      </c>
      <c r="DY100" s="181">
        <v>2.9825253860737498E-2</v>
      </c>
      <c r="DZ100" s="180">
        <v>0.45717675911916872</v>
      </c>
      <c r="EA100" s="181">
        <v>0.37398287136289476</v>
      </c>
      <c r="EB100" s="182">
        <v>8.3193887756273982E-2</v>
      </c>
      <c r="EC100" s="181">
        <v>0.32274392562531373</v>
      </c>
      <c r="ED100" s="181">
        <v>0.19126744821445024</v>
      </c>
      <c r="EE100" s="181">
        <v>0.13147647741086343</v>
      </c>
      <c r="EF100" s="180">
        <v>9.2742586445143854E-2</v>
      </c>
      <c r="EG100" s="181">
        <v>3.624845735256553E-2</v>
      </c>
      <c r="EH100" s="182">
        <v>5.6494129092578317E-2</v>
      </c>
      <c r="EI100" s="181">
        <v>3.517407553327194E-2</v>
      </c>
      <c r="EJ100" s="181">
        <v>6.4483925853658607E-3</v>
      </c>
      <c r="EK100" s="182">
        <v>2.8725682947906079E-2</v>
      </c>
      <c r="EL100" s="181"/>
      <c r="EM100" s="181"/>
      <c r="EN100" s="222">
        <v>1.944062352180481</v>
      </c>
      <c r="EO100" s="223">
        <v>1.4800912141799927</v>
      </c>
      <c r="EP100" s="223">
        <v>1.7915534973144531</v>
      </c>
      <c r="EQ100" s="223">
        <v>2.0946259498596191</v>
      </c>
      <c r="ER100" s="223">
        <v>2.7930021286010742</v>
      </c>
      <c r="ES100" s="223">
        <v>2.1299862861633301</v>
      </c>
      <c r="ET100" s="223">
        <v>1.9056328535079956</v>
      </c>
      <c r="EU100" s="224">
        <v>1.6869689226150513</v>
      </c>
      <c r="EV100" s="159">
        <v>1990</v>
      </c>
      <c r="EW100" s="161"/>
      <c r="EX100" s="225"/>
      <c r="EY100" s="225">
        <v>0.25727838277816772</v>
      </c>
      <c r="EZ100" s="225"/>
      <c r="FA100" s="226"/>
      <c r="FB100" s="208"/>
      <c r="FC100" s="208"/>
      <c r="FD100" s="208"/>
      <c r="FE100" s="208"/>
      <c r="FF100" s="208"/>
      <c r="FG100" s="118"/>
      <c r="FH100" s="118"/>
      <c r="FI100" s="118"/>
      <c r="FJ100" s="118"/>
      <c r="FK100" s="211"/>
      <c r="FL100" s="211"/>
      <c r="FM100" s="211"/>
      <c r="FN100" s="211"/>
      <c r="FO100" s="118"/>
      <c r="FP100" s="118"/>
      <c r="FQ100" s="118"/>
      <c r="FR100" s="118"/>
      <c r="FS100" s="229">
        <v>0.67745634913444519</v>
      </c>
      <c r="FT100" s="223">
        <v>0.49617584335350939</v>
      </c>
      <c r="FU100" s="230">
        <f>FS100*FT100</f>
        <v>0.33613747536697286</v>
      </c>
      <c r="FV100" s="231">
        <v>0.94505352526903152</v>
      </c>
      <c r="FW100" s="118"/>
      <c r="FX100" s="118"/>
      <c r="FY100" s="118"/>
      <c r="FZ100" s="118"/>
      <c r="GA100" s="118"/>
      <c r="GB100" s="118"/>
      <c r="GC100" s="118"/>
      <c r="GD100" s="118"/>
      <c r="GE100" s="118"/>
      <c r="GF100" s="118"/>
      <c r="GG100" s="118"/>
      <c r="GH100" s="118"/>
      <c r="GI100" s="118"/>
      <c r="GJ100" s="118"/>
      <c r="GK100" s="118"/>
      <c r="GL100" s="118"/>
      <c r="GM100" s="118"/>
      <c r="GN100" s="118"/>
      <c r="GO100" s="118"/>
      <c r="GP100" s="227">
        <v>0.2148472349610932</v>
      </c>
      <c r="GQ100" s="211">
        <v>0.4830938884816684</v>
      </c>
      <c r="GR100" s="211">
        <v>0.3020588755607605</v>
      </c>
      <c r="GS100" s="211">
        <v>7.7904880046844482E-2</v>
      </c>
      <c r="GT100" s="228">
        <v>5.3399752825498581E-2</v>
      </c>
      <c r="GU100" s="227">
        <v>0.23531292756540437</v>
      </c>
      <c r="GV100" s="211">
        <v>0.44122561790038378</v>
      </c>
      <c r="GW100" s="211">
        <v>0.32346147298812866</v>
      </c>
      <c r="GX100" s="211">
        <v>0.104376420378685</v>
      </c>
      <c r="GY100" s="211">
        <v>7.8059017658233643E-2</v>
      </c>
      <c r="GZ100" s="228">
        <v>4.2173609137535095E-2</v>
      </c>
      <c r="HA100" s="227">
        <v>0.23968899797933921</v>
      </c>
      <c r="HB100" s="211">
        <v>0.45261455986545912</v>
      </c>
      <c r="HC100" s="211">
        <v>0.30769643187522888</v>
      </c>
      <c r="HD100" s="211">
        <v>8.5615500807762146E-2</v>
      </c>
      <c r="HE100" s="211">
        <v>6.2867723405361176E-2</v>
      </c>
      <c r="HF100" s="228">
        <v>3.4015756100416183E-2</v>
      </c>
      <c r="HG100" s="118"/>
      <c r="HH100" s="118">
        <v>1994</v>
      </c>
      <c r="HI100" s="184">
        <v>0.58929049968719482</v>
      </c>
      <c r="HJ100" s="184">
        <v>0.5119936466217041</v>
      </c>
      <c r="HK100" s="174">
        <v>0.3175484836101532</v>
      </c>
      <c r="HL100" s="138">
        <v>0.26989194750785828</v>
      </c>
      <c r="HM100" s="138">
        <v>0.26359054446220398</v>
      </c>
      <c r="HN100" s="138">
        <v>0.19323828816413879</v>
      </c>
      <c r="HO100" s="138">
        <v>9.1785773634910583E-2</v>
      </c>
      <c r="HP100" s="138">
        <v>5.431235209107399E-2</v>
      </c>
      <c r="HQ100" s="118"/>
      <c r="HR100" s="118"/>
      <c r="HS100" s="118"/>
      <c r="HT100" s="118"/>
      <c r="HU100" s="118"/>
      <c r="HV100" s="118"/>
    </row>
    <row r="101" spans="1:230" x14ac:dyDescent="0.3">
      <c r="A101" s="159">
        <v>1991</v>
      </c>
      <c r="B101" s="159">
        <v>1991</v>
      </c>
      <c r="C101" s="265">
        <v>0.21709637343883514</v>
      </c>
      <c r="D101" s="265">
        <v>0.46209216117858887</v>
      </c>
      <c r="E101" s="265">
        <v>0.32081148028373718</v>
      </c>
      <c r="F101" s="265">
        <v>9.147181361913681E-2</v>
      </c>
      <c r="G101" s="266">
        <v>0.16619127988815308</v>
      </c>
      <c r="H101" s="266">
        <v>0.4482463002204895</v>
      </c>
      <c r="I101" s="266">
        <v>0.38556241989135742</v>
      </c>
      <c r="J101" s="266">
        <v>0.13891473412513733</v>
      </c>
      <c r="K101" s="190">
        <f t="shared" si="24"/>
        <v>0.24664768576622009</v>
      </c>
      <c r="L101" s="138">
        <v>46469.61548425677</v>
      </c>
      <c r="M101" s="175">
        <f>DataF11.2!L101*$Q$24</f>
        <v>38051.737578514629</v>
      </c>
      <c r="N101" s="175"/>
      <c r="O101" s="175"/>
      <c r="P101" s="118"/>
      <c r="Q101" s="118"/>
      <c r="R101" s="118"/>
      <c r="S101" s="118"/>
      <c r="T101" s="211"/>
      <c r="U101" s="159">
        <v>1991</v>
      </c>
      <c r="V101" s="212">
        <v>1.9095750758424401E-3</v>
      </c>
      <c r="W101" s="212">
        <v>6.5182358026504517E-2</v>
      </c>
      <c r="X101" s="212">
        <v>0.30673801898956299</v>
      </c>
      <c r="Y101" s="212">
        <v>0.62807959318161011</v>
      </c>
      <c r="Z101" s="212">
        <v>0.26953428983688354</v>
      </c>
      <c r="AA101" s="212">
        <v>0.13608956336975098</v>
      </c>
      <c r="AB101" s="212">
        <v>5.6989707052707672E-2</v>
      </c>
      <c r="AC101" s="212">
        <v>1.8539538607001305E-2</v>
      </c>
      <c r="AD101" s="213">
        <f t="shared" si="7"/>
        <v>0.35854530334472656</v>
      </c>
      <c r="AE101" s="214">
        <v>2.8653549961745739E-3</v>
      </c>
      <c r="AF101" s="214">
        <v>0.23643971979618073</v>
      </c>
      <c r="AG101" s="214">
        <v>0.49364244937896729</v>
      </c>
      <c r="AH101" s="214">
        <v>0.2699178159236908</v>
      </c>
      <c r="AI101" s="214">
        <v>5.5987633764743805E-2</v>
      </c>
      <c r="AJ101" s="214">
        <v>1.147100143134594E-2</v>
      </c>
      <c r="AK101" s="212">
        <f t="shared" si="8"/>
        <v>0.21393018215894699</v>
      </c>
      <c r="AL101" s="214">
        <v>0</v>
      </c>
      <c r="AM101" s="212">
        <v>0.16213269531726837</v>
      </c>
      <c r="AN101" s="212">
        <v>0.51535892486572266</v>
      </c>
      <c r="AO101" s="212">
        <v>0.32250836491584778</v>
      </c>
      <c r="AP101" s="212">
        <v>7.3477759957313538E-2</v>
      </c>
      <c r="AQ101" s="212">
        <v>1.581362821161747E-2</v>
      </c>
      <c r="AR101" s="213">
        <f t="shared" si="9"/>
        <v>0.24903060495853424</v>
      </c>
      <c r="AS101" s="212"/>
      <c r="AT101" s="123"/>
      <c r="AU101" s="118"/>
      <c r="AV101" s="118"/>
      <c r="AW101" s="118"/>
      <c r="AX101" s="118"/>
      <c r="AY101" s="118"/>
      <c r="AZ101" s="118"/>
      <c r="BA101" s="118"/>
      <c r="BB101" s="118"/>
      <c r="BC101" s="118"/>
      <c r="BD101" s="118"/>
      <c r="BE101" s="118"/>
      <c r="BF101" s="118"/>
      <c r="BG101" s="118"/>
      <c r="BH101" s="118"/>
      <c r="BI101" s="118"/>
      <c r="BJ101" s="118"/>
      <c r="BK101" s="118"/>
      <c r="BL101" s="118"/>
      <c r="BM101" s="118"/>
      <c r="BN101" s="118"/>
      <c r="BO101" s="118"/>
      <c r="BP101" s="118"/>
      <c r="BQ101" s="215">
        <v>0.22274559995143178</v>
      </c>
      <c r="BR101" s="216">
        <v>0.19186680212141069</v>
      </c>
      <c r="BS101" s="216">
        <v>3.0878797830021124E-2</v>
      </c>
      <c r="BT101" s="216">
        <v>0.18654153449460864</v>
      </c>
      <c r="BU101" s="216">
        <v>9.3229941468025539E-3</v>
      </c>
      <c r="BV101" s="216">
        <v>7.0323006313216425E-3</v>
      </c>
      <c r="BW101" s="216">
        <v>1.9848769977596666E-2</v>
      </c>
      <c r="BX101" s="217">
        <f t="shared" si="10"/>
        <v>2.6881070608918308E-2</v>
      </c>
      <c r="BY101" s="218">
        <v>0.45981400003704487</v>
      </c>
      <c r="BZ101" s="218">
        <v>0.3813452410707413</v>
      </c>
      <c r="CA101" s="218">
        <v>7.8468758966303537E-2</v>
      </c>
      <c r="CB101" s="218">
        <v>0.36894096434116364</v>
      </c>
      <c r="CC101" s="218">
        <v>2.0912079018201218E-2</v>
      </c>
      <c r="CD101" s="218">
        <v>1.4231030401834661E-2</v>
      </c>
      <c r="CE101" s="218">
        <v>5.5729935396981387E-2</v>
      </c>
      <c r="CF101" s="218">
        <f t="shared" si="11"/>
        <v>6.9960965798816055E-2</v>
      </c>
      <c r="CG101" s="219">
        <f t="shared" si="12"/>
        <v>0.41088178285380905</v>
      </c>
      <c r="CH101" s="220">
        <f t="shared" si="13"/>
        <v>0.22648404417348106</v>
      </c>
      <c r="CI101" s="220">
        <f t="shared" si="14"/>
        <v>0.18439773868032799</v>
      </c>
      <c r="CJ101" s="220">
        <f t="shared" si="15"/>
        <v>0.18294416833668947</v>
      </c>
      <c r="CK101" s="220">
        <f t="shared" si="16"/>
        <v>6.8151840008705472E-2</v>
      </c>
      <c r="CL101" s="220">
        <f t="shared" si="17"/>
        <v>1.1265143660277017E-2</v>
      </c>
      <c r="CM101" s="220">
        <f t="shared" si="18"/>
        <v>0.14852063538884147</v>
      </c>
      <c r="CN101" s="221">
        <f t="shared" si="19"/>
        <v>0.15978577904911848</v>
      </c>
      <c r="CO101" s="218">
        <v>0.31744037500527278</v>
      </c>
      <c r="CP101" s="218">
        <v>0.18999599830782687</v>
      </c>
      <c r="CQ101" s="218">
        <v>0.12744437669744593</v>
      </c>
      <c r="CR101" s="218">
        <v>0.15948510775342584</v>
      </c>
      <c r="CS101" s="218">
        <v>4.8189246385914923E-2</v>
      </c>
      <c r="CT101" s="218">
        <v>9.2088964730550789E-3</v>
      </c>
      <c r="CU101" s="218">
        <v>0.10055712886102747</v>
      </c>
      <c r="CV101" s="218">
        <f t="shared" si="20"/>
        <v>0.10976602533408254</v>
      </c>
      <c r="CW101" s="215">
        <v>9.3441407848536245E-2</v>
      </c>
      <c r="CX101" s="216">
        <v>3.6488045865654184E-2</v>
      </c>
      <c r="CY101" s="216">
        <v>5.6953361982882061E-2</v>
      </c>
      <c r="CZ101" s="216">
        <v>2.3459060583263636E-2</v>
      </c>
      <c r="DA101" s="216">
        <v>1.9962593622790556E-2</v>
      </c>
      <c r="DB101" s="216">
        <v>2.0562471872219382E-3</v>
      </c>
      <c r="DC101" s="216">
        <v>4.796350652781399E-2</v>
      </c>
      <c r="DD101" s="217">
        <f t="shared" si="21"/>
        <v>5.0019753715035926E-2</v>
      </c>
      <c r="DE101" s="215">
        <v>3.748847252900054E-2</v>
      </c>
      <c r="DF101" s="216">
        <v>6.0349442782078669E-3</v>
      </c>
      <c r="DG101" s="216">
        <v>3.1453528250792673E-2</v>
      </c>
      <c r="DH101" s="216">
        <v>3.8932082243263721E-3</v>
      </c>
      <c r="DI101" s="216">
        <v>3.1943633418407714E-3</v>
      </c>
      <c r="DJ101" s="216">
        <v>4.4882325922056049E-4</v>
      </c>
      <c r="DK101" s="216">
        <v>2.9952077750410443E-2</v>
      </c>
      <c r="DL101" s="217">
        <f t="shared" si="22"/>
        <v>3.0400901009631002E-2</v>
      </c>
      <c r="DM101" s="215">
        <v>5.5952936410903931E-2</v>
      </c>
      <c r="DN101" s="216">
        <v>3.0453100800514221E-2</v>
      </c>
      <c r="DO101" s="216">
        <v>2.549983374774456E-2</v>
      </c>
      <c r="DP101" s="216">
        <v>1.9565852358937263E-2</v>
      </c>
      <c r="DQ101" s="216">
        <v>1.6768230125308037E-2</v>
      </c>
      <c r="DR101" s="216">
        <v>1.6074238810688257E-3</v>
      </c>
      <c r="DS101" s="216">
        <v>1.8011428415775299E-2</v>
      </c>
      <c r="DT101" s="217">
        <f t="shared" si="23"/>
        <v>1.9618852296844125E-2</v>
      </c>
      <c r="DU101" s="159"/>
      <c r="DV101" s="123">
        <v>1991</v>
      </c>
      <c r="DW101" s="180">
        <v>0.22274559995143178</v>
      </c>
      <c r="DX101" s="181">
        <v>0.19186680212141069</v>
      </c>
      <c r="DY101" s="181">
        <v>3.0878797830021124E-2</v>
      </c>
      <c r="DZ101" s="180">
        <v>0.45981400003704487</v>
      </c>
      <c r="EA101" s="181">
        <v>0.3813452410707413</v>
      </c>
      <c r="EB101" s="182">
        <v>7.8468758966303537E-2</v>
      </c>
      <c r="EC101" s="181">
        <v>0.31744037500527278</v>
      </c>
      <c r="ED101" s="181">
        <v>0.18999599830782687</v>
      </c>
      <c r="EE101" s="181">
        <v>0.12744437669744593</v>
      </c>
      <c r="EF101" s="180">
        <v>9.3441407848536245E-2</v>
      </c>
      <c r="EG101" s="181">
        <v>3.6488045865654184E-2</v>
      </c>
      <c r="EH101" s="182">
        <v>5.6953361982882061E-2</v>
      </c>
      <c r="EI101" s="181">
        <v>3.748847252900054E-2</v>
      </c>
      <c r="EJ101" s="181">
        <v>6.0349442782078669E-3</v>
      </c>
      <c r="EK101" s="182">
        <v>3.1453528250792673E-2</v>
      </c>
      <c r="EL101" s="181"/>
      <c r="EM101" s="181"/>
      <c r="EN101" s="222">
        <v>1.8821291923522949</v>
      </c>
      <c r="EO101" s="223">
        <v>1.3257170915603638</v>
      </c>
      <c r="EP101" s="223">
        <v>1.9017589092254639</v>
      </c>
      <c r="EQ101" s="223">
        <v>1.8558497428894043</v>
      </c>
      <c r="ER101" s="223">
        <v>2.5317411422729492</v>
      </c>
      <c r="ES101" s="223">
        <v>2.1365392208099365</v>
      </c>
      <c r="ET101" s="223">
        <v>1.9883524179458618</v>
      </c>
      <c r="EU101" s="224">
        <v>1.5619372129440308</v>
      </c>
      <c r="EV101" s="159">
        <v>1991</v>
      </c>
      <c r="EW101" s="207">
        <f>1-EX101</f>
        <v>0.6182437539100647</v>
      </c>
      <c r="EX101" s="225">
        <v>0.3817562460899353</v>
      </c>
      <c r="EY101" s="225">
        <v>0.24822202324867249</v>
      </c>
      <c r="EZ101" s="225"/>
      <c r="FA101" s="226"/>
      <c r="FB101" s="208"/>
      <c r="FC101" s="208"/>
      <c r="FD101" s="208"/>
      <c r="FE101" s="208"/>
      <c r="FF101" s="208"/>
      <c r="FG101" s="118"/>
      <c r="FH101" s="118"/>
      <c r="FI101" s="118"/>
      <c r="FJ101" s="118"/>
      <c r="FK101" s="211"/>
      <c r="FL101" s="211"/>
      <c r="FM101" s="211"/>
      <c r="FN101" s="211"/>
      <c r="FO101" s="118"/>
      <c r="FP101" s="118"/>
      <c r="FQ101" s="118"/>
      <c r="FR101" s="118"/>
      <c r="FS101" s="229">
        <v>0.69785585999488831</v>
      </c>
      <c r="FT101" s="223">
        <v>0.5133549642940346</v>
      </c>
      <c r="FU101" s="230">
        <f>FS101*FT101</f>
        <v>0.3582477700900587</v>
      </c>
      <c r="FV101" s="231">
        <v>0.90614826232194901</v>
      </c>
      <c r="FW101" s="118"/>
      <c r="FX101" s="118"/>
      <c r="FY101" s="118"/>
      <c r="FZ101" s="118"/>
      <c r="GA101" s="118"/>
      <c r="GB101" s="118"/>
      <c r="GC101" s="118"/>
      <c r="GD101" s="118"/>
      <c r="GE101" s="118"/>
      <c r="GF101" s="118"/>
      <c r="GG101" s="118"/>
      <c r="GH101" s="118"/>
      <c r="GI101" s="118"/>
      <c r="GJ101" s="118"/>
      <c r="GK101" s="118"/>
      <c r="GL101" s="118"/>
      <c r="GM101" s="118"/>
      <c r="GN101" s="118"/>
      <c r="GO101" s="118"/>
      <c r="GP101" s="227">
        <v>0.21212687752489726</v>
      </c>
      <c r="GQ101" s="211">
        <v>0.4967235893452655</v>
      </c>
      <c r="GR101" s="211">
        <v>0.29114952683448792</v>
      </c>
      <c r="GS101" s="211">
        <v>7.8521385788917542E-2</v>
      </c>
      <c r="GT101" s="228">
        <v>5.5006120353937149E-2</v>
      </c>
      <c r="GU101" s="227">
        <v>0.23598707761568399</v>
      </c>
      <c r="GV101" s="211">
        <v>0.44692035135286706</v>
      </c>
      <c r="GW101" s="211">
        <v>0.31709259748458862</v>
      </c>
      <c r="GX101" s="211">
        <v>0.10241734981536865</v>
      </c>
      <c r="GY101" s="211">
        <v>7.6911084353923798E-2</v>
      </c>
      <c r="GZ101" s="228">
        <v>4.2695913463830948E-2</v>
      </c>
      <c r="HA101" s="227">
        <v>0.24842095822584806</v>
      </c>
      <c r="HB101" s="211">
        <v>0.45269980314609143</v>
      </c>
      <c r="HC101" s="211">
        <v>0.29887926578521729</v>
      </c>
      <c r="HD101" s="211">
        <v>8.6767315864562988E-2</v>
      </c>
      <c r="HE101" s="211">
        <v>6.4876757562160492E-2</v>
      </c>
      <c r="HF101" s="228">
        <v>3.642670065164566E-2</v>
      </c>
      <c r="HG101" s="118"/>
      <c r="HH101" s="118">
        <v>1995</v>
      </c>
      <c r="HI101" s="184">
        <v>0.58830052614212036</v>
      </c>
      <c r="HJ101" s="184">
        <v>0.51116645336151123</v>
      </c>
      <c r="HK101" s="174">
        <v>0.31714171171188354</v>
      </c>
      <c r="HL101" s="138">
        <v>0.26861828565597534</v>
      </c>
      <c r="HM101" s="138">
        <v>0.27095404267311096</v>
      </c>
      <c r="HN101" s="138">
        <v>0.19642245769500732</v>
      </c>
      <c r="HO101" s="138">
        <v>9.2258580029010773E-2</v>
      </c>
      <c r="HP101" s="138">
        <v>5.3594846278429031E-2</v>
      </c>
      <c r="HQ101" s="118"/>
      <c r="HR101" s="118"/>
      <c r="HS101" s="118"/>
      <c r="HT101" s="118"/>
      <c r="HU101" s="118"/>
      <c r="HV101" s="118"/>
    </row>
    <row r="102" spans="1:230" x14ac:dyDescent="0.3">
      <c r="A102" s="159">
        <v>1992</v>
      </c>
      <c r="B102" s="159">
        <v>1992</v>
      </c>
      <c r="C102" s="265">
        <v>0.21783201396465302</v>
      </c>
      <c r="D102" s="265">
        <v>0.46839094161987305</v>
      </c>
      <c r="E102" s="265">
        <v>0.31377705931663513</v>
      </c>
      <c r="F102" s="265">
        <v>8.6161792278289795E-2</v>
      </c>
      <c r="G102" s="266">
        <v>0.15830767154693604</v>
      </c>
      <c r="H102" s="266">
        <v>0.44392475485801697</v>
      </c>
      <c r="I102" s="266">
        <v>0.397767573595047</v>
      </c>
      <c r="J102" s="266">
        <v>0.15014225244522095</v>
      </c>
      <c r="K102" s="190">
        <f t="shared" si="24"/>
        <v>0.24762532114982605</v>
      </c>
      <c r="L102" s="138">
        <v>47382.197463587851</v>
      </c>
      <c r="M102" s="175">
        <f>DataF11.2!L102*$Q$24</f>
        <v>38799.007157453838</v>
      </c>
      <c r="N102" s="175"/>
      <c r="O102" s="175"/>
      <c r="P102" s="118"/>
      <c r="Q102" s="118"/>
      <c r="R102" s="118"/>
      <c r="S102" s="118"/>
      <c r="T102" s="211"/>
      <c r="U102" s="159">
        <v>1992</v>
      </c>
      <c r="V102" s="212">
        <v>1.6602008836343884E-3</v>
      </c>
      <c r="W102" s="212">
        <v>6.4930088818073273E-2</v>
      </c>
      <c r="X102" s="212">
        <v>0.32978507876396179</v>
      </c>
      <c r="Y102" s="212">
        <v>0.60528486967086792</v>
      </c>
      <c r="Z102" s="212">
        <v>0.24934753775596619</v>
      </c>
      <c r="AA102" s="212">
        <v>0.11738643795251846</v>
      </c>
      <c r="AB102" s="212">
        <v>4.9042519181966782E-2</v>
      </c>
      <c r="AC102" s="212">
        <v>1.5924166887998581E-2</v>
      </c>
      <c r="AD102" s="213">
        <f t="shared" si="7"/>
        <v>0.35593733191490173</v>
      </c>
      <c r="AE102" s="214">
        <v>4.73052728921175E-3</v>
      </c>
      <c r="AF102" s="214">
        <v>0.23289251327514648</v>
      </c>
      <c r="AG102" s="214">
        <v>0.49262496829032898</v>
      </c>
      <c r="AH102" s="214">
        <v>0.27448251843452454</v>
      </c>
      <c r="AI102" s="214">
        <v>5.5620022118091583E-2</v>
      </c>
      <c r="AJ102" s="214">
        <v>1.2401780113577843E-2</v>
      </c>
      <c r="AK102" s="212">
        <f t="shared" si="8"/>
        <v>0.21886249631643295</v>
      </c>
      <c r="AL102" s="214">
        <v>0</v>
      </c>
      <c r="AM102" s="212">
        <v>0.16510108113288879</v>
      </c>
      <c r="AN102" s="212">
        <v>0.51464551687240601</v>
      </c>
      <c r="AO102" s="212">
        <v>0.3202534019947052</v>
      </c>
      <c r="AP102" s="212">
        <v>7.2691604495048523E-2</v>
      </c>
      <c r="AQ102" s="212">
        <v>1.6670553013682365E-2</v>
      </c>
      <c r="AR102" s="213">
        <f t="shared" si="9"/>
        <v>0.24756179749965668</v>
      </c>
      <c r="AS102" s="212"/>
      <c r="AT102" s="123"/>
      <c r="AU102" s="118"/>
      <c r="AV102" s="118"/>
      <c r="AW102" s="118"/>
      <c r="AX102" s="118"/>
      <c r="AY102" s="118"/>
      <c r="AZ102" s="118"/>
      <c r="BA102" s="118"/>
      <c r="BB102" s="118"/>
      <c r="BC102" s="118"/>
      <c r="BD102" s="118"/>
      <c r="BE102" s="118"/>
      <c r="BF102" s="118"/>
      <c r="BG102" s="118"/>
      <c r="BH102" s="118"/>
      <c r="BI102" s="118"/>
      <c r="BJ102" s="118"/>
      <c r="BK102" s="118"/>
      <c r="BL102" s="118"/>
      <c r="BM102" s="118"/>
      <c r="BN102" s="118"/>
      <c r="BO102" s="118"/>
      <c r="BP102" s="118"/>
      <c r="BQ102" s="215">
        <v>0.22090336720896386</v>
      </c>
      <c r="BR102" s="216">
        <v>0.18967542007497018</v>
      </c>
      <c r="BS102" s="216">
        <v>3.1227947133993687E-2</v>
      </c>
      <c r="BT102" s="216">
        <v>0.18429788295179605</v>
      </c>
      <c r="BU102" s="216">
        <v>9.3175182012719716E-3</v>
      </c>
      <c r="BV102" s="216">
        <v>8.2302050996818626E-3</v>
      </c>
      <c r="BW102" s="216">
        <v>1.9057756291514377E-2</v>
      </c>
      <c r="BX102" s="217">
        <f t="shared" si="10"/>
        <v>2.7287961391196242E-2</v>
      </c>
      <c r="BY102" s="218">
        <v>0.46425072012345592</v>
      </c>
      <c r="BZ102" s="218">
        <v>0.37702266931946754</v>
      </c>
      <c r="CA102" s="218">
        <v>8.7228050803988377E-2</v>
      </c>
      <c r="CB102" s="218">
        <v>0.3636857196688652</v>
      </c>
      <c r="CC102" s="218">
        <v>2.2339532449830238E-2</v>
      </c>
      <c r="CD102" s="218">
        <v>1.7906126546726499E-2</v>
      </c>
      <c r="CE102" s="218">
        <v>6.0319343881309911E-2</v>
      </c>
      <c r="CF102" s="218">
        <f t="shared" si="11"/>
        <v>7.8225470428036403E-2</v>
      </c>
      <c r="CG102" s="219">
        <f t="shared" si="12"/>
        <v>0.40476609488025067</v>
      </c>
      <c r="CH102" s="220">
        <f t="shared" si="13"/>
        <v>0.22591218364611787</v>
      </c>
      <c r="CI102" s="220">
        <f t="shared" si="14"/>
        <v>0.17885391123413277</v>
      </c>
      <c r="CJ102" s="220">
        <f t="shared" si="15"/>
        <v>0.1864723414182663</v>
      </c>
      <c r="CK102" s="220">
        <f t="shared" si="16"/>
        <v>6.1708989854739354E-2</v>
      </c>
      <c r="CL102" s="220">
        <f t="shared" si="17"/>
        <v>1.3724684173955878E-2</v>
      </c>
      <c r="CM102" s="220">
        <f t="shared" si="18"/>
        <v>0.14286007874853129</v>
      </c>
      <c r="CN102" s="221">
        <f t="shared" si="19"/>
        <v>0.15658476292248719</v>
      </c>
      <c r="CO102" s="218">
        <v>0.31484590290938186</v>
      </c>
      <c r="CP102" s="218">
        <v>0.19052699388063227</v>
      </c>
      <c r="CQ102" s="218">
        <v>0.12431890902874956</v>
      </c>
      <c r="CR102" s="218">
        <v>0.16156908497214317</v>
      </c>
      <c r="CS102" s="218">
        <v>4.5673024679858037E-2</v>
      </c>
      <c r="CT102" s="218">
        <v>1.1437230264693236E-2</v>
      </c>
      <c r="CU102" s="218">
        <v>9.616656208891862E-2</v>
      </c>
      <c r="CV102" s="218">
        <f t="shared" si="20"/>
        <v>0.10760379235361185</v>
      </c>
      <c r="CW102" s="215">
        <v>8.9920191970868799E-2</v>
      </c>
      <c r="CX102" s="216">
        <v>3.5385189765485589E-2</v>
      </c>
      <c r="CY102" s="216">
        <v>5.4535002205383203E-2</v>
      </c>
      <c r="CZ102" s="216">
        <v>2.4903256446123123E-2</v>
      </c>
      <c r="DA102" s="216">
        <v>1.6035965174881317E-2</v>
      </c>
      <c r="DB102" s="216">
        <v>2.2874539092626427E-3</v>
      </c>
      <c r="DC102" s="216">
        <v>4.6693516659612688E-2</v>
      </c>
      <c r="DD102" s="217">
        <f t="shared" si="21"/>
        <v>4.8980970568875334E-2</v>
      </c>
      <c r="DE102" s="215">
        <v>3.3173552800888635E-2</v>
      </c>
      <c r="DF102" s="216">
        <v>6.2336328905733731E-3</v>
      </c>
      <c r="DG102" s="216">
        <v>2.693991991031526E-2</v>
      </c>
      <c r="DH102" s="216">
        <v>4.5714555308222771E-3</v>
      </c>
      <c r="DI102" s="216">
        <v>2.4722032388914492E-3</v>
      </c>
      <c r="DJ102" s="216">
        <v>3.9211264901744207E-4</v>
      </c>
      <c r="DK102" s="216">
        <v>2.5737781086433237E-2</v>
      </c>
      <c r="DL102" s="217">
        <f t="shared" si="22"/>
        <v>2.6129893735450677E-2</v>
      </c>
      <c r="DM102" s="215">
        <v>5.6746639311313629E-2</v>
      </c>
      <c r="DN102" s="216">
        <v>2.9151557013392448E-2</v>
      </c>
      <c r="DO102" s="216">
        <v>2.7595082297921181E-2</v>
      </c>
      <c r="DP102" s="216">
        <v>2.0331799983978271E-2</v>
      </c>
      <c r="DQ102" s="216">
        <v>1.3563761487603188E-2</v>
      </c>
      <c r="DR102" s="216">
        <v>1.8953412072733045E-3</v>
      </c>
      <c r="DS102" s="216">
        <v>2.0955735817551613E-2</v>
      </c>
      <c r="DT102" s="217">
        <f t="shared" si="23"/>
        <v>2.2851077024824917E-2</v>
      </c>
      <c r="DU102" s="159"/>
      <c r="DV102" s="123">
        <v>1992</v>
      </c>
      <c r="DW102" s="180">
        <v>0.22090336720896386</v>
      </c>
      <c r="DX102" s="181">
        <v>0.18967542007497018</v>
      </c>
      <c r="DY102" s="181">
        <v>3.1227947133993687E-2</v>
      </c>
      <c r="DZ102" s="180">
        <v>0.46425072012345592</v>
      </c>
      <c r="EA102" s="181">
        <v>0.37702266931946754</v>
      </c>
      <c r="EB102" s="182">
        <v>8.7228050803988377E-2</v>
      </c>
      <c r="EC102" s="181">
        <v>0.31484590290938186</v>
      </c>
      <c r="ED102" s="181">
        <v>0.19052699388063227</v>
      </c>
      <c r="EE102" s="181">
        <v>0.12431890902874956</v>
      </c>
      <c r="EF102" s="180">
        <v>8.9920191970868799E-2</v>
      </c>
      <c r="EG102" s="181">
        <v>3.5385189765485589E-2</v>
      </c>
      <c r="EH102" s="182">
        <v>5.4535002205383203E-2</v>
      </c>
      <c r="EI102" s="181">
        <v>3.3173552800888635E-2</v>
      </c>
      <c r="EJ102" s="181">
        <v>6.2336328905733731E-3</v>
      </c>
      <c r="EK102" s="182">
        <v>2.693991991031526E-2</v>
      </c>
      <c r="EL102" s="181"/>
      <c r="EM102" s="181"/>
      <c r="EN102" s="222"/>
      <c r="EO102" s="223"/>
      <c r="EP102" s="223"/>
      <c r="EQ102" s="223"/>
      <c r="ER102" s="223"/>
      <c r="ES102" s="223"/>
      <c r="ET102" s="223"/>
      <c r="EU102" s="224"/>
      <c r="EV102" s="159">
        <v>1992</v>
      </c>
      <c r="EW102" s="161"/>
      <c r="EX102" s="225"/>
      <c r="EY102" s="225"/>
      <c r="EZ102" s="225"/>
      <c r="FA102" s="226"/>
      <c r="FB102" s="208"/>
      <c r="FC102" s="208"/>
      <c r="FD102" s="208"/>
      <c r="FE102" s="208"/>
      <c r="FF102" s="208"/>
      <c r="FG102" s="118"/>
      <c r="FH102" s="118"/>
      <c r="FI102" s="118"/>
      <c r="FJ102" s="118"/>
      <c r="FK102" s="211"/>
      <c r="FL102" s="211"/>
      <c r="FM102" s="211"/>
      <c r="FN102" s="211"/>
      <c r="FO102" s="118"/>
      <c r="FP102" s="118"/>
      <c r="FQ102" s="118"/>
      <c r="FR102" s="118"/>
      <c r="FS102" s="159"/>
      <c r="FT102" s="123"/>
      <c r="FU102" s="123"/>
      <c r="FV102" s="172"/>
      <c r="FW102" s="118"/>
      <c r="FX102" s="118"/>
      <c r="FY102" s="118"/>
      <c r="FZ102" s="118"/>
      <c r="GA102" s="118"/>
      <c r="GB102" s="118"/>
      <c r="GC102" s="118"/>
      <c r="GD102" s="118"/>
      <c r="GE102" s="118"/>
      <c r="GF102" s="118"/>
      <c r="GG102" s="118"/>
      <c r="GH102" s="118"/>
      <c r="GI102" s="118"/>
      <c r="GJ102" s="118"/>
      <c r="GK102" s="118"/>
      <c r="GL102" s="118"/>
      <c r="GM102" s="118"/>
      <c r="GN102" s="118"/>
      <c r="GO102" s="118"/>
      <c r="GP102" s="227">
        <v>0.20989287096151721</v>
      </c>
      <c r="GQ102" s="211">
        <v>0.48558520151827045</v>
      </c>
      <c r="GR102" s="211">
        <v>0.30452194809913635</v>
      </c>
      <c r="GS102" s="211">
        <v>7.6621375977993011E-2</v>
      </c>
      <c r="GT102" s="228">
        <v>5.2898060530424118E-2</v>
      </c>
      <c r="GU102" s="227">
        <v>0.23989543949976855</v>
      </c>
      <c r="GV102" s="211">
        <v>0.45217205396586302</v>
      </c>
      <c r="GW102" s="211">
        <v>0.30793249607086182</v>
      </c>
      <c r="GX102" s="211">
        <v>9.9880993366241455E-2</v>
      </c>
      <c r="GY102" s="211">
        <v>7.5670376420021057E-2</v>
      </c>
      <c r="GZ102" s="228">
        <v>3.8105737417936325E-2</v>
      </c>
      <c r="HA102" s="227">
        <v>0.24226932835264667</v>
      </c>
      <c r="HB102" s="211">
        <v>0.45635273960448047</v>
      </c>
      <c r="HC102" s="211">
        <v>0.30137789249420166</v>
      </c>
      <c r="HD102" s="211">
        <v>8.0916419625282288E-2</v>
      </c>
      <c r="HE102" s="211">
        <v>5.8311037719249725E-2</v>
      </c>
      <c r="HF102" s="228">
        <v>3.0903125181794167E-2</v>
      </c>
      <c r="HG102" s="118"/>
      <c r="HH102" s="118">
        <v>1996</v>
      </c>
      <c r="HI102" s="184">
        <v>0.61211001873016357</v>
      </c>
      <c r="HJ102" s="184">
        <v>0.5400693416595459</v>
      </c>
      <c r="HK102" s="174">
        <v>0.32228335738182068</v>
      </c>
      <c r="HL102" s="138">
        <v>0.26852735877037048</v>
      </c>
      <c r="HM102" s="138">
        <v>0.3078705370426178</v>
      </c>
      <c r="HN102" s="138">
        <v>0.23320883512496948</v>
      </c>
      <c r="HO102" s="138">
        <v>0.10033402591943741</v>
      </c>
      <c r="HP102" s="138">
        <v>5.3824517875909805E-2</v>
      </c>
      <c r="HQ102" s="118"/>
      <c r="HR102" s="118"/>
      <c r="HS102" s="118"/>
      <c r="HT102" s="118"/>
      <c r="HU102" s="118"/>
      <c r="HV102" s="118"/>
    </row>
    <row r="103" spans="1:230" x14ac:dyDescent="0.3">
      <c r="A103" s="159">
        <v>1993</v>
      </c>
      <c r="B103" s="159">
        <v>1993</v>
      </c>
      <c r="C103" s="265">
        <v>0.2131761908531189</v>
      </c>
      <c r="D103" s="265">
        <v>0.46938839554786682</v>
      </c>
      <c r="E103" s="265">
        <v>0.31743541359901428</v>
      </c>
      <c r="F103" s="265">
        <v>9.0859159827232361E-2</v>
      </c>
      <c r="G103" s="266">
        <v>0.15894609689712524</v>
      </c>
      <c r="H103" s="266">
        <v>0.44548815488815308</v>
      </c>
      <c r="I103" s="266">
        <v>0.39556574821472168</v>
      </c>
      <c r="J103" s="266">
        <v>0.14641934633255005</v>
      </c>
      <c r="K103" s="190">
        <f t="shared" si="24"/>
        <v>0.24914640188217163</v>
      </c>
      <c r="L103" s="138">
        <v>47770.782755882319</v>
      </c>
      <c r="M103" s="175">
        <f>DataF11.2!L103*$Q$24</f>
        <v>39117.20100121975</v>
      </c>
      <c r="N103" s="175"/>
      <c r="O103" s="175"/>
      <c r="P103" s="118"/>
      <c r="Q103" s="118"/>
      <c r="R103" s="118"/>
      <c r="S103" s="118"/>
      <c r="T103" s="211"/>
      <c r="U103" s="159">
        <v>1993</v>
      </c>
      <c r="V103" s="212">
        <v>1.4245648635551333E-3</v>
      </c>
      <c r="W103" s="212">
        <v>6.6335439682006836E-2</v>
      </c>
      <c r="X103" s="212">
        <v>0.33875444531440735</v>
      </c>
      <c r="Y103" s="212">
        <v>0.5949101448059082</v>
      </c>
      <c r="Z103" s="212">
        <v>0.25750285387039185</v>
      </c>
      <c r="AA103" s="212">
        <v>0.12368768453598022</v>
      </c>
      <c r="AB103" s="212">
        <v>5.1084503531455994E-2</v>
      </c>
      <c r="AC103" s="212">
        <v>1.5309232287108898E-2</v>
      </c>
      <c r="AD103" s="213">
        <f t="shared" si="7"/>
        <v>0.33740729093551636</v>
      </c>
      <c r="AE103" s="214">
        <v>4.6611758880317211E-3</v>
      </c>
      <c r="AF103" s="214">
        <v>0.23306028544902802</v>
      </c>
      <c r="AG103" s="214">
        <v>0.49665334820747375</v>
      </c>
      <c r="AH103" s="214">
        <v>0.27028638124465942</v>
      </c>
      <c r="AI103" s="214">
        <v>5.2209597080945969E-2</v>
      </c>
      <c r="AJ103" s="214">
        <v>1.0815217159688473E-2</v>
      </c>
      <c r="AK103" s="212">
        <f t="shared" si="8"/>
        <v>0.21807678416371346</v>
      </c>
      <c r="AL103" s="214">
        <v>0</v>
      </c>
      <c r="AM103" s="212">
        <v>0.16513648629188538</v>
      </c>
      <c r="AN103" s="212">
        <v>0.51656264066696167</v>
      </c>
      <c r="AO103" s="212">
        <v>0.31830090284347534</v>
      </c>
      <c r="AP103" s="212">
        <v>6.8337127566337585E-2</v>
      </c>
      <c r="AQ103" s="212">
        <v>1.4069105498492718E-2</v>
      </c>
      <c r="AR103" s="213">
        <f t="shared" si="9"/>
        <v>0.24996377527713776</v>
      </c>
      <c r="AS103" s="212"/>
      <c r="AT103" s="123"/>
      <c r="AU103" s="118"/>
      <c r="AV103" s="118"/>
      <c r="AW103" s="118"/>
      <c r="AX103" s="118"/>
      <c r="AY103" s="118"/>
      <c r="AZ103" s="118"/>
      <c r="BA103" s="118"/>
      <c r="BB103" s="118"/>
      <c r="BC103" s="118"/>
      <c r="BD103" s="118"/>
      <c r="BE103" s="118"/>
      <c r="BF103" s="118"/>
      <c r="BG103" s="118"/>
      <c r="BH103" s="118"/>
      <c r="BI103" s="118"/>
      <c r="BJ103" s="118"/>
      <c r="BK103" s="118"/>
      <c r="BL103" s="118"/>
      <c r="BM103" s="118"/>
      <c r="BN103" s="118"/>
      <c r="BO103" s="118"/>
      <c r="BP103" s="118"/>
      <c r="BQ103" s="215">
        <v>0.22020764435034229</v>
      </c>
      <c r="BR103" s="216">
        <v>0.18806013766035812</v>
      </c>
      <c r="BS103" s="216">
        <v>3.214750668998418E-2</v>
      </c>
      <c r="BT103" s="216">
        <v>0.18278910359367728</v>
      </c>
      <c r="BU103" s="216">
        <v>9.1786554529637125E-3</v>
      </c>
      <c r="BV103" s="216">
        <v>9.9514317372824818E-3</v>
      </c>
      <c r="BW103" s="216">
        <v>1.8288453974880492E-2</v>
      </c>
      <c r="BX103" s="217">
        <f t="shared" si="10"/>
        <v>2.8239885712162974E-2</v>
      </c>
      <c r="BY103" s="218">
        <v>0.46624496059567916</v>
      </c>
      <c r="BZ103" s="218">
        <v>0.37949916302750342</v>
      </c>
      <c r="CA103" s="218">
        <v>8.6745797568175742E-2</v>
      </c>
      <c r="CB103" s="218">
        <v>0.36635670065879822</v>
      </c>
      <c r="CC103" s="218">
        <v>2.2119087609547422E-2</v>
      </c>
      <c r="CD103" s="218">
        <v>2.1022827616635695E-2</v>
      </c>
      <c r="CE103" s="218">
        <v>5.6746343650510782E-2</v>
      </c>
      <c r="CF103" s="218">
        <f t="shared" si="11"/>
        <v>7.776917126714647E-2</v>
      </c>
      <c r="CG103" s="219">
        <f t="shared" si="12"/>
        <v>0.40290988764639923</v>
      </c>
      <c r="CH103" s="220">
        <f t="shared" si="13"/>
        <v>0.22268083250350901</v>
      </c>
      <c r="CI103" s="220">
        <f t="shared" si="14"/>
        <v>0.1802290551428902</v>
      </c>
      <c r="CJ103" s="220">
        <f t="shared" si="15"/>
        <v>0.18708486668765545</v>
      </c>
      <c r="CK103" s="220">
        <f t="shared" si="16"/>
        <v>5.600797337014625E-2</v>
      </c>
      <c r="CL103" s="220">
        <f t="shared" si="17"/>
        <v>1.6080717947476807E-2</v>
      </c>
      <c r="CM103" s="220">
        <f t="shared" si="18"/>
        <v>0.14373633266964558</v>
      </c>
      <c r="CN103" s="221">
        <f t="shared" si="19"/>
        <v>0.1598170506171224</v>
      </c>
      <c r="CO103" s="218">
        <v>0.31354740796852831</v>
      </c>
      <c r="CP103" s="218">
        <v>0.19020653346878758</v>
      </c>
      <c r="CQ103" s="218">
        <v>0.12334087449974072</v>
      </c>
      <c r="CR103" s="218">
        <v>0.16461127903312445</v>
      </c>
      <c r="CS103" s="218">
        <v>4.0610446326096686E-2</v>
      </c>
      <c r="CT103" s="218">
        <v>1.3351664996072189E-2</v>
      </c>
      <c r="CU103" s="218">
        <v>9.4974021173893114E-2</v>
      </c>
      <c r="CV103" s="218">
        <f t="shared" si="20"/>
        <v>0.1083256861699653</v>
      </c>
      <c r="CW103" s="215">
        <v>8.9362479677870907E-2</v>
      </c>
      <c r="CX103" s="216">
        <v>3.2474299034721425E-2</v>
      </c>
      <c r="CY103" s="216">
        <v>5.6888180643149475E-2</v>
      </c>
      <c r="CZ103" s="216">
        <v>2.2473587654531002E-2</v>
      </c>
      <c r="DA103" s="216">
        <v>1.539752704404956E-2</v>
      </c>
      <c r="DB103" s="216">
        <v>2.7290529514046175E-3</v>
      </c>
      <c r="DC103" s="216">
        <v>4.8762311495752476E-2</v>
      </c>
      <c r="DD103" s="217">
        <f t="shared" si="21"/>
        <v>5.1491364447157094E-2</v>
      </c>
      <c r="DE103" s="215">
        <v>3.4351220523284223E-2</v>
      </c>
      <c r="DF103" s="216">
        <v>5.1486933646195639E-3</v>
      </c>
      <c r="DG103" s="216">
        <v>2.9202527158664657E-2</v>
      </c>
      <c r="DH103" s="216">
        <v>3.4322533756494522E-3</v>
      </c>
      <c r="DI103" s="216">
        <v>2.5634341073387532E-3</v>
      </c>
      <c r="DJ103" s="216">
        <v>5.395776414078671E-4</v>
      </c>
      <c r="DK103" s="216">
        <v>2.7815955495688799E-2</v>
      </c>
      <c r="DL103" s="217">
        <f t="shared" si="22"/>
        <v>2.8355533137096666E-2</v>
      </c>
      <c r="DM103" s="215">
        <v>5.5011257529258728E-2</v>
      </c>
      <c r="DN103" s="216">
        <v>2.7325605973601341E-2</v>
      </c>
      <c r="DO103" s="216">
        <v>2.7685653418302536E-2</v>
      </c>
      <c r="DP103" s="216">
        <v>1.9041333347558975E-2</v>
      </c>
      <c r="DQ103" s="216">
        <v>1.2834092602133751E-2</v>
      </c>
      <c r="DR103" s="216">
        <v>2.1894753444939852E-3</v>
      </c>
      <c r="DS103" s="216">
        <v>2.0946355536580086E-2</v>
      </c>
      <c r="DT103" s="217">
        <f t="shared" si="23"/>
        <v>2.3135830881074071E-2</v>
      </c>
      <c r="DU103" s="159"/>
      <c r="DV103" s="123">
        <v>1993</v>
      </c>
      <c r="DW103" s="180">
        <v>0.22020764435034229</v>
      </c>
      <c r="DX103" s="181">
        <v>0.18806013766035812</v>
      </c>
      <c r="DY103" s="181">
        <v>3.214750668998418E-2</v>
      </c>
      <c r="DZ103" s="180">
        <v>0.46624496059567916</v>
      </c>
      <c r="EA103" s="181">
        <v>0.37949916302750342</v>
      </c>
      <c r="EB103" s="182">
        <v>8.6745797568175742E-2</v>
      </c>
      <c r="EC103" s="181">
        <v>0.31354740796852831</v>
      </c>
      <c r="ED103" s="181">
        <v>0.19020653346878758</v>
      </c>
      <c r="EE103" s="181">
        <v>0.12334087449974072</v>
      </c>
      <c r="EF103" s="180">
        <v>8.9362479677870907E-2</v>
      </c>
      <c r="EG103" s="181">
        <v>3.2474299034721425E-2</v>
      </c>
      <c r="EH103" s="182">
        <v>5.6888180643149475E-2</v>
      </c>
      <c r="EI103" s="181">
        <v>3.4351220523284223E-2</v>
      </c>
      <c r="EJ103" s="181">
        <v>5.1486933646195639E-3</v>
      </c>
      <c r="EK103" s="182">
        <v>2.9202527158664657E-2</v>
      </c>
      <c r="EL103" s="181"/>
      <c r="EM103" s="181"/>
      <c r="EN103" s="222"/>
      <c r="EO103" s="223"/>
      <c r="EP103" s="223"/>
      <c r="EQ103" s="223"/>
      <c r="ER103" s="223"/>
      <c r="ES103" s="223"/>
      <c r="ET103" s="223"/>
      <c r="EU103" s="224"/>
      <c r="EV103" s="159">
        <v>1993</v>
      </c>
      <c r="EW103" s="161"/>
      <c r="EX103" s="225"/>
      <c r="EY103" s="225"/>
      <c r="EZ103" s="225"/>
      <c r="FA103" s="226"/>
      <c r="FB103" s="208"/>
      <c r="FC103" s="208"/>
      <c r="FD103" s="208"/>
      <c r="FE103" s="208"/>
      <c r="FF103" s="208"/>
      <c r="FG103" s="118"/>
      <c r="FH103" s="118"/>
      <c r="FI103" s="118"/>
      <c r="FJ103" s="118"/>
      <c r="FK103" s="211"/>
      <c r="FL103" s="211"/>
      <c r="FM103" s="211"/>
      <c r="FN103" s="211"/>
      <c r="FO103" s="118"/>
      <c r="FP103" s="118"/>
      <c r="FQ103" s="118"/>
      <c r="FR103" s="118"/>
      <c r="FS103" s="159"/>
      <c r="FT103" s="123"/>
      <c r="FU103" s="123"/>
      <c r="FV103" s="172"/>
      <c r="FW103" s="118"/>
      <c r="FX103" s="118"/>
      <c r="FY103" s="118"/>
      <c r="FZ103" s="118"/>
      <c r="GA103" s="118"/>
      <c r="GB103" s="118"/>
      <c r="GC103" s="118"/>
      <c r="GD103" s="118"/>
      <c r="GE103" s="118"/>
      <c r="GF103" s="118"/>
      <c r="GG103" s="118"/>
      <c r="GH103" s="118"/>
      <c r="GI103" s="118"/>
      <c r="GJ103" s="118"/>
      <c r="GK103" s="118"/>
      <c r="GL103" s="118"/>
      <c r="GM103" s="118"/>
      <c r="GN103" s="118"/>
      <c r="GO103" s="118"/>
      <c r="GP103" s="227">
        <v>0.21042680115987664</v>
      </c>
      <c r="GQ103" s="211">
        <v>0.49347788824812061</v>
      </c>
      <c r="GR103" s="211">
        <v>0.29609531164169312</v>
      </c>
      <c r="GS103" s="211">
        <v>7.6562739908695221E-2</v>
      </c>
      <c r="GT103" s="228">
        <v>5.4784350097179413E-2</v>
      </c>
      <c r="GU103" s="227">
        <v>0.23398199749144322</v>
      </c>
      <c r="GV103" s="211">
        <v>0.45102060631950419</v>
      </c>
      <c r="GW103" s="211">
        <v>0.31499743461608887</v>
      </c>
      <c r="GX103" s="211">
        <v>0.10062825679779053</v>
      </c>
      <c r="GY103" s="211">
        <v>7.6249308884143829E-2</v>
      </c>
      <c r="GZ103" s="228">
        <v>4.1163075715303421E-2</v>
      </c>
      <c r="HA103" s="227">
        <v>0.24897825216640704</v>
      </c>
      <c r="HB103" s="211">
        <v>0.46063058053277028</v>
      </c>
      <c r="HC103" s="211">
        <v>0.29039111733436584</v>
      </c>
      <c r="HD103" s="211">
        <v>7.7971905469894409E-2</v>
      </c>
      <c r="HE103" s="211">
        <v>5.6848641484975815E-2</v>
      </c>
      <c r="HF103" s="228">
        <v>3.0464619398117065E-2</v>
      </c>
      <c r="HG103" s="118"/>
      <c r="HH103" s="118">
        <v>1997</v>
      </c>
      <c r="HI103" s="184">
        <v>0.6158173680305481</v>
      </c>
      <c r="HJ103" s="184">
        <v>0.55238479375839233</v>
      </c>
      <c r="HK103" s="174">
        <v>0.32491463422775269</v>
      </c>
      <c r="HL103" s="138">
        <v>0.26658496260643005</v>
      </c>
      <c r="HM103" s="138">
        <v>0.31967797875404358</v>
      </c>
      <c r="HN103" s="138">
        <v>0.2530817985534668</v>
      </c>
      <c r="HO103" s="138">
        <v>0.10437806695699692</v>
      </c>
      <c r="HP103" s="138">
        <v>5.3219035267829895E-2</v>
      </c>
      <c r="HQ103" s="118"/>
      <c r="HR103" s="118"/>
      <c r="HS103" s="118"/>
      <c r="HT103" s="118"/>
      <c r="HU103" s="118"/>
      <c r="HV103" s="118"/>
    </row>
    <row r="104" spans="1:230" x14ac:dyDescent="0.3">
      <c r="A104" s="159">
        <v>1994</v>
      </c>
      <c r="B104" s="159">
        <v>1994</v>
      </c>
      <c r="C104" s="265">
        <v>0.21164822578430176</v>
      </c>
      <c r="D104" s="265">
        <v>0.47080329060554504</v>
      </c>
      <c r="E104" s="265">
        <v>0.3175484836101532</v>
      </c>
      <c r="F104" s="265">
        <v>9.1785773634910583E-2</v>
      </c>
      <c r="G104" s="266">
        <v>0.15776264667510986</v>
      </c>
      <c r="H104" s="266">
        <v>0.44365590810775757</v>
      </c>
      <c r="I104" s="266">
        <v>0.39858144521713257</v>
      </c>
      <c r="J104" s="266">
        <v>0.14685395359992981</v>
      </c>
      <c r="K104" s="190">
        <f t="shared" si="24"/>
        <v>0.25172749161720276</v>
      </c>
      <c r="L104" s="138">
        <v>49325.883520559575</v>
      </c>
      <c r="M104" s="175">
        <f>DataF11.2!L104*$Q$24</f>
        <v>40390.598372577253</v>
      </c>
      <c r="N104" s="175"/>
      <c r="O104" s="175"/>
      <c r="P104" s="118"/>
      <c r="Q104" s="118"/>
      <c r="R104" s="118"/>
      <c r="S104" s="118"/>
      <c r="T104" s="211"/>
      <c r="U104" s="159">
        <v>1994</v>
      </c>
      <c r="V104" s="212">
        <v>1.2446503387764096E-3</v>
      </c>
      <c r="W104" s="212">
        <v>6.6657230257987976E-2</v>
      </c>
      <c r="X104" s="212">
        <v>0.34405228495597839</v>
      </c>
      <c r="Y104" s="212">
        <v>0.58929049968719482</v>
      </c>
      <c r="Z104" s="212">
        <v>0.26359054446220398</v>
      </c>
      <c r="AA104" s="212">
        <v>0.1297161728143692</v>
      </c>
      <c r="AB104" s="212">
        <v>5.1865067332983017E-2</v>
      </c>
      <c r="AC104" s="212">
        <v>1.5708094462752342E-2</v>
      </c>
      <c r="AD104" s="213">
        <f t="shared" si="7"/>
        <v>0.32569995522499084</v>
      </c>
      <c r="AE104" s="214">
        <v>4.3215882033109665E-3</v>
      </c>
      <c r="AF104" s="214">
        <v>0.23392465710639954</v>
      </c>
      <c r="AG104" s="214">
        <v>0.49618342518806458</v>
      </c>
      <c r="AH104" s="214">
        <v>0.26989194750785828</v>
      </c>
      <c r="AI104" s="214">
        <v>5.431235209107399E-2</v>
      </c>
      <c r="AJ104" s="214">
        <v>1.1572977527976036E-2</v>
      </c>
      <c r="AK104" s="212">
        <f t="shared" si="8"/>
        <v>0.21557959541678429</v>
      </c>
      <c r="AL104" s="214">
        <v>0</v>
      </c>
      <c r="AM104" s="212">
        <v>0.16715195775032043</v>
      </c>
      <c r="AN104" s="212">
        <v>0.51654970645904541</v>
      </c>
      <c r="AO104" s="212">
        <v>0.31629833579063416</v>
      </c>
      <c r="AP104" s="212">
        <v>7.0201285183429718E-2</v>
      </c>
      <c r="AQ104" s="212">
        <v>1.535862497985363E-2</v>
      </c>
      <c r="AR104" s="213">
        <f t="shared" si="9"/>
        <v>0.24609705060720444</v>
      </c>
      <c r="AS104" s="212"/>
      <c r="AT104" s="123"/>
      <c r="AU104" s="118"/>
      <c r="AV104" s="118"/>
      <c r="AW104" s="118"/>
      <c r="AX104" s="118"/>
      <c r="AY104" s="118"/>
      <c r="AZ104" s="118"/>
      <c r="BA104" s="118"/>
      <c r="BB104" s="118"/>
      <c r="BC104" s="118"/>
      <c r="BD104" s="118"/>
      <c r="BE104" s="118"/>
      <c r="BF104" s="118"/>
      <c r="BG104" s="118"/>
      <c r="BH104" s="118"/>
      <c r="BI104" s="118"/>
      <c r="BJ104" s="118"/>
      <c r="BK104" s="118"/>
      <c r="BL104" s="118"/>
      <c r="BM104" s="118"/>
      <c r="BN104" s="118"/>
      <c r="BO104" s="118"/>
      <c r="BP104" s="118"/>
      <c r="BQ104" s="215">
        <v>0.22002182399019918</v>
      </c>
      <c r="BR104" s="216">
        <v>0.18767447396657913</v>
      </c>
      <c r="BS104" s="216">
        <v>3.2347350023620033E-2</v>
      </c>
      <c r="BT104" s="216">
        <v>0.18283706437796354</v>
      </c>
      <c r="BU104" s="216">
        <v>8.3337814831708351E-3</v>
      </c>
      <c r="BV104" s="216">
        <v>1.117006743034922E-2</v>
      </c>
      <c r="BW104" s="216">
        <v>1.7680912286320922E-2</v>
      </c>
      <c r="BX104" s="217">
        <f t="shared" si="10"/>
        <v>2.8850979716670142E-2</v>
      </c>
      <c r="BY104" s="218">
        <v>0.46482405482899414</v>
      </c>
      <c r="BZ104" s="218">
        <v>0.37712214577097913</v>
      </c>
      <c r="CA104" s="218">
        <v>8.7701909058014976E-2</v>
      </c>
      <c r="CB104" s="218">
        <v>0.36383884400129318</v>
      </c>
      <c r="CC104" s="218">
        <v>2.2233930815449408E-2</v>
      </c>
      <c r="CD104" s="218">
        <v>2.478188211406307E-2</v>
      </c>
      <c r="CE104" s="218">
        <v>5.3969395319834634E-2</v>
      </c>
      <c r="CF104" s="218">
        <f t="shared" si="11"/>
        <v>7.8751277433897704E-2</v>
      </c>
      <c r="CG104" s="219">
        <f t="shared" si="12"/>
        <v>0.40897352221634697</v>
      </c>
      <c r="CH104" s="220">
        <f t="shared" si="13"/>
        <v>0.22520063131320844</v>
      </c>
      <c r="CI104" s="220">
        <f t="shared" si="14"/>
        <v>0.18377289090313853</v>
      </c>
      <c r="CJ104" s="220">
        <f t="shared" si="15"/>
        <v>0.18792671989649534</v>
      </c>
      <c r="CK104" s="220">
        <f t="shared" si="16"/>
        <v>5.8368322415219637E-2</v>
      </c>
      <c r="CL104" s="220">
        <f t="shared" si="17"/>
        <v>1.897873919455776E-2</v>
      </c>
      <c r="CM104" s="220">
        <f t="shared" si="18"/>
        <v>0.14369974459187454</v>
      </c>
      <c r="CN104" s="221">
        <f t="shared" si="19"/>
        <v>0.16267848378643229</v>
      </c>
      <c r="CO104" s="218">
        <v>0.31515415036187922</v>
      </c>
      <c r="CP104" s="218">
        <v>0.19077872792690093</v>
      </c>
      <c r="CQ104" s="218">
        <v>0.12437542243497826</v>
      </c>
      <c r="CR104" s="218">
        <v>0.16400783648714423</v>
      </c>
      <c r="CS104" s="218">
        <v>4.225241572524234E-2</v>
      </c>
      <c r="CT104" s="218">
        <v>1.5722279187385394E-2</v>
      </c>
      <c r="CU104" s="218">
        <v>9.3171623746318641E-2</v>
      </c>
      <c r="CV104" s="218">
        <f t="shared" si="20"/>
        <v>0.10889390293370403</v>
      </c>
      <c r="CW104" s="215">
        <v>9.3819371854467787E-2</v>
      </c>
      <c r="CX104" s="216">
        <v>3.4421903386307524E-2</v>
      </c>
      <c r="CY104" s="216">
        <v>5.9397468468160269E-2</v>
      </c>
      <c r="CZ104" s="216">
        <v>2.391888340935111E-2</v>
      </c>
      <c r="DA104" s="216">
        <v>1.6115906689977293E-2</v>
      </c>
      <c r="DB104" s="216">
        <v>3.2564600071723648E-3</v>
      </c>
      <c r="DC104" s="216">
        <v>5.0528120845555899E-2</v>
      </c>
      <c r="DD104" s="217">
        <f t="shared" si="21"/>
        <v>5.3784580852728262E-2</v>
      </c>
      <c r="DE104" s="215">
        <v>3.6080421055970022E-2</v>
      </c>
      <c r="DF104" s="216">
        <v>5.2594262057300036E-3</v>
      </c>
      <c r="DG104" s="216">
        <v>3.0820994850240022E-2</v>
      </c>
      <c r="DH104" s="216">
        <v>3.6719436757266521E-3</v>
      </c>
      <c r="DI104" s="216">
        <v>2.3691007556677929E-3</v>
      </c>
      <c r="DJ104" s="216">
        <v>5.9180821985157497E-4</v>
      </c>
      <c r="DK104" s="216">
        <v>2.9447568323051575E-2</v>
      </c>
      <c r="DL104" s="217">
        <f t="shared" si="22"/>
        <v>3.0039376542903149E-2</v>
      </c>
      <c r="DM104" s="215">
        <v>5.7738952338695526E-2</v>
      </c>
      <c r="DN104" s="216">
        <v>2.916247770190239E-2</v>
      </c>
      <c r="DO104" s="216">
        <v>2.8576472774147987E-2</v>
      </c>
      <c r="DP104" s="216">
        <v>2.0246939733624458E-2</v>
      </c>
      <c r="DQ104" s="216">
        <v>1.3746805489063263E-2</v>
      </c>
      <c r="DR104" s="216">
        <v>2.6646517217159271E-3</v>
      </c>
      <c r="DS104" s="216">
        <v>2.1080551669001579E-2</v>
      </c>
      <c r="DT104" s="217">
        <f t="shared" si="23"/>
        <v>2.3745203390717506E-2</v>
      </c>
      <c r="DU104" s="159"/>
      <c r="DV104" s="123">
        <v>1994</v>
      </c>
      <c r="DW104" s="180">
        <v>0.22002182399019918</v>
      </c>
      <c r="DX104" s="181">
        <v>0.18767447396657913</v>
      </c>
      <c r="DY104" s="181">
        <v>3.2347350023620033E-2</v>
      </c>
      <c r="DZ104" s="180">
        <v>0.46482405482899414</v>
      </c>
      <c r="EA104" s="181">
        <v>0.37712214577097913</v>
      </c>
      <c r="EB104" s="182">
        <v>8.7701909058014976E-2</v>
      </c>
      <c r="EC104" s="181">
        <v>0.31515415036187922</v>
      </c>
      <c r="ED104" s="181">
        <v>0.19077872792690093</v>
      </c>
      <c r="EE104" s="181">
        <v>0.12437542243497826</v>
      </c>
      <c r="EF104" s="180">
        <v>9.3819371854467787E-2</v>
      </c>
      <c r="EG104" s="181">
        <v>3.4421903386307524E-2</v>
      </c>
      <c r="EH104" s="182">
        <v>5.9397468468160269E-2</v>
      </c>
      <c r="EI104" s="181">
        <v>3.6080421055970022E-2</v>
      </c>
      <c r="EJ104" s="181">
        <v>5.2594262057300036E-3</v>
      </c>
      <c r="EK104" s="182">
        <v>3.0820994850240022E-2</v>
      </c>
      <c r="EL104" s="181"/>
      <c r="EM104" s="181"/>
      <c r="EN104" s="222">
        <v>1.800183892250061</v>
      </c>
      <c r="EO104" s="223">
        <v>1.2992753982543945</v>
      </c>
      <c r="EP104" s="223">
        <v>1.7324883937835693</v>
      </c>
      <c r="EQ104" s="223">
        <v>1.8954813480377197</v>
      </c>
      <c r="ER104" s="223">
        <v>2.1879773139953613</v>
      </c>
      <c r="ES104" s="223">
        <v>2.1424577236175537</v>
      </c>
      <c r="ET104" s="223">
        <v>1.9130311012268066</v>
      </c>
      <c r="EU104" s="224">
        <v>1.600042462348938</v>
      </c>
      <c r="EV104" s="159">
        <v>1994</v>
      </c>
      <c r="EW104" s="207">
        <f t="shared" ref="EW104:EW122" si="25">1-EX104</f>
        <v>0.611207515001297</v>
      </c>
      <c r="EX104" s="225">
        <v>0.388792484998703</v>
      </c>
      <c r="EY104" s="225">
        <v>0.24543957412242889</v>
      </c>
      <c r="EZ104" s="225">
        <v>9.68923419713974E-2</v>
      </c>
      <c r="FA104" s="226">
        <v>6.7989811301231384E-2</v>
      </c>
      <c r="FB104" s="208"/>
      <c r="FC104" s="208"/>
      <c r="FD104" s="208"/>
      <c r="FE104" s="208"/>
      <c r="FF104" s="208"/>
      <c r="FG104" s="118"/>
      <c r="FH104" s="118"/>
      <c r="FI104" s="118"/>
      <c r="FJ104" s="118"/>
      <c r="FK104" s="211"/>
      <c r="FL104" s="211"/>
      <c r="FM104" s="211"/>
      <c r="FN104" s="211"/>
      <c r="FO104" s="118"/>
      <c r="FP104" s="118"/>
      <c r="FQ104" s="118"/>
      <c r="FR104" s="118"/>
      <c r="FS104" s="229">
        <v>0.72489583492279097</v>
      </c>
      <c r="FT104" s="223">
        <v>0.50211249272088643</v>
      </c>
      <c r="FU104" s="230">
        <f t="shared" ref="FU104:FU124" si="26">FS104*FT104</f>
        <v>0.36397925463607078</v>
      </c>
      <c r="FV104" s="231">
        <v>0.92814837396144867</v>
      </c>
      <c r="FW104" s="118"/>
      <c r="FX104" s="118"/>
      <c r="FY104" s="118"/>
      <c r="FZ104" s="118"/>
      <c r="GA104" s="118"/>
      <c r="GB104" s="118"/>
      <c r="GC104" s="118"/>
      <c r="GD104" s="118"/>
      <c r="GE104" s="118"/>
      <c r="GF104" s="118"/>
      <c r="GG104" s="118"/>
      <c r="GH104" s="118"/>
      <c r="GI104" s="118"/>
      <c r="GJ104" s="118"/>
      <c r="GK104" s="118"/>
      <c r="GL104" s="118"/>
      <c r="GM104" s="118"/>
      <c r="GN104" s="118"/>
      <c r="GO104" s="118"/>
      <c r="GP104" s="227">
        <v>0.2035092421868944</v>
      </c>
      <c r="GQ104" s="211">
        <v>0.49758603167954402</v>
      </c>
      <c r="GR104" s="211">
        <v>0.29890468716621399</v>
      </c>
      <c r="GS104" s="211">
        <v>8.1289492547512054E-2</v>
      </c>
      <c r="GT104" s="228">
        <v>5.7647731155157089E-2</v>
      </c>
      <c r="GU104" s="227">
        <v>0.23483641442875353</v>
      </c>
      <c r="GV104" s="211">
        <v>0.44599432739670197</v>
      </c>
      <c r="GW104" s="211">
        <v>0.31916922330856323</v>
      </c>
      <c r="GX104" s="211">
        <v>0.10675131529569626</v>
      </c>
      <c r="GY104" s="211">
        <v>8.0182962119579315E-2</v>
      </c>
      <c r="GZ104" s="228">
        <v>4.1960477828979492E-2</v>
      </c>
      <c r="HA104" s="227">
        <v>0.25420888691601939</v>
      </c>
      <c r="HB104" s="211">
        <v>0.45806608945786498</v>
      </c>
      <c r="HC104" s="211">
        <v>0.28772500157356262</v>
      </c>
      <c r="HD104" s="211">
        <v>7.9958111047744751E-2</v>
      </c>
      <c r="HE104" s="211">
        <v>5.8708060532808304E-2</v>
      </c>
      <c r="HF104" s="228">
        <v>3.168158233165741E-2</v>
      </c>
      <c r="HG104" s="118"/>
      <c r="HH104" s="118">
        <v>1998</v>
      </c>
      <c r="HI104" s="184">
        <v>0.62648725509643555</v>
      </c>
      <c r="HJ104" s="184">
        <v>0.56328427791595459</v>
      </c>
      <c r="HK104" s="174">
        <v>0.32765904068946838</v>
      </c>
      <c r="HL104" s="138">
        <v>0.26667219400405884</v>
      </c>
      <c r="HM104" s="138">
        <v>0.33183944225311279</v>
      </c>
      <c r="HN104" s="138">
        <v>0.26698577404022217</v>
      </c>
      <c r="HO104" s="138">
        <v>0.10673877596855164</v>
      </c>
      <c r="HP104" s="138">
        <v>5.3994089365005493E-2</v>
      </c>
      <c r="HQ104" s="118"/>
      <c r="HR104" s="118"/>
      <c r="HS104" s="118"/>
      <c r="HT104" s="118"/>
      <c r="HU104" s="118"/>
      <c r="HV104" s="118"/>
    </row>
    <row r="105" spans="1:230" x14ac:dyDescent="0.3">
      <c r="A105" s="159">
        <v>1995</v>
      </c>
      <c r="B105" s="159">
        <v>1995</v>
      </c>
      <c r="C105" s="265">
        <v>0.20878490805625916</v>
      </c>
      <c r="D105" s="265">
        <v>0.4740733802318573</v>
      </c>
      <c r="E105" s="265">
        <v>0.31714171171188354</v>
      </c>
      <c r="F105" s="265">
        <v>9.2258580029010773E-2</v>
      </c>
      <c r="G105" s="266">
        <v>0.15379762649536133</v>
      </c>
      <c r="H105" s="266">
        <v>0.43962365388870239</v>
      </c>
      <c r="I105" s="266">
        <v>0.40657871961593628</v>
      </c>
      <c r="J105" s="266">
        <v>0.15284636616706848</v>
      </c>
      <c r="K105" s="190">
        <f t="shared" si="24"/>
        <v>0.2537323534488678</v>
      </c>
      <c r="L105" s="138">
        <v>50421.10828677901</v>
      </c>
      <c r="M105" s="175">
        <f>DataF11.2!L105*$Q$24</f>
        <v>41287.42536284557</v>
      </c>
      <c r="N105" s="175"/>
      <c r="O105" s="175"/>
      <c r="P105" s="118"/>
      <c r="Q105" s="118"/>
      <c r="R105" s="118"/>
      <c r="S105" s="118"/>
      <c r="T105" s="211"/>
      <c r="U105" s="159">
        <v>1995</v>
      </c>
      <c r="V105" s="212">
        <v>1.1230743257328868E-3</v>
      </c>
      <c r="W105" s="212">
        <v>6.6453404724597931E-2</v>
      </c>
      <c r="X105" s="212">
        <v>0.34524610638618469</v>
      </c>
      <c r="Y105" s="212">
        <v>0.58830052614212036</v>
      </c>
      <c r="Z105" s="212">
        <v>0.27095404267311096</v>
      </c>
      <c r="AA105" s="212">
        <v>0.13201925158500671</v>
      </c>
      <c r="AB105" s="212">
        <v>5.252760648727417E-2</v>
      </c>
      <c r="AC105" s="212">
        <v>1.5903953462839127E-2</v>
      </c>
      <c r="AD105" s="213">
        <f t="shared" si="7"/>
        <v>0.3173464834690094</v>
      </c>
      <c r="AE105" s="214">
        <v>3.8335938006639481E-3</v>
      </c>
      <c r="AF105" s="214">
        <v>0.23329983651638031</v>
      </c>
      <c r="AG105" s="214">
        <v>0.49808186292648315</v>
      </c>
      <c r="AH105" s="214">
        <v>0.26861828565597534</v>
      </c>
      <c r="AI105" s="214">
        <v>5.3594846278429031E-2</v>
      </c>
      <c r="AJ105" s="214">
        <v>1.1249406263232231E-2</v>
      </c>
      <c r="AK105" s="212">
        <f t="shared" si="8"/>
        <v>0.21502343937754631</v>
      </c>
      <c r="AL105" s="214">
        <v>0</v>
      </c>
      <c r="AM105" s="212">
        <v>0.1682012677192688</v>
      </c>
      <c r="AN105" s="212">
        <v>0.51858419179916382</v>
      </c>
      <c r="AO105" s="212">
        <v>0.31321457028388977</v>
      </c>
      <c r="AP105" s="212">
        <v>6.8846896290779114E-2</v>
      </c>
      <c r="AQ105" s="212">
        <v>1.4835122972726822E-2</v>
      </c>
      <c r="AR105" s="213">
        <f t="shared" si="9"/>
        <v>0.24436767399311066</v>
      </c>
      <c r="AS105" s="212"/>
      <c r="AT105" s="123"/>
      <c r="AU105" s="118"/>
      <c r="AV105" s="118"/>
      <c r="AW105" s="118"/>
      <c r="AX105" s="118"/>
      <c r="AY105" s="118"/>
      <c r="AZ105" s="118"/>
      <c r="BA105" s="118"/>
      <c r="BB105" s="118"/>
      <c r="BC105" s="118"/>
      <c r="BD105" s="118"/>
      <c r="BE105" s="118"/>
      <c r="BF105" s="118"/>
      <c r="BG105" s="118"/>
      <c r="BH105" s="118"/>
      <c r="BI105" s="118"/>
      <c r="BJ105" s="118"/>
      <c r="BK105" s="118"/>
      <c r="BL105" s="118"/>
      <c r="BM105" s="118"/>
      <c r="BN105" s="118"/>
      <c r="BO105" s="118"/>
      <c r="BP105" s="118"/>
      <c r="BQ105" s="215">
        <v>0.21950711656771235</v>
      </c>
      <c r="BR105" s="216">
        <v>0.18723249083273288</v>
      </c>
      <c r="BS105" s="216">
        <v>3.2274625734979454E-2</v>
      </c>
      <c r="BT105" s="216">
        <v>0.18231921619735658</v>
      </c>
      <c r="BU105" s="216">
        <v>8.5205192914953216E-3</v>
      </c>
      <c r="BV105" s="216">
        <v>1.2003702308539945E-2</v>
      </c>
      <c r="BW105" s="216">
        <v>1.6663680497266929E-2</v>
      </c>
      <c r="BX105" s="217">
        <f t="shared" si="10"/>
        <v>2.8667382805806874E-2</v>
      </c>
      <c r="BY105" s="218">
        <v>0.4654433397130302</v>
      </c>
      <c r="BZ105" s="218">
        <v>0.37824147962184318</v>
      </c>
      <c r="CA105" s="218">
        <v>8.7201860091187078E-2</v>
      </c>
      <c r="CB105" s="218">
        <v>0.36577724665403366</v>
      </c>
      <c r="CC105" s="218">
        <v>2.098046502988556E-2</v>
      </c>
      <c r="CD105" s="218">
        <v>2.665964355638915E-2</v>
      </c>
      <c r="CE105" s="218">
        <v>5.2025986608689553E-2</v>
      </c>
      <c r="CF105" s="218">
        <f t="shared" si="11"/>
        <v>7.8685630165078707E-2</v>
      </c>
      <c r="CG105" s="219">
        <f t="shared" si="12"/>
        <v>0.40994907049163348</v>
      </c>
      <c r="CH105" s="220">
        <f t="shared" si="13"/>
        <v>0.22513627250346135</v>
      </c>
      <c r="CI105" s="220">
        <f t="shared" si="14"/>
        <v>0.18481279798817213</v>
      </c>
      <c r="CJ105" s="220">
        <f t="shared" si="15"/>
        <v>0.18872792599722743</v>
      </c>
      <c r="CK105" s="220">
        <f t="shared" si="16"/>
        <v>5.7260675943519419E-2</v>
      </c>
      <c r="CL105" s="220">
        <f t="shared" si="17"/>
        <v>2.0224535556419697E-2</v>
      </c>
      <c r="CM105" s="220">
        <f t="shared" si="18"/>
        <v>0.1437359333225614</v>
      </c>
      <c r="CN105" s="221">
        <f t="shared" si="19"/>
        <v>0.16396046887898108</v>
      </c>
      <c r="CO105" s="218">
        <v>0.31504956754968538</v>
      </c>
      <c r="CP105" s="218">
        <v>0.19135481159572676</v>
      </c>
      <c r="CQ105" s="218">
        <v>0.12369475595395862</v>
      </c>
      <c r="CR105" s="218">
        <v>0.16492347954772413</v>
      </c>
      <c r="CS105" s="218">
        <v>4.1896603893651178E-2</v>
      </c>
      <c r="CT105" s="218">
        <v>1.6739331464100188E-2</v>
      </c>
      <c r="CU105" s="218">
        <v>9.149015321923612E-2</v>
      </c>
      <c r="CV105" s="218">
        <f t="shared" si="20"/>
        <v>0.10822948468333631</v>
      </c>
      <c r="CW105" s="215">
        <v>9.4899502941948113E-2</v>
      </c>
      <c r="CX105" s="216">
        <v>3.3781460907734595E-2</v>
      </c>
      <c r="CY105" s="216">
        <v>6.1118042034213518E-2</v>
      </c>
      <c r="CZ105" s="216">
        <v>2.3804446449503303E-2</v>
      </c>
      <c r="DA105" s="216">
        <v>1.5364072049868239E-2</v>
      </c>
      <c r="DB105" s="216">
        <v>3.4852040923195088E-3</v>
      </c>
      <c r="DC105" s="216">
        <v>5.2245780103325271E-2</v>
      </c>
      <c r="DD105" s="217">
        <f t="shared" si="21"/>
        <v>5.5730984195644782E-2</v>
      </c>
      <c r="DE105" s="215">
        <v>3.6331671694434256E-2</v>
      </c>
      <c r="DF105" s="216">
        <v>5.0567360849494373E-3</v>
      </c>
      <c r="DG105" s="216">
        <v>3.127493560948482E-2</v>
      </c>
      <c r="DH105" s="216">
        <v>3.5946432035416365E-3</v>
      </c>
      <c r="DI105" s="216">
        <v>2.1919464408136501E-3</v>
      </c>
      <c r="DJ105" s="216">
        <v>6.4577920968238915E-4</v>
      </c>
      <c r="DK105" s="216">
        <v>2.9899302776474443E-2</v>
      </c>
      <c r="DL105" s="217">
        <f t="shared" si="22"/>
        <v>3.0545081986156832E-2</v>
      </c>
      <c r="DM105" s="215">
        <v>5.8567829430103302E-2</v>
      </c>
      <c r="DN105" s="216">
        <v>2.8724724426865578E-2</v>
      </c>
      <c r="DO105" s="216">
        <v>2.9843106865882874E-2</v>
      </c>
      <c r="DP105" s="216">
        <v>2.0209804177284241E-2</v>
      </c>
      <c r="DQ105" s="216">
        <v>1.3172125443816185E-2</v>
      </c>
      <c r="DR105" s="216">
        <v>2.8394248802214861E-3</v>
      </c>
      <c r="DS105" s="216">
        <v>2.2346477955579758E-2</v>
      </c>
      <c r="DT105" s="217">
        <f t="shared" si="23"/>
        <v>2.5185902835801244E-2</v>
      </c>
      <c r="DU105" s="159"/>
      <c r="DV105" s="123">
        <v>1995</v>
      </c>
      <c r="DW105" s="180">
        <v>0.21950711656771235</v>
      </c>
      <c r="DX105" s="181">
        <v>0.18723249083273288</v>
      </c>
      <c r="DY105" s="181">
        <v>3.2274625734979454E-2</v>
      </c>
      <c r="DZ105" s="180">
        <v>0.4654433397130302</v>
      </c>
      <c r="EA105" s="181">
        <v>0.37824147962184318</v>
      </c>
      <c r="EB105" s="182">
        <v>8.7201860091187078E-2</v>
      </c>
      <c r="EC105" s="181">
        <v>0.31504956754968538</v>
      </c>
      <c r="ED105" s="181">
        <v>0.19135481159572676</v>
      </c>
      <c r="EE105" s="181">
        <v>0.12369475595395862</v>
      </c>
      <c r="EF105" s="180">
        <v>9.4899502941948113E-2</v>
      </c>
      <c r="EG105" s="181">
        <v>3.3781460907734595E-2</v>
      </c>
      <c r="EH105" s="182">
        <v>6.1118042034213518E-2</v>
      </c>
      <c r="EI105" s="181">
        <v>3.6331671694434256E-2</v>
      </c>
      <c r="EJ105" s="181">
        <v>5.0567360849494373E-3</v>
      </c>
      <c r="EK105" s="182">
        <v>3.127493560948482E-2</v>
      </c>
      <c r="EL105" s="181"/>
      <c r="EM105" s="181"/>
      <c r="EN105" s="222">
        <v>1.7680526971817017</v>
      </c>
      <c r="EO105" s="223">
        <v>1.2813197374343872</v>
      </c>
      <c r="EP105" s="223">
        <v>1.6821094751358032</v>
      </c>
      <c r="EQ105" s="223">
        <v>1.8542561531066895</v>
      </c>
      <c r="ER105" s="223">
        <v>2.1146087646484375</v>
      </c>
      <c r="ES105" s="223">
        <v>2.1389398574829102</v>
      </c>
      <c r="ET105" s="223">
        <v>1.8648431301116943</v>
      </c>
      <c r="EU105" s="224">
        <v>1.5677077770233154</v>
      </c>
      <c r="EV105" s="159">
        <v>1995</v>
      </c>
      <c r="EW105" s="207">
        <f t="shared" si="25"/>
        <v>0.60732850432395935</v>
      </c>
      <c r="EX105" s="225">
        <v>0.39267149567604065</v>
      </c>
      <c r="EY105" s="225">
        <v>0.25807297229766846</v>
      </c>
      <c r="EZ105" s="225">
        <v>0.10861765593290329</v>
      </c>
      <c r="FA105" s="226">
        <v>6.8534933030605316E-2</v>
      </c>
      <c r="FB105" s="208"/>
      <c r="FC105" s="208"/>
      <c r="FD105" s="208"/>
      <c r="FE105" s="208"/>
      <c r="FF105" s="208"/>
      <c r="FG105" s="118"/>
      <c r="FH105" s="118"/>
      <c r="FI105" s="118"/>
      <c r="FJ105" s="118"/>
      <c r="FK105" s="211"/>
      <c r="FL105" s="211"/>
      <c r="FM105" s="211"/>
      <c r="FN105" s="211"/>
      <c r="FO105" s="118"/>
      <c r="FP105" s="118"/>
      <c r="FQ105" s="118"/>
      <c r="FR105" s="118"/>
      <c r="FS105" s="229">
        <v>0.73409426212310802</v>
      </c>
      <c r="FT105" s="223">
        <v>0.50223740172112297</v>
      </c>
      <c r="FU105" s="230">
        <f t="shared" si="26"/>
        <v>0.36868959482709474</v>
      </c>
      <c r="FV105" s="231">
        <v>0.92596804350614548</v>
      </c>
      <c r="FW105" s="118"/>
      <c r="FX105" s="118"/>
      <c r="FY105" s="118"/>
      <c r="FZ105" s="118"/>
      <c r="GA105" s="118"/>
      <c r="GB105" s="118"/>
      <c r="GC105" s="118"/>
      <c r="GD105" s="118"/>
      <c r="GE105" s="118"/>
      <c r="GF105" s="118"/>
      <c r="GG105" s="118"/>
      <c r="GH105" s="118"/>
      <c r="GI105" s="118"/>
      <c r="GJ105" s="118"/>
      <c r="GK105" s="118"/>
      <c r="GL105" s="118"/>
      <c r="GM105" s="118"/>
      <c r="GN105" s="118"/>
      <c r="GO105" s="118"/>
      <c r="GP105" s="227">
        <v>0.20013050687801875</v>
      </c>
      <c r="GQ105" s="211">
        <v>0.49858959211397402</v>
      </c>
      <c r="GR105" s="211">
        <v>0.30127996206283569</v>
      </c>
      <c r="GS105" s="211">
        <v>8.2160219550132751E-2</v>
      </c>
      <c r="GT105" s="228">
        <v>5.8120984584093094E-2</v>
      </c>
      <c r="GU105" s="227">
        <v>0.23371970453491658</v>
      </c>
      <c r="GV105" s="211">
        <v>0.44492408620868001</v>
      </c>
      <c r="GW105" s="211">
        <v>0.32135623693466187</v>
      </c>
      <c r="GX105" s="211">
        <v>0.10836973041296005</v>
      </c>
      <c r="GY105" s="211">
        <v>8.1347517669200897E-2</v>
      </c>
      <c r="GZ105" s="228">
        <v>4.2319983243942261E-2</v>
      </c>
      <c r="HA105" s="227">
        <v>0.25625900986776101</v>
      </c>
      <c r="HB105" s="211">
        <v>0.45776889192022602</v>
      </c>
      <c r="HC105" s="211">
        <v>0.28597208857536316</v>
      </c>
      <c r="HD105" s="211">
        <v>8.0226615071296692E-2</v>
      </c>
      <c r="HE105" s="211">
        <v>5.8824669569730759E-2</v>
      </c>
      <c r="HF105" s="228">
        <v>3.1422708183526993E-2</v>
      </c>
      <c r="HG105" s="118"/>
      <c r="HH105" s="118">
        <v>1999</v>
      </c>
      <c r="HI105" s="184">
        <v>0.61924487352371216</v>
      </c>
      <c r="HJ105" s="184">
        <v>0.56875860691070557</v>
      </c>
      <c r="HK105" s="174">
        <v>0.32738405466079712</v>
      </c>
      <c r="HL105" s="138">
        <v>0.2690582275390625</v>
      </c>
      <c r="HM105" s="138">
        <v>0.32535558938980103</v>
      </c>
      <c r="HN105" s="138">
        <v>0.27835509181022644</v>
      </c>
      <c r="HO105" s="138">
        <v>0.10601592063903809</v>
      </c>
      <c r="HP105" s="138">
        <v>5.5440217256546021E-2</v>
      </c>
      <c r="HQ105" s="118"/>
      <c r="HR105" s="118"/>
      <c r="HS105" s="118"/>
      <c r="HT105" s="118"/>
      <c r="HU105" s="118"/>
      <c r="HV105" s="118"/>
    </row>
    <row r="106" spans="1:230" x14ac:dyDescent="0.3">
      <c r="A106" s="159">
        <v>1996</v>
      </c>
      <c r="B106" s="159">
        <v>1996</v>
      </c>
      <c r="C106" s="265">
        <v>0.21311810612678528</v>
      </c>
      <c r="D106" s="265">
        <v>0.46459853649139404</v>
      </c>
      <c r="E106" s="265">
        <v>0.32228335738182068</v>
      </c>
      <c r="F106" s="265">
        <v>0.10033402591943741</v>
      </c>
      <c r="G106" s="266">
        <v>0.15079790353775024</v>
      </c>
      <c r="H106" s="266">
        <v>0.43374183773994446</v>
      </c>
      <c r="I106" s="266">
        <v>0.4154602587223053</v>
      </c>
      <c r="J106" s="266">
        <v>0.15964031219482422</v>
      </c>
      <c r="K106" s="190">
        <f t="shared" si="24"/>
        <v>0.25581994652748108</v>
      </c>
      <c r="L106" s="138">
        <v>52012.261866507419</v>
      </c>
      <c r="M106" s="175">
        <f>DataF11.2!L106*$Q$24</f>
        <v>42590.344653913337</v>
      </c>
      <c r="N106" s="175"/>
      <c r="O106" s="175"/>
      <c r="P106" s="118"/>
      <c r="Q106" s="118"/>
      <c r="R106" s="118"/>
      <c r="S106" s="118"/>
      <c r="T106" s="211"/>
      <c r="U106" s="159">
        <v>1996</v>
      </c>
      <c r="V106" s="212">
        <v>9.668528800830245E-4</v>
      </c>
      <c r="W106" s="212">
        <v>6.3598029315471649E-2</v>
      </c>
      <c r="X106" s="212">
        <v>0.32429197430610657</v>
      </c>
      <c r="Y106" s="212">
        <v>0.61211001873016357</v>
      </c>
      <c r="Z106" s="212">
        <v>0.3078705370426178</v>
      </c>
      <c r="AA106" s="212">
        <v>0.15056811273097992</v>
      </c>
      <c r="AB106" s="212">
        <v>5.8822594583034515E-2</v>
      </c>
      <c r="AC106" s="212">
        <v>1.719190739095211E-2</v>
      </c>
      <c r="AD106" s="213">
        <f t="shared" si="7"/>
        <v>0.30423948168754578</v>
      </c>
      <c r="AE106" s="214">
        <v>3.6817700602114201E-3</v>
      </c>
      <c r="AF106" s="214">
        <v>0.23418362438678741</v>
      </c>
      <c r="AG106" s="214">
        <v>0.49728900194168091</v>
      </c>
      <c r="AH106" s="214">
        <v>0.26852735877037048</v>
      </c>
      <c r="AI106" s="214">
        <v>5.3824517875909805E-2</v>
      </c>
      <c r="AJ106" s="214">
        <v>1.1439196765422821E-2</v>
      </c>
      <c r="AK106" s="212">
        <f t="shared" si="8"/>
        <v>0.21470284089446068</v>
      </c>
      <c r="AL106" s="214">
        <v>0</v>
      </c>
      <c r="AM106" s="212">
        <v>0.17067828774452209</v>
      </c>
      <c r="AN106" s="212">
        <v>0.51701468229293823</v>
      </c>
      <c r="AO106" s="212">
        <v>0.31230700016021729</v>
      </c>
      <c r="AP106" s="212">
        <v>6.9111637771129608E-2</v>
      </c>
      <c r="AQ106" s="212">
        <v>1.5172752551734447E-2</v>
      </c>
      <c r="AR106" s="213">
        <f t="shared" si="9"/>
        <v>0.24319536238908768</v>
      </c>
      <c r="AS106" s="212"/>
      <c r="AT106" s="123"/>
      <c r="AU106" s="118"/>
      <c r="AV106" s="118"/>
      <c r="AW106" s="118"/>
      <c r="AX106" s="118"/>
      <c r="AY106" s="118"/>
      <c r="AZ106" s="118"/>
      <c r="BA106" s="118"/>
      <c r="BB106" s="118"/>
      <c r="BC106" s="118"/>
      <c r="BD106" s="118"/>
      <c r="BE106" s="118"/>
      <c r="BF106" s="118"/>
      <c r="BG106" s="118"/>
      <c r="BH106" s="118"/>
      <c r="BI106" s="118"/>
      <c r="BJ106" s="118"/>
      <c r="BK106" s="118"/>
      <c r="BL106" s="118"/>
      <c r="BM106" s="118"/>
      <c r="BN106" s="118"/>
      <c r="BO106" s="118"/>
      <c r="BP106" s="118"/>
      <c r="BQ106" s="215">
        <v>0.21857136197974253</v>
      </c>
      <c r="BR106" s="216">
        <v>0.18663893196372947</v>
      </c>
      <c r="BS106" s="216">
        <v>3.1932430016013091E-2</v>
      </c>
      <c r="BT106" s="216">
        <v>0.18262951355427504</v>
      </c>
      <c r="BU106" s="216">
        <v>7.1179728905365284E-3</v>
      </c>
      <c r="BV106" s="216">
        <v>1.3231956152797732E-2</v>
      </c>
      <c r="BW106" s="216">
        <v>1.5591921412973393E-2</v>
      </c>
      <c r="BX106" s="217">
        <f t="shared" si="10"/>
        <v>2.8823877565771126E-2</v>
      </c>
      <c r="BY106" s="218">
        <v>0.458766193293214</v>
      </c>
      <c r="BZ106" s="218">
        <v>0.37657762224480029</v>
      </c>
      <c r="CA106" s="218">
        <v>8.2188571048413678E-2</v>
      </c>
      <c r="CB106" s="218">
        <v>0.36508674919605255</v>
      </c>
      <c r="CC106" s="218">
        <v>1.978098763383777E-2</v>
      </c>
      <c r="CD106" s="218">
        <v>2.8986617509391688E-2</v>
      </c>
      <c r="CE106" s="218">
        <v>4.4911848829118792E-2</v>
      </c>
      <c r="CF106" s="218">
        <f t="shared" si="11"/>
        <v>7.389846633851048E-2</v>
      </c>
      <c r="CG106" s="219">
        <f t="shared" si="12"/>
        <v>0.42696601861654043</v>
      </c>
      <c r="CH106" s="220">
        <f t="shared" si="13"/>
        <v>0.22371126557746646</v>
      </c>
      <c r="CI106" s="220">
        <f t="shared" si="14"/>
        <v>0.20325475303907406</v>
      </c>
      <c r="CJ106" s="220">
        <f t="shared" si="15"/>
        <v>0.18576837936416268</v>
      </c>
      <c r="CK106" s="220">
        <f t="shared" si="16"/>
        <v>6.0280464325593482E-2</v>
      </c>
      <c r="CL106" s="220">
        <f t="shared" si="17"/>
        <v>2.1531814340638011E-2</v>
      </c>
      <c r="CM106" s="220">
        <f t="shared" si="18"/>
        <v>0.15938536440507559</v>
      </c>
      <c r="CN106" s="221">
        <f t="shared" si="19"/>
        <v>0.18091717874571359</v>
      </c>
      <c r="CO106" s="218">
        <v>0.32266244542778699</v>
      </c>
      <c r="CP106" s="218">
        <v>0.19080381401861474</v>
      </c>
      <c r="CQ106" s="218">
        <v>0.13185863140917231</v>
      </c>
      <c r="CR106" s="218">
        <v>0.16339386557228863</v>
      </c>
      <c r="CS106" s="218">
        <v>4.3956872435589989E-2</v>
      </c>
      <c r="CT106" s="218">
        <v>1.7870293653158925E-2</v>
      </c>
      <c r="CU106" s="218">
        <v>9.7441417217105392E-2</v>
      </c>
      <c r="CV106" s="218">
        <f t="shared" si="20"/>
        <v>0.11531171087026432</v>
      </c>
      <c r="CW106" s="215">
        <v>0.10430357318875345</v>
      </c>
      <c r="CX106" s="216">
        <v>3.2907451558851705E-2</v>
      </c>
      <c r="CY106" s="216">
        <v>7.1396121629901749E-2</v>
      </c>
      <c r="CZ106" s="216">
        <v>2.2374513791874051E-2</v>
      </c>
      <c r="DA106" s="216">
        <v>1.6323591890003493E-2</v>
      </c>
      <c r="DB106" s="216">
        <v>3.661520687479086E-3</v>
      </c>
      <c r="DC106" s="216">
        <v>6.1943947187970187E-2</v>
      </c>
      <c r="DD106" s="217">
        <f t="shared" si="21"/>
        <v>6.5605467875449269E-2</v>
      </c>
      <c r="DE106" s="215">
        <v>4.1074051876644438E-2</v>
      </c>
      <c r="DF106" s="216">
        <v>4.7733286757799427E-3</v>
      </c>
      <c r="DG106" s="216">
        <v>3.6300723200864492E-2</v>
      </c>
      <c r="DH106" s="216">
        <v>3.355605760589242E-3</v>
      </c>
      <c r="DI106" s="216">
        <v>2.123595755835055E-3</v>
      </c>
      <c r="DJ106" s="216">
        <v>6.3008720067223598E-4</v>
      </c>
      <c r="DK106" s="216">
        <v>3.4964763223534298E-2</v>
      </c>
      <c r="DL106" s="217">
        <f t="shared" si="22"/>
        <v>3.5594850424206535E-2</v>
      </c>
      <c r="DM106" s="215">
        <v>6.3229523599147797E-2</v>
      </c>
      <c r="DN106" s="216">
        <v>2.8134122490882874E-2</v>
      </c>
      <c r="DO106" s="216">
        <v>3.5095397382974625E-2</v>
      </c>
      <c r="DP106" s="216">
        <v>1.9018907099962234E-2</v>
      </c>
      <c r="DQ106" s="216">
        <v>1.4199996367096901E-2</v>
      </c>
      <c r="DR106" s="216">
        <v>3.0314335599541664E-3</v>
      </c>
      <c r="DS106" s="216">
        <v>2.6979183778166771E-2</v>
      </c>
      <c r="DT106" s="217">
        <f t="shared" si="23"/>
        <v>3.0010617338120937E-2</v>
      </c>
      <c r="DU106" s="129"/>
      <c r="DV106" s="123">
        <v>1996</v>
      </c>
      <c r="DW106" s="180">
        <v>0.21857136197974253</v>
      </c>
      <c r="DX106" s="181">
        <v>0.18663893196372947</v>
      </c>
      <c r="DY106" s="181">
        <v>3.1932430016013091E-2</v>
      </c>
      <c r="DZ106" s="180">
        <v>0.458766193293214</v>
      </c>
      <c r="EA106" s="181">
        <v>0.37657762224480029</v>
      </c>
      <c r="EB106" s="182">
        <v>8.2188571048413678E-2</v>
      </c>
      <c r="EC106" s="181">
        <v>0.32266244542778699</v>
      </c>
      <c r="ED106" s="181">
        <v>0.19080381401861474</v>
      </c>
      <c r="EE106" s="181">
        <v>0.13185863140917231</v>
      </c>
      <c r="EF106" s="180">
        <v>0.10430357318875345</v>
      </c>
      <c r="EG106" s="181">
        <v>3.2907451558851705E-2</v>
      </c>
      <c r="EH106" s="182">
        <v>7.1396121629901749E-2</v>
      </c>
      <c r="EI106" s="181">
        <v>4.1074051876644438E-2</v>
      </c>
      <c r="EJ106" s="181">
        <v>4.7733286757799427E-3</v>
      </c>
      <c r="EK106" s="182">
        <v>3.6300723200864492E-2</v>
      </c>
      <c r="EL106" s="181"/>
      <c r="EM106" s="181"/>
      <c r="EN106" s="222">
        <v>1.7479395866394043</v>
      </c>
      <c r="EO106" s="223">
        <v>1.2784298658370972</v>
      </c>
      <c r="EP106" s="223">
        <v>1.6190623044967651</v>
      </c>
      <c r="EQ106" s="223">
        <v>1.80841064453125</v>
      </c>
      <c r="ER106" s="223">
        <v>2.1233062744140625</v>
      </c>
      <c r="ES106" s="223">
        <v>2.1053621768951416</v>
      </c>
      <c r="ET106" s="223">
        <v>1.8759801387786865</v>
      </c>
      <c r="EU106" s="224">
        <v>1.5819545984268188</v>
      </c>
      <c r="EV106" s="144">
        <v>1996</v>
      </c>
      <c r="EW106" s="207">
        <f t="shared" si="25"/>
        <v>0.60139676928520203</v>
      </c>
      <c r="EX106" s="225">
        <v>0.39860323071479797</v>
      </c>
      <c r="EY106" s="225">
        <v>0.25748845934867859</v>
      </c>
      <c r="EZ106" s="225">
        <v>0.10168270766735077</v>
      </c>
      <c r="FA106" s="226">
        <v>7.6629228889942169E-2</v>
      </c>
      <c r="FB106" s="208"/>
      <c r="FC106" s="208"/>
      <c r="FD106" s="208"/>
      <c r="FE106" s="208"/>
      <c r="FF106" s="208"/>
      <c r="FG106" s="118"/>
      <c r="FH106" s="118"/>
      <c r="FI106" s="118"/>
      <c r="FJ106" s="118"/>
      <c r="FK106" s="211"/>
      <c r="FL106" s="211"/>
      <c r="FM106" s="211"/>
      <c r="FN106" s="211"/>
      <c r="FO106" s="118"/>
      <c r="FP106" s="118"/>
      <c r="FQ106" s="118"/>
      <c r="FR106" s="118"/>
      <c r="FS106" s="229">
        <v>0.74211841821670499</v>
      </c>
      <c r="FT106" s="223">
        <v>0.50376461503952219</v>
      </c>
      <c r="FU106" s="230">
        <f t="shared" si="26"/>
        <v>0.37385299926667753</v>
      </c>
      <c r="FV106" s="231">
        <v>0.92523639649152756</v>
      </c>
      <c r="FW106" s="118"/>
      <c r="FX106" s="118"/>
      <c r="FY106" s="118"/>
      <c r="FZ106" s="118"/>
      <c r="GA106" s="118"/>
      <c r="GB106" s="118"/>
      <c r="GC106" s="118"/>
      <c r="GD106" s="118"/>
      <c r="GE106" s="118"/>
      <c r="GF106" s="118"/>
      <c r="GG106" s="118"/>
      <c r="GH106" s="118"/>
      <c r="GI106" s="118"/>
      <c r="GJ106" s="118"/>
      <c r="GK106" s="118"/>
      <c r="GL106" s="118"/>
      <c r="GM106" s="118"/>
      <c r="GN106" s="118"/>
      <c r="GO106" s="118"/>
      <c r="GP106" s="227">
        <v>0.19750966099622796</v>
      </c>
      <c r="GQ106" s="211">
        <v>0.49425971296635901</v>
      </c>
      <c r="GR106" s="211">
        <v>0.30823063850402832</v>
      </c>
      <c r="GS106" s="211">
        <v>9.0032130479812622E-2</v>
      </c>
      <c r="GT106" s="228">
        <v>6.534268707036972E-2</v>
      </c>
      <c r="GU106" s="227">
        <v>0.23180330140607708</v>
      </c>
      <c r="GV106" s="211">
        <v>0.43601247219617101</v>
      </c>
      <c r="GW106" s="211">
        <v>0.33218425512313843</v>
      </c>
      <c r="GX106" s="211">
        <v>0.11938147246837616</v>
      </c>
      <c r="GY106" s="211">
        <v>9.0129829943180084E-2</v>
      </c>
      <c r="GZ106" s="228">
        <v>4.7213070094585419E-2</v>
      </c>
      <c r="HA106" s="227">
        <v>0.25792208668682531</v>
      </c>
      <c r="HB106" s="211">
        <v>0.45051956743294103</v>
      </c>
      <c r="HC106" s="211">
        <v>0.29155829548835754</v>
      </c>
      <c r="HD106" s="211">
        <v>8.7760768830776215E-2</v>
      </c>
      <c r="HE106" s="211">
        <v>6.5692700445652008E-2</v>
      </c>
      <c r="HF106" s="228">
        <v>3.6138769239187241E-2</v>
      </c>
      <c r="HG106" s="118"/>
      <c r="HH106" s="118">
        <v>2000</v>
      </c>
      <c r="HI106" s="184">
        <v>0.62667948007583618</v>
      </c>
      <c r="HJ106" s="184">
        <v>0.57056254148483276</v>
      </c>
      <c r="HK106" s="174">
        <v>0.33092978596687317</v>
      </c>
      <c r="HL106" s="138">
        <v>0.26960474252700806</v>
      </c>
      <c r="HM106" s="138">
        <v>0.33452087640762329</v>
      </c>
      <c r="HN106" s="138">
        <v>0.28112295269966125</v>
      </c>
      <c r="HO106" s="138">
        <v>0.11025599390268326</v>
      </c>
      <c r="HP106" s="138">
        <v>5.6445788592100143E-2</v>
      </c>
      <c r="HQ106" s="118"/>
      <c r="HR106" s="118"/>
      <c r="HS106" s="118"/>
      <c r="HT106" s="118"/>
      <c r="HU106" s="118"/>
      <c r="HV106" s="118"/>
    </row>
    <row r="107" spans="1:230" x14ac:dyDescent="0.3">
      <c r="A107" s="159">
        <v>1997</v>
      </c>
      <c r="B107" s="159">
        <v>1997</v>
      </c>
      <c r="C107" s="265">
        <v>0.21216723322868347</v>
      </c>
      <c r="D107" s="265">
        <v>0.46291813254356384</v>
      </c>
      <c r="E107" s="265">
        <v>0.32491463422775269</v>
      </c>
      <c r="F107" s="265">
        <v>0.10437806695699692</v>
      </c>
      <c r="G107" s="266">
        <v>0.14862990379333496</v>
      </c>
      <c r="H107" s="266">
        <v>0.42869958281517029</v>
      </c>
      <c r="I107" s="266">
        <v>0.42267051339149475</v>
      </c>
      <c r="J107" s="266">
        <v>0.16627532243728638</v>
      </c>
      <c r="K107" s="190">
        <f t="shared" si="24"/>
        <v>0.25639519095420837</v>
      </c>
      <c r="L107" s="138">
        <v>53910.480489388676</v>
      </c>
      <c r="M107" s="175">
        <f>DataF11.2!L107*$Q$24</f>
        <v>44144.704769696895</v>
      </c>
      <c r="N107" s="175"/>
      <c r="O107" s="175"/>
      <c r="P107" s="118"/>
      <c r="Q107" s="118"/>
      <c r="R107" s="118"/>
      <c r="S107" s="118"/>
      <c r="T107" s="211"/>
      <c r="U107" s="159">
        <v>1997</v>
      </c>
      <c r="V107" s="212">
        <v>8.3919340977445245E-4</v>
      </c>
      <c r="W107" s="212">
        <v>6.2257494777441025E-2</v>
      </c>
      <c r="X107" s="212">
        <v>0.32192510366439819</v>
      </c>
      <c r="Y107" s="212">
        <v>0.6158173680305481</v>
      </c>
      <c r="Z107" s="212">
        <v>0.31967797875404358</v>
      </c>
      <c r="AA107" s="212">
        <v>0.15549808740615845</v>
      </c>
      <c r="AB107" s="212">
        <v>6.1258174479007721E-2</v>
      </c>
      <c r="AC107" s="212">
        <v>1.8937785178422928E-2</v>
      </c>
      <c r="AD107" s="213">
        <f t="shared" si="7"/>
        <v>0.29613938927650452</v>
      </c>
      <c r="AE107" s="214">
        <v>3.8880587089806795E-3</v>
      </c>
      <c r="AF107" s="214">
        <v>0.23588623106479645</v>
      </c>
      <c r="AG107" s="214">
        <v>0.4975287914276123</v>
      </c>
      <c r="AH107" s="214">
        <v>0.26658496260643005</v>
      </c>
      <c r="AI107" s="214">
        <v>5.3219035267829895E-2</v>
      </c>
      <c r="AJ107" s="214">
        <v>1.1516700498759747E-2</v>
      </c>
      <c r="AK107" s="212">
        <f t="shared" si="8"/>
        <v>0.21336592733860016</v>
      </c>
      <c r="AL107" s="214">
        <v>0</v>
      </c>
      <c r="AM107" s="212">
        <v>0.17368407547473907</v>
      </c>
      <c r="AN107" s="212">
        <v>0.51712578535079956</v>
      </c>
      <c r="AO107" s="212">
        <v>0.30919015407562256</v>
      </c>
      <c r="AP107" s="212">
        <v>6.8097837269306183E-2</v>
      </c>
      <c r="AQ107" s="212">
        <v>1.5154337510466576E-2</v>
      </c>
      <c r="AR107" s="213">
        <f t="shared" si="9"/>
        <v>0.24109231680631638</v>
      </c>
      <c r="AS107" s="212"/>
      <c r="AT107" s="123"/>
      <c r="AU107" s="118"/>
      <c r="AV107" s="118"/>
      <c r="AW107" s="118"/>
      <c r="AX107" s="118"/>
      <c r="AY107" s="118"/>
      <c r="AZ107" s="118"/>
      <c r="BA107" s="118"/>
      <c r="BB107" s="118"/>
      <c r="BC107" s="118"/>
      <c r="BD107" s="118"/>
      <c r="BE107" s="118"/>
      <c r="BF107" s="118"/>
      <c r="BG107" s="118"/>
      <c r="BH107" s="118"/>
      <c r="BI107" s="118"/>
      <c r="BJ107" s="118"/>
      <c r="BK107" s="118"/>
      <c r="BL107" s="118"/>
      <c r="BM107" s="118"/>
      <c r="BN107" s="118"/>
      <c r="BO107" s="118"/>
      <c r="BP107" s="118"/>
      <c r="BQ107" s="215">
        <v>0.21908424461460435</v>
      </c>
      <c r="BR107" s="216">
        <v>0.18674111413883956</v>
      </c>
      <c r="BS107" s="216">
        <v>3.23431304757648E-2</v>
      </c>
      <c r="BT107" s="216">
        <v>0.18238288396969438</v>
      </c>
      <c r="BU107" s="216">
        <v>7.6874539081974941E-3</v>
      </c>
      <c r="BV107" s="216">
        <v>1.3800499529639302E-2</v>
      </c>
      <c r="BW107" s="216">
        <v>1.5213408763598736E-2</v>
      </c>
      <c r="BX107" s="217">
        <f t="shared" si="10"/>
        <v>2.9013908293238036E-2</v>
      </c>
      <c r="BY107" s="218">
        <v>0.45648130241667345</v>
      </c>
      <c r="BZ107" s="218">
        <v>0.37355574586653328</v>
      </c>
      <c r="CA107" s="218">
        <v>8.2925556550140195E-2</v>
      </c>
      <c r="CB107" s="218">
        <v>0.36212041974067688</v>
      </c>
      <c r="CC107" s="218">
        <v>1.9579735842864106E-2</v>
      </c>
      <c r="CD107" s="218">
        <v>3.006337836354811E-2</v>
      </c>
      <c r="CE107" s="218">
        <v>4.4717764420201631E-2</v>
      </c>
      <c r="CF107" s="218">
        <f t="shared" si="11"/>
        <v>7.4781142783749741E-2</v>
      </c>
      <c r="CG107" s="219">
        <f t="shared" si="12"/>
        <v>0.43266834329102533</v>
      </c>
      <c r="CH107" s="220">
        <f t="shared" si="13"/>
        <v>0.21891341753525984</v>
      </c>
      <c r="CI107" s="220">
        <f t="shared" si="14"/>
        <v>0.21375492575576538</v>
      </c>
      <c r="CJ107" s="220">
        <f t="shared" si="15"/>
        <v>0.18375138146802783</v>
      </c>
      <c r="CK107" s="220">
        <f t="shared" si="16"/>
        <v>5.5710995950497E-2</v>
      </c>
      <c r="CL107" s="220">
        <f t="shared" si="17"/>
        <v>2.2266895202882091E-2</v>
      </c>
      <c r="CM107" s="220">
        <f t="shared" si="18"/>
        <v>0.17093907242922565</v>
      </c>
      <c r="CN107" s="221">
        <f t="shared" si="19"/>
        <v>0.19320596763210773</v>
      </c>
      <c r="CO107" s="218">
        <v>0.32443443035238373</v>
      </c>
      <c r="CP107" s="218">
        <v>0.1872807473938265</v>
      </c>
      <c r="CQ107" s="218">
        <v>0.13715368295855718</v>
      </c>
      <c r="CR107" s="218">
        <v>0.16171725443564355</v>
      </c>
      <c r="CS107" s="218">
        <v>4.0879660552443166E-2</v>
      </c>
      <c r="CT107" s="218">
        <v>1.84129254185178E-2</v>
      </c>
      <c r="CU107" s="218">
        <v>0.10342459197141396</v>
      </c>
      <c r="CV107" s="218">
        <f t="shared" si="20"/>
        <v>0.12183751738993176</v>
      </c>
      <c r="CW107" s="215">
        <v>0.10823391293864157</v>
      </c>
      <c r="CX107" s="216">
        <v>3.1632670141433339E-2</v>
      </c>
      <c r="CY107" s="216">
        <v>7.6601242797208216E-2</v>
      </c>
      <c r="CZ107" s="216">
        <v>2.2034127032384276E-2</v>
      </c>
      <c r="DA107" s="216">
        <v>1.4831335398053836E-2</v>
      </c>
      <c r="DB107" s="216">
        <v>3.8539697843642919E-3</v>
      </c>
      <c r="DC107" s="216">
        <v>6.7514480457811693E-2</v>
      </c>
      <c r="DD107" s="217">
        <f t="shared" si="21"/>
        <v>7.1368450242175988E-2</v>
      </c>
      <c r="DE107" s="215">
        <v>4.3228166236562289E-2</v>
      </c>
      <c r="DF107" s="216">
        <v>4.6596938840243523E-3</v>
      </c>
      <c r="DG107" s="216">
        <v>3.8568472352537936E-2</v>
      </c>
      <c r="DH107" s="216">
        <v>3.3469169866293669E-3</v>
      </c>
      <c r="DI107" s="216">
        <v>1.9642568702624452E-3</v>
      </c>
      <c r="DJ107" s="216">
        <v>6.4534567432436205E-4</v>
      </c>
      <c r="DK107" s="216">
        <v>3.7271646554897328E-2</v>
      </c>
      <c r="DL107" s="217">
        <f t="shared" si="22"/>
        <v>3.7916992229221687E-2</v>
      </c>
      <c r="DM107" s="215">
        <v>6.5005749464035034E-2</v>
      </c>
      <c r="DN107" s="216">
        <v>2.6972975581884384E-2</v>
      </c>
      <c r="DO107" s="216">
        <v>3.8032770156860352E-2</v>
      </c>
      <c r="DP107" s="216">
        <v>1.8687210977077484E-2</v>
      </c>
      <c r="DQ107" s="216">
        <v>1.2867078185081482E-2</v>
      </c>
      <c r="DR107" s="216">
        <v>3.2086241990327835E-3</v>
      </c>
      <c r="DS107" s="216">
        <v>3.0242834240198135E-2</v>
      </c>
      <c r="DT107" s="217">
        <f t="shared" si="23"/>
        <v>3.3451458439230919E-2</v>
      </c>
      <c r="DU107" s="129"/>
      <c r="DV107" s="123">
        <v>1997</v>
      </c>
      <c r="DW107" s="180">
        <v>0.21908424461460435</v>
      </c>
      <c r="DX107" s="181">
        <v>0.18674111413883956</v>
      </c>
      <c r="DY107" s="181">
        <v>3.23431304757648E-2</v>
      </c>
      <c r="DZ107" s="180">
        <v>0.45648130241667345</v>
      </c>
      <c r="EA107" s="181">
        <v>0.37355574586653328</v>
      </c>
      <c r="EB107" s="182">
        <v>8.2925556550140195E-2</v>
      </c>
      <c r="EC107" s="181">
        <v>0.32443443035238373</v>
      </c>
      <c r="ED107" s="181">
        <v>0.1872807473938265</v>
      </c>
      <c r="EE107" s="181">
        <v>0.13715368295855718</v>
      </c>
      <c r="EF107" s="180">
        <v>0.10823391293864157</v>
      </c>
      <c r="EG107" s="181">
        <v>3.1632670141433339E-2</v>
      </c>
      <c r="EH107" s="182">
        <v>7.6601242797208216E-2</v>
      </c>
      <c r="EI107" s="181">
        <v>4.3228166236562289E-2</v>
      </c>
      <c r="EJ107" s="181">
        <v>4.6596938840243523E-3</v>
      </c>
      <c r="EK107" s="182">
        <v>3.8568472352537936E-2</v>
      </c>
      <c r="EL107" s="181"/>
      <c r="EM107" s="181"/>
      <c r="EN107" s="222">
        <v>1.7194949388504028</v>
      </c>
      <c r="EO107" s="223">
        <v>1.2517520189285278</v>
      </c>
      <c r="EP107" s="223">
        <v>1.6553171873092651</v>
      </c>
      <c r="EQ107" s="223">
        <v>1.7600107192993164</v>
      </c>
      <c r="ER107" s="223">
        <v>2.0072596073150635</v>
      </c>
      <c r="ES107" s="223">
        <v>2.0505135059356689</v>
      </c>
      <c r="ET107" s="223">
        <v>1.866854190826416</v>
      </c>
      <c r="EU107" s="224">
        <v>1.5315976142883301</v>
      </c>
      <c r="EV107" s="144">
        <v>1997</v>
      </c>
      <c r="EW107" s="207">
        <f t="shared" si="25"/>
        <v>0.60059520602226257</v>
      </c>
      <c r="EX107" s="225">
        <v>0.39940479397773743</v>
      </c>
      <c r="EY107" s="225">
        <v>0.25995582342147827</v>
      </c>
      <c r="EZ107" s="225">
        <v>0.10957876592874527</v>
      </c>
      <c r="FA107" s="226">
        <v>7.9897791147232056E-2</v>
      </c>
      <c r="FB107" s="208"/>
      <c r="FC107" s="208"/>
      <c r="FD107" s="208"/>
      <c r="FE107" s="208"/>
      <c r="FF107" s="208"/>
      <c r="FG107" s="118"/>
      <c r="FH107" s="118"/>
      <c r="FI107" s="118"/>
      <c r="FJ107" s="118"/>
      <c r="FK107" s="211"/>
      <c r="FL107" s="211"/>
      <c r="FM107" s="211"/>
      <c r="FN107" s="211"/>
      <c r="FO107" s="118"/>
      <c r="FP107" s="118"/>
      <c r="FQ107" s="118"/>
      <c r="FR107" s="118"/>
      <c r="FS107" s="229">
        <v>0.73834425210952803</v>
      </c>
      <c r="FT107" s="223">
        <v>0.5022289685824689</v>
      </c>
      <c r="FU107" s="230">
        <f t="shared" si="26"/>
        <v>0.37081787219576268</v>
      </c>
      <c r="FV107" s="231">
        <v>0.92076905816793442</v>
      </c>
      <c r="FW107" s="118"/>
      <c r="FX107" s="118"/>
      <c r="FY107" s="118"/>
      <c r="FZ107" s="118"/>
      <c r="GA107" s="118"/>
      <c r="GB107" s="118"/>
      <c r="GC107" s="118"/>
      <c r="GD107" s="118"/>
      <c r="GE107" s="118"/>
      <c r="GF107" s="118"/>
      <c r="GG107" s="118"/>
      <c r="GH107" s="118"/>
      <c r="GI107" s="118"/>
      <c r="GJ107" s="118"/>
      <c r="GK107" s="118"/>
      <c r="GL107" s="118"/>
      <c r="GM107" s="118"/>
      <c r="GN107" s="118"/>
      <c r="GO107" s="118"/>
      <c r="GP107" s="227">
        <v>0.19821937358293232</v>
      </c>
      <c r="GQ107" s="211">
        <v>0.49365674567420897</v>
      </c>
      <c r="GR107" s="211">
        <v>0.30812391638755798</v>
      </c>
      <c r="GS107" s="211">
        <v>9.1469123959541321E-2</v>
      </c>
      <c r="GT107" s="228">
        <v>6.7339546978473663E-2</v>
      </c>
      <c r="GU107" s="227">
        <v>0.22994669045704971</v>
      </c>
      <c r="GV107" s="211">
        <v>0.43448031945274102</v>
      </c>
      <c r="GW107" s="211">
        <v>0.3355729877948761</v>
      </c>
      <c r="GX107" s="211">
        <v>0.1246575191617012</v>
      </c>
      <c r="GY107" s="211">
        <v>9.5129482448101044E-2</v>
      </c>
      <c r="GZ107" s="228">
        <v>4.9657285213470459E-2</v>
      </c>
      <c r="HA107" s="227">
        <v>0.25993507728702808</v>
      </c>
      <c r="HB107" s="211">
        <v>0.446258394413585</v>
      </c>
      <c r="HC107" s="211">
        <v>0.29380649328231812</v>
      </c>
      <c r="HD107" s="211">
        <v>9.1166876256465912E-2</v>
      </c>
      <c r="HE107" s="211">
        <v>6.8484611809253693E-2</v>
      </c>
      <c r="HF107" s="228">
        <v>3.7269674241542816E-2</v>
      </c>
      <c r="HG107" s="118"/>
      <c r="HH107" s="118">
        <v>2001</v>
      </c>
      <c r="HI107" s="184">
        <v>0.630615234375</v>
      </c>
      <c r="HJ107" s="184">
        <v>0.56108272075653076</v>
      </c>
      <c r="HK107" s="174">
        <v>0.3341839611530304</v>
      </c>
      <c r="HL107" s="138">
        <v>0.26921150088310242</v>
      </c>
      <c r="HM107" s="138">
        <v>0.34149369597434998</v>
      </c>
      <c r="HN107" s="138">
        <v>0.27050107717514038</v>
      </c>
      <c r="HO107" s="138">
        <v>0.11318670213222504</v>
      </c>
      <c r="HP107" s="138">
        <v>5.7511523365974426E-2</v>
      </c>
      <c r="HQ107" s="118"/>
      <c r="HR107" s="118"/>
      <c r="HS107" s="118"/>
      <c r="HT107" s="118"/>
      <c r="HU107" s="118"/>
      <c r="HV107" s="118"/>
    </row>
    <row r="108" spans="1:230" x14ac:dyDescent="0.3">
      <c r="A108" s="159">
        <v>1998</v>
      </c>
      <c r="B108" s="159">
        <v>1998</v>
      </c>
      <c r="C108" s="265">
        <v>0.21266402304172516</v>
      </c>
      <c r="D108" s="265">
        <v>0.45967692136764526</v>
      </c>
      <c r="E108" s="265">
        <v>0.32765904068946838</v>
      </c>
      <c r="F108" s="265">
        <v>0.10673877596855164</v>
      </c>
      <c r="G108" s="266">
        <v>0.14906054735183716</v>
      </c>
      <c r="H108" s="266">
        <v>0.42462053894996643</v>
      </c>
      <c r="I108" s="266">
        <v>0.42631891369819641</v>
      </c>
      <c r="J108" s="266">
        <v>0.16923791170120239</v>
      </c>
      <c r="K108" s="190">
        <f t="shared" si="24"/>
        <v>0.25708100199699402</v>
      </c>
      <c r="L108" s="138">
        <v>55974.97828482015</v>
      </c>
      <c r="M108" s="175">
        <f>DataF11.2!L108*$Q$24</f>
        <v>45835.222918481551</v>
      </c>
      <c r="N108" s="175"/>
      <c r="O108" s="175"/>
      <c r="P108" s="118"/>
      <c r="Q108" s="118"/>
      <c r="R108" s="118"/>
      <c r="S108" s="118"/>
      <c r="T108" s="211"/>
      <c r="U108" s="159">
        <v>1998</v>
      </c>
      <c r="V108" s="212">
        <v>7.7880208846181631E-4</v>
      </c>
      <c r="W108" s="212">
        <v>5.7986710220575333E-2</v>
      </c>
      <c r="X108" s="212">
        <v>0.31552603840827942</v>
      </c>
      <c r="Y108" s="212">
        <v>0.62648725509643555</v>
      </c>
      <c r="Z108" s="212">
        <v>0.33183944225311279</v>
      </c>
      <c r="AA108" s="212">
        <v>0.15779070556163788</v>
      </c>
      <c r="AB108" s="212">
        <v>6.0258757323026657E-2</v>
      </c>
      <c r="AC108" s="212">
        <v>1.855161227285862E-2</v>
      </c>
      <c r="AD108" s="213">
        <f t="shared" si="7"/>
        <v>0.29464781284332275</v>
      </c>
      <c r="AE108" s="214">
        <v>4.6882182359695435E-3</v>
      </c>
      <c r="AF108" s="214">
        <v>0.23708595335483551</v>
      </c>
      <c r="AG108" s="214">
        <v>0.49624183773994446</v>
      </c>
      <c r="AH108" s="214">
        <v>0.26667219400405884</v>
      </c>
      <c r="AI108" s="214">
        <v>5.3994089365005493E-2</v>
      </c>
      <c r="AJ108" s="214">
        <v>1.185141783207655E-2</v>
      </c>
      <c r="AK108" s="212">
        <f t="shared" si="8"/>
        <v>0.21267810463905334</v>
      </c>
      <c r="AL108" s="214">
        <v>0</v>
      </c>
      <c r="AM108" s="212">
        <v>0.17627276480197906</v>
      </c>
      <c r="AN108" s="212">
        <v>0.51434338092803955</v>
      </c>
      <c r="AO108" s="212">
        <v>0.30938386917114258</v>
      </c>
      <c r="AP108" s="212">
        <v>6.8739287555217743E-2</v>
      </c>
      <c r="AQ108" s="212">
        <v>1.5466948039829731E-2</v>
      </c>
      <c r="AR108" s="213">
        <f t="shared" si="9"/>
        <v>0.24064458161592484</v>
      </c>
      <c r="AS108" s="212"/>
      <c r="AT108" s="123"/>
      <c r="AU108" s="118"/>
      <c r="AV108" s="118"/>
      <c r="AW108" s="118"/>
      <c r="AX108" s="118"/>
      <c r="AY108" s="118"/>
      <c r="AZ108" s="118"/>
      <c r="BA108" s="118"/>
      <c r="BB108" s="118"/>
      <c r="BC108" s="118"/>
      <c r="BD108" s="118"/>
      <c r="BE108" s="118"/>
      <c r="BF108" s="118"/>
      <c r="BG108" s="118"/>
      <c r="BH108" s="118"/>
      <c r="BI108" s="118"/>
      <c r="BJ108" s="118"/>
      <c r="BK108" s="118"/>
      <c r="BL108" s="118"/>
      <c r="BM108" s="118"/>
      <c r="BN108" s="118"/>
      <c r="BO108" s="118"/>
      <c r="BP108" s="118"/>
      <c r="BQ108" s="215">
        <v>0.21740347665943527</v>
      </c>
      <c r="BR108" s="216">
        <v>0.18686869077129692</v>
      </c>
      <c r="BS108" s="216">
        <v>3.0534785888138329E-2</v>
      </c>
      <c r="BT108" s="216">
        <v>0.18269337527453899</v>
      </c>
      <c r="BU108" s="216">
        <v>6.8124669629039038E-3</v>
      </c>
      <c r="BV108" s="216">
        <v>1.4017703032653605E-2</v>
      </c>
      <c r="BW108" s="216">
        <v>1.3879925890686741E-2</v>
      </c>
      <c r="BX108" s="217">
        <f t="shared" si="10"/>
        <v>2.7897628923340346E-2</v>
      </c>
      <c r="BY108" s="218">
        <v>0.45388162333412641</v>
      </c>
      <c r="BZ108" s="218">
        <v>0.3734334820423918</v>
      </c>
      <c r="CA108" s="218">
        <v>8.0448141291734665E-2</v>
      </c>
      <c r="CB108" s="218">
        <v>0.36073598265647888</v>
      </c>
      <c r="CC108" s="218">
        <v>2.0403281316509501E-2</v>
      </c>
      <c r="CD108" s="218">
        <v>3.0468429537966059E-2</v>
      </c>
      <c r="CE108" s="218">
        <v>4.2273917459219407E-2</v>
      </c>
      <c r="CF108" s="218">
        <f t="shared" si="11"/>
        <v>7.2742346997185459E-2</v>
      </c>
      <c r="CG108" s="219">
        <f t="shared" si="12"/>
        <v>0.44007773112633397</v>
      </c>
      <c r="CH108" s="220">
        <f t="shared" si="13"/>
        <v>0.22025265298903995</v>
      </c>
      <c r="CI108" s="220">
        <f t="shared" si="14"/>
        <v>0.21982507813729393</v>
      </c>
      <c r="CJ108" s="220">
        <f t="shared" si="15"/>
        <v>0.18027632357552648</v>
      </c>
      <c r="CK108" s="220">
        <f t="shared" si="16"/>
        <v>6.1252370817476136E-2</v>
      </c>
      <c r="CL108" s="220">
        <f t="shared" si="17"/>
        <v>2.2153349019313831E-2</v>
      </c>
      <c r="CM108" s="220">
        <f t="shared" si="18"/>
        <v>0.17639568882959022</v>
      </c>
      <c r="CN108" s="221">
        <f t="shared" si="19"/>
        <v>0.19854903784890404</v>
      </c>
      <c r="CO108" s="218">
        <v>0.32871489579662094</v>
      </c>
      <c r="CP108" s="218">
        <v>0.18817402651198453</v>
      </c>
      <c r="CQ108" s="218">
        <v>0.14054086928463635</v>
      </c>
      <c r="CR108" s="218">
        <v>0.15865605906583369</v>
      </c>
      <c r="CS108" s="218">
        <v>4.5487273832931212E-2</v>
      </c>
      <c r="CT108" s="218">
        <v>1.8330826722229975E-2</v>
      </c>
      <c r="CU108" s="218">
        <v>0.1062407373996546</v>
      </c>
      <c r="CV108" s="218">
        <f t="shared" si="20"/>
        <v>0.12457156412188458</v>
      </c>
      <c r="CW108" s="215">
        <v>0.111362835329713</v>
      </c>
      <c r="CX108" s="216">
        <v>3.2078626477055429E-2</v>
      </c>
      <c r="CY108" s="216">
        <v>7.9284208852657578E-2</v>
      </c>
      <c r="CZ108" s="216">
        <v>2.1620264509692788E-2</v>
      </c>
      <c r="DA108" s="216">
        <v>1.5765096984544924E-2</v>
      </c>
      <c r="DB108" s="216">
        <v>3.8225222970838559E-3</v>
      </c>
      <c r="DC108" s="216">
        <v>7.0154951429935608E-2</v>
      </c>
      <c r="DD108" s="217">
        <f t="shared" si="21"/>
        <v>7.397747372701946E-2</v>
      </c>
      <c r="DE108" s="215">
        <v>4.3693016211690937E-2</v>
      </c>
      <c r="DF108" s="216">
        <v>4.6813081622440285E-3</v>
      </c>
      <c r="DG108" s="216">
        <v>3.9011708049446911E-2</v>
      </c>
      <c r="DH108" s="216">
        <v>3.379433648660779E-3</v>
      </c>
      <c r="DI108" s="216">
        <v>1.9211552577460009E-3</v>
      </c>
      <c r="DJ108" s="216">
        <v>6.3624609263693602E-4</v>
      </c>
      <c r="DK108" s="216">
        <v>3.7756181042729403E-2</v>
      </c>
      <c r="DL108" s="217">
        <f t="shared" si="22"/>
        <v>3.8392427135366336E-2</v>
      </c>
      <c r="DM108" s="215">
        <v>6.7669816315174103E-2</v>
      </c>
      <c r="DN108" s="216">
        <v>2.7397317811846733E-2</v>
      </c>
      <c r="DO108" s="216">
        <v>4.0272500365972519E-2</v>
      </c>
      <c r="DP108" s="216">
        <v>1.8240831792354584E-2</v>
      </c>
      <c r="DQ108" s="216">
        <v>1.3843941502273083E-2</v>
      </c>
      <c r="DR108" s="216">
        <v>3.1862761825323105E-3</v>
      </c>
      <c r="DS108" s="216">
        <v>3.2398771494626999E-2</v>
      </c>
      <c r="DT108" s="217">
        <f t="shared" si="23"/>
        <v>3.5585047677159309E-2</v>
      </c>
      <c r="DU108" s="129"/>
      <c r="DV108" s="123">
        <v>1998</v>
      </c>
      <c r="DW108" s="180">
        <v>0.21740347665943527</v>
      </c>
      <c r="DX108" s="181">
        <v>0.18686869077129692</v>
      </c>
      <c r="DY108" s="181">
        <v>3.0534785888138329E-2</v>
      </c>
      <c r="DZ108" s="180">
        <v>0.45388162333412641</v>
      </c>
      <c r="EA108" s="181">
        <v>0.3734334820423918</v>
      </c>
      <c r="EB108" s="182">
        <v>8.0448141291734665E-2</v>
      </c>
      <c r="EC108" s="181">
        <v>0.32871489579662094</v>
      </c>
      <c r="ED108" s="181">
        <v>0.18817402651198453</v>
      </c>
      <c r="EE108" s="181">
        <v>0.14054086928463635</v>
      </c>
      <c r="EF108" s="180">
        <v>0.111362835329713</v>
      </c>
      <c r="EG108" s="181">
        <v>3.2078626477055429E-2</v>
      </c>
      <c r="EH108" s="182">
        <v>7.9284208852657578E-2</v>
      </c>
      <c r="EI108" s="181">
        <v>4.3693016211690937E-2</v>
      </c>
      <c r="EJ108" s="181">
        <v>4.6813081622440285E-3</v>
      </c>
      <c r="EK108" s="182">
        <v>3.9011708049446911E-2</v>
      </c>
      <c r="EL108" s="181"/>
      <c r="EM108" s="181"/>
      <c r="EN108" s="222">
        <v>1.7304908037185669</v>
      </c>
      <c r="EO108" s="223">
        <v>1.3270494937896729</v>
      </c>
      <c r="EP108" s="223">
        <v>1.6501684188842773</v>
      </c>
      <c r="EQ108" s="223">
        <v>1.7435697317123413</v>
      </c>
      <c r="ER108" s="223">
        <v>2.0405240058898926</v>
      </c>
      <c r="ES108" s="223">
        <v>2.039926290512085</v>
      </c>
      <c r="ET108" s="223">
        <v>1.8179502487182617</v>
      </c>
      <c r="EU108" s="224">
        <v>1.5580635070800781</v>
      </c>
      <c r="EV108" s="144">
        <v>1998</v>
      </c>
      <c r="EW108" s="207">
        <f t="shared" si="25"/>
        <v>0.60412156581878662</v>
      </c>
      <c r="EX108" s="225">
        <v>0.39587843418121338</v>
      </c>
      <c r="EY108" s="225">
        <v>0.25853252410888672</v>
      </c>
      <c r="EZ108" s="225">
        <v>0.10566704720258713</v>
      </c>
      <c r="FA108" s="226">
        <v>7.7921539545059204E-2</v>
      </c>
      <c r="FB108" s="208"/>
      <c r="FC108" s="208"/>
      <c r="FD108" s="208"/>
      <c r="FE108" s="208"/>
      <c r="FF108" s="208"/>
      <c r="FG108" s="118"/>
      <c r="FH108" s="118"/>
      <c r="FI108" s="118"/>
      <c r="FJ108" s="118"/>
      <c r="FK108" s="211"/>
      <c r="FL108" s="211"/>
      <c r="FM108" s="211"/>
      <c r="FN108" s="211"/>
      <c r="FO108" s="118"/>
      <c r="FP108" s="118"/>
      <c r="FQ108" s="118"/>
      <c r="FR108" s="118"/>
      <c r="FS108" s="229">
        <v>0.734820157289505</v>
      </c>
      <c r="FT108" s="223">
        <v>0.50185190633414012</v>
      </c>
      <c r="FU108" s="230">
        <f t="shared" si="26"/>
        <v>0.36877089674849078</v>
      </c>
      <c r="FV108" s="231">
        <v>0.92095529288053513</v>
      </c>
      <c r="FW108" s="118"/>
      <c r="FX108" s="118"/>
      <c r="FY108" s="118"/>
      <c r="FZ108" s="118"/>
      <c r="GA108" s="118"/>
      <c r="GB108" s="118"/>
      <c r="GC108" s="118"/>
      <c r="GD108" s="118"/>
      <c r="GE108" s="118"/>
      <c r="GF108" s="118"/>
      <c r="GG108" s="118"/>
      <c r="GH108" s="118"/>
      <c r="GI108" s="118"/>
      <c r="GJ108" s="118"/>
      <c r="GK108" s="118"/>
      <c r="GL108" s="118"/>
      <c r="GM108" s="118"/>
      <c r="GN108" s="118"/>
      <c r="GO108" s="118"/>
      <c r="GP108" s="227">
        <v>0.19844323869512745</v>
      </c>
      <c r="GQ108" s="211">
        <v>0.48977381162981998</v>
      </c>
      <c r="GR108" s="211">
        <v>0.31178295612335205</v>
      </c>
      <c r="GS108" s="211">
        <v>9.1173157095909119E-2</v>
      </c>
      <c r="GT108" s="228">
        <v>6.6392339766025543E-2</v>
      </c>
      <c r="GU108" s="227">
        <v>0.2258341637444021</v>
      </c>
      <c r="GV108" s="211">
        <v>0.43250039538586199</v>
      </c>
      <c r="GW108" s="211">
        <v>0.34166547656059265</v>
      </c>
      <c r="GX108" s="211">
        <v>0.12860891222953796</v>
      </c>
      <c r="GY108" s="211">
        <v>9.7687557339668274E-2</v>
      </c>
      <c r="GZ108" s="228">
        <v>4.9618776887655258E-2</v>
      </c>
      <c r="HA108" s="227">
        <v>0.25680109108708959</v>
      </c>
      <c r="HB108" s="211">
        <v>0.44466814276546301</v>
      </c>
      <c r="HC108" s="211">
        <v>0.29853081703186035</v>
      </c>
      <c r="HD108" s="211">
        <v>9.4582095742225647E-2</v>
      </c>
      <c r="HE108" s="211">
        <v>7.1289412677288055E-2</v>
      </c>
      <c r="HF108" s="228">
        <v>3.8875527679920197E-2</v>
      </c>
      <c r="HG108" s="118"/>
      <c r="HH108" s="118">
        <v>2002</v>
      </c>
      <c r="HI108" s="184">
        <v>0.62656527757644653</v>
      </c>
      <c r="HJ108" s="184">
        <v>0.54605692625045776</v>
      </c>
      <c r="HK108" s="174">
        <v>0.32850217819213867</v>
      </c>
      <c r="HL108" s="138">
        <v>0.26787057518959045</v>
      </c>
      <c r="HM108" s="138">
        <v>0.33599367737770081</v>
      </c>
      <c r="HN108" s="138">
        <v>0.25402334332466125</v>
      </c>
      <c r="HO108" s="138">
        <v>0.10948698967695236</v>
      </c>
      <c r="HP108" s="138">
        <v>5.7657863944768906E-2</v>
      </c>
      <c r="HQ108" s="118"/>
      <c r="HR108" s="118"/>
      <c r="HS108" s="118"/>
      <c r="HT108" s="118"/>
      <c r="HU108" s="118"/>
      <c r="HV108" s="118"/>
    </row>
    <row r="109" spans="1:230" x14ac:dyDescent="0.3">
      <c r="A109" s="159">
        <v>1999</v>
      </c>
      <c r="B109" s="159">
        <v>1999</v>
      </c>
      <c r="C109" s="265">
        <v>0.21353696286678314</v>
      </c>
      <c r="D109" s="265">
        <v>0.45907896757125854</v>
      </c>
      <c r="E109" s="265">
        <v>0.32738405466079712</v>
      </c>
      <c r="F109" s="265">
        <v>0.10601592063903809</v>
      </c>
      <c r="G109" s="266">
        <v>0.14768904447555542</v>
      </c>
      <c r="H109" s="266">
        <v>0.41882997751235962</v>
      </c>
      <c r="I109" s="266">
        <v>0.43348097801208496</v>
      </c>
      <c r="J109" s="266">
        <v>0.17707523703575134</v>
      </c>
      <c r="K109" s="190">
        <f t="shared" si="24"/>
        <v>0.25640574097633362</v>
      </c>
      <c r="L109" s="138">
        <v>57661.088915902699</v>
      </c>
      <c r="M109" s="175">
        <f>DataF11.2!L109*$Q$24</f>
        <v>47215.897980964757</v>
      </c>
      <c r="N109" s="175"/>
      <c r="O109" s="175"/>
      <c r="P109" s="118"/>
      <c r="Q109" s="118"/>
      <c r="R109" s="118"/>
      <c r="S109" s="118"/>
      <c r="T109" s="211"/>
      <c r="U109" s="159">
        <v>1999</v>
      </c>
      <c r="V109" s="212">
        <v>5.7870871387422085E-4</v>
      </c>
      <c r="W109" s="212">
        <v>5.6438922882080078E-2</v>
      </c>
      <c r="X109" s="212">
        <v>0.32431617379188538</v>
      </c>
      <c r="Y109" s="212">
        <v>0.61924487352371216</v>
      </c>
      <c r="Z109" s="212">
        <v>0.32535558938980103</v>
      </c>
      <c r="AA109" s="212">
        <v>0.15086472034454346</v>
      </c>
      <c r="AB109" s="212">
        <v>5.7276714593172073E-2</v>
      </c>
      <c r="AC109" s="212">
        <v>1.7640167847275734E-2</v>
      </c>
      <c r="AD109" s="213">
        <f t="shared" si="7"/>
        <v>0.29388928413391113</v>
      </c>
      <c r="AE109" s="214">
        <v>3.9856764487922192E-3</v>
      </c>
      <c r="AF109" s="214">
        <v>0.2352173924446106</v>
      </c>
      <c r="AG109" s="214">
        <v>0.49572435021400452</v>
      </c>
      <c r="AH109" s="214">
        <v>0.2690582275390625</v>
      </c>
      <c r="AI109" s="214">
        <v>5.5440217256546021E-2</v>
      </c>
      <c r="AJ109" s="214">
        <v>1.2611976824700832E-2</v>
      </c>
      <c r="AK109" s="212">
        <f t="shared" si="8"/>
        <v>0.21361801028251648</v>
      </c>
      <c r="AL109" s="214">
        <v>0</v>
      </c>
      <c r="AM109" s="212">
        <v>0.17595575749874115</v>
      </c>
      <c r="AN109" s="212">
        <v>0.51311874389648438</v>
      </c>
      <c r="AO109" s="212">
        <v>0.31092551350593567</v>
      </c>
      <c r="AP109" s="212">
        <v>7.0127710700035095E-2</v>
      </c>
      <c r="AQ109" s="212">
        <v>1.6340939328074455E-2</v>
      </c>
      <c r="AR109" s="213">
        <f t="shared" si="9"/>
        <v>0.24079780280590057</v>
      </c>
      <c r="AS109" s="212"/>
      <c r="AT109" s="123"/>
      <c r="AU109" s="118"/>
      <c r="AV109" s="118"/>
      <c r="AW109" s="118"/>
      <c r="AX109" s="118"/>
      <c r="AY109" s="118"/>
      <c r="AZ109" s="118"/>
      <c r="BA109" s="118"/>
      <c r="BB109" s="118"/>
      <c r="BC109" s="118"/>
      <c r="BD109" s="118"/>
      <c r="BE109" s="118"/>
      <c r="BF109" s="118"/>
      <c r="BG109" s="118"/>
      <c r="BH109" s="118"/>
      <c r="BI109" s="118"/>
      <c r="BJ109" s="118"/>
      <c r="BK109" s="118"/>
      <c r="BL109" s="118"/>
      <c r="BM109" s="118"/>
      <c r="BN109" s="118"/>
      <c r="BO109" s="118"/>
      <c r="BP109" s="118"/>
      <c r="BQ109" s="215">
        <v>0.21615644225194058</v>
      </c>
      <c r="BR109" s="216">
        <v>0.18598787785146165</v>
      </c>
      <c r="BS109" s="216">
        <v>3.0168564400478944E-2</v>
      </c>
      <c r="BT109" s="216">
        <v>0.18205949291586876</v>
      </c>
      <c r="BU109" s="216">
        <v>6.4006696771102432E-3</v>
      </c>
      <c r="BV109" s="216">
        <v>1.4501209151790536E-2</v>
      </c>
      <c r="BW109" s="216">
        <v>1.3195068649516322E-2</v>
      </c>
      <c r="BX109" s="217">
        <f t="shared" si="10"/>
        <v>2.7696277801306859E-2</v>
      </c>
      <c r="BY109" s="218">
        <v>0.45503510885564891</v>
      </c>
      <c r="BZ109" s="218">
        <v>0.37468291490050981</v>
      </c>
      <c r="CA109" s="218">
        <v>8.0352193955139067E-2</v>
      </c>
      <c r="CB109" s="218">
        <v>0.36193183809518814</v>
      </c>
      <c r="CC109" s="218">
        <v>2.0473237873045169E-2</v>
      </c>
      <c r="CD109" s="218">
        <v>3.1739094989029479E-2</v>
      </c>
      <c r="CE109" s="218">
        <v>4.0890943229411988E-2</v>
      </c>
      <c r="CF109" s="218">
        <f t="shared" si="11"/>
        <v>7.2630038218441467E-2</v>
      </c>
      <c r="CG109" s="219">
        <f t="shared" si="12"/>
        <v>0.43852336966548677</v>
      </c>
      <c r="CH109" s="220">
        <f t="shared" si="13"/>
        <v>0.22539923138464876</v>
      </c>
      <c r="CI109" s="220">
        <f t="shared" si="14"/>
        <v>0.21312413828083804</v>
      </c>
      <c r="CJ109" s="220">
        <f t="shared" si="15"/>
        <v>0.1831538388505578</v>
      </c>
      <c r="CK109" s="220">
        <f t="shared" si="16"/>
        <v>6.4655289141423516E-2</v>
      </c>
      <c r="CL109" s="220">
        <f t="shared" si="17"/>
        <v>2.3292553288801282E-2</v>
      </c>
      <c r="CM109" s="220">
        <f t="shared" si="18"/>
        <v>0.16742169351321246</v>
      </c>
      <c r="CN109" s="221">
        <f t="shared" si="19"/>
        <v>0.19071424680201376</v>
      </c>
      <c r="CO109" s="218">
        <v>0.32880846974250455</v>
      </c>
      <c r="CP109" s="218">
        <v>0.1920201603964109</v>
      </c>
      <c r="CQ109" s="218">
        <v>0.13678830934609365</v>
      </c>
      <c r="CR109" s="218">
        <v>0.16114133642986417</v>
      </c>
      <c r="CS109" s="218">
        <v>4.7538734661144597E-2</v>
      </c>
      <c r="CT109" s="218">
        <v>1.9214870929956156E-2</v>
      </c>
      <c r="CU109" s="218">
        <v>0.10091353299134112</v>
      </c>
      <c r="CV109" s="218">
        <f t="shared" si="20"/>
        <v>0.12012840392129728</v>
      </c>
      <c r="CW109" s="215">
        <v>0.10971489992298225</v>
      </c>
      <c r="CX109" s="216">
        <v>3.3379070988237856E-2</v>
      </c>
      <c r="CY109" s="216">
        <v>7.6335828934744387E-2</v>
      </c>
      <c r="CZ109" s="216">
        <v>2.2012502420693636E-2</v>
      </c>
      <c r="DA109" s="216">
        <v>1.7116554480278923E-2</v>
      </c>
      <c r="DB109" s="216">
        <v>4.0776823588451255E-3</v>
      </c>
      <c r="DC109" s="216">
        <v>6.6508160521871348E-2</v>
      </c>
      <c r="DD109" s="217">
        <f t="shared" si="21"/>
        <v>7.0585842880716468E-2</v>
      </c>
      <c r="DE109" s="215">
        <v>4.1808988624632337E-2</v>
      </c>
      <c r="DF109" s="216">
        <v>5.3817613112163371E-3</v>
      </c>
      <c r="DG109" s="216">
        <v>3.6427227313416001E-2</v>
      </c>
      <c r="DH109" s="216">
        <v>3.736050333827734E-3</v>
      </c>
      <c r="DI109" s="216">
        <v>2.4239169715643849E-3</v>
      </c>
      <c r="DJ109" s="216">
        <v>6.9060748544405603E-4</v>
      </c>
      <c r="DK109" s="216">
        <v>3.4958414014809543E-2</v>
      </c>
      <c r="DL109" s="217">
        <f t="shared" si="22"/>
        <v>3.5649021500253598E-2</v>
      </c>
      <c r="DM109" s="215">
        <v>6.7905910313129425E-2</v>
      </c>
      <c r="DN109" s="216">
        <v>2.7997309342026711E-2</v>
      </c>
      <c r="DO109" s="216">
        <v>3.9908602833747864E-2</v>
      </c>
      <c r="DP109" s="216">
        <v>1.8276453018188477E-2</v>
      </c>
      <c r="DQ109" s="216">
        <v>1.4692637138068676E-2</v>
      </c>
      <c r="DR109" s="216">
        <v>3.3870749175548553E-3</v>
      </c>
      <c r="DS109" s="216">
        <v>3.1549748033285141E-2</v>
      </c>
      <c r="DT109" s="217">
        <f t="shared" si="23"/>
        <v>3.4936822950839996E-2</v>
      </c>
      <c r="DU109" s="129"/>
      <c r="DV109" s="123">
        <v>1999</v>
      </c>
      <c r="DW109" s="180">
        <v>0.21615644225194058</v>
      </c>
      <c r="DX109" s="181">
        <v>0.18598787785146165</v>
      </c>
      <c r="DY109" s="181">
        <v>3.0168564400478944E-2</v>
      </c>
      <c r="DZ109" s="180">
        <v>0.45503510885564891</v>
      </c>
      <c r="EA109" s="181">
        <v>0.37468291490050981</v>
      </c>
      <c r="EB109" s="182">
        <v>8.0352193955139067E-2</v>
      </c>
      <c r="EC109" s="181">
        <v>0.32880846974250455</v>
      </c>
      <c r="ED109" s="181">
        <v>0.1920201603964109</v>
      </c>
      <c r="EE109" s="181">
        <v>0.13678830934609365</v>
      </c>
      <c r="EF109" s="180">
        <v>0.10971489992298225</v>
      </c>
      <c r="EG109" s="181">
        <v>3.3379070988237856E-2</v>
      </c>
      <c r="EH109" s="182">
        <v>7.6335828934744387E-2</v>
      </c>
      <c r="EI109" s="181">
        <v>4.1808988624632337E-2</v>
      </c>
      <c r="EJ109" s="181">
        <v>5.3817613112163371E-3</v>
      </c>
      <c r="EK109" s="182">
        <v>3.6427227313416001E-2</v>
      </c>
      <c r="EL109" s="181"/>
      <c r="EM109" s="181"/>
      <c r="EN109" s="222">
        <v>1.7317118644714355</v>
      </c>
      <c r="EO109" s="223">
        <v>1.3410379886627197</v>
      </c>
      <c r="EP109" s="223">
        <v>1.6691453456878662</v>
      </c>
      <c r="EQ109" s="223">
        <v>1.8017867803573608</v>
      </c>
      <c r="ER109" s="223">
        <v>1.9882100820541382</v>
      </c>
      <c r="ES109" s="223">
        <v>2.0032229423522949</v>
      </c>
      <c r="ET109" s="223">
        <v>1.7946183681488037</v>
      </c>
      <c r="EU109" s="224">
        <v>1.5371489524841309</v>
      </c>
      <c r="EV109" s="144">
        <v>1999</v>
      </c>
      <c r="EW109" s="207">
        <f t="shared" si="25"/>
        <v>0.60460665822029114</v>
      </c>
      <c r="EX109" s="225">
        <v>0.39539334177970886</v>
      </c>
      <c r="EY109" s="225">
        <v>0.2547970712184906</v>
      </c>
      <c r="EZ109" s="225">
        <v>0.11081793159246445</v>
      </c>
      <c r="FA109" s="226">
        <v>8.414042741060257E-2</v>
      </c>
      <c r="FB109" s="208"/>
      <c r="FC109" s="208"/>
      <c r="FD109" s="208"/>
      <c r="FE109" s="208"/>
      <c r="FF109" s="208"/>
      <c r="FG109" s="118"/>
      <c r="FH109" s="118"/>
      <c r="FI109" s="118"/>
      <c r="FJ109" s="118"/>
      <c r="FK109" s="211"/>
      <c r="FL109" s="211"/>
      <c r="FM109" s="211"/>
      <c r="FN109" s="211"/>
      <c r="FO109" s="118"/>
      <c r="FP109" s="118"/>
      <c r="FQ109" s="118"/>
      <c r="FR109" s="118"/>
      <c r="FS109" s="229">
        <v>0.74437585473060608</v>
      </c>
      <c r="FT109" s="223">
        <v>0.50131258354369679</v>
      </c>
      <c r="FU109" s="230">
        <f t="shared" si="26"/>
        <v>0.37316498286254768</v>
      </c>
      <c r="FV109" s="231">
        <v>0.91908865422010422</v>
      </c>
      <c r="FW109" s="118"/>
      <c r="FX109" s="118"/>
      <c r="FY109" s="118"/>
      <c r="FZ109" s="118"/>
      <c r="GA109" s="118"/>
      <c r="GB109" s="118"/>
      <c r="GC109" s="118"/>
      <c r="GD109" s="118"/>
      <c r="GE109" s="118"/>
      <c r="GF109" s="118"/>
      <c r="GG109" s="118"/>
      <c r="GH109" s="118"/>
      <c r="GI109" s="118"/>
      <c r="GJ109" s="118"/>
      <c r="GK109" s="118"/>
      <c r="GL109" s="118"/>
      <c r="GM109" s="118"/>
      <c r="GN109" s="118"/>
      <c r="GO109" s="118"/>
      <c r="GP109" s="227">
        <v>0.19408309793841882</v>
      </c>
      <c r="GQ109" s="211">
        <v>0.492325670583666</v>
      </c>
      <c r="GR109" s="211">
        <v>0.31359127163887024</v>
      </c>
      <c r="GS109" s="211">
        <v>9.2621505260467529E-2</v>
      </c>
      <c r="GT109" s="228">
        <v>6.7050740122795105E-2</v>
      </c>
      <c r="GU109" s="227">
        <v>0.22615553204465369</v>
      </c>
      <c r="GV109" s="211">
        <v>0.43403954047482302</v>
      </c>
      <c r="GW109" s="211">
        <v>0.33980491757392883</v>
      </c>
      <c r="GX109" s="211">
        <v>0.12374334782361984</v>
      </c>
      <c r="GY109" s="211">
        <v>9.2735573649406433E-2</v>
      </c>
      <c r="GZ109" s="228">
        <v>4.5984819531440735E-2</v>
      </c>
      <c r="HA109" s="227">
        <v>0.25659569219747541</v>
      </c>
      <c r="HB109" s="211">
        <v>0.44553990124309201</v>
      </c>
      <c r="HC109" s="211">
        <v>0.2978644073009491</v>
      </c>
      <c r="HD109" s="211">
        <v>9.4350308179855347E-2</v>
      </c>
      <c r="HE109" s="211">
        <v>7.0862285792827606E-2</v>
      </c>
      <c r="HF109" s="228">
        <v>3.8178447633981705E-2</v>
      </c>
      <c r="HG109" s="118"/>
      <c r="HH109" s="118">
        <v>2003</v>
      </c>
      <c r="HI109" s="184">
        <v>0.62961852550506592</v>
      </c>
      <c r="HJ109" s="184">
        <v>0.53840893507003784</v>
      </c>
      <c r="HK109" s="174">
        <v>0.33262506127357483</v>
      </c>
      <c r="HL109" s="138">
        <v>0.26925036311149597</v>
      </c>
      <c r="HM109" s="138">
        <v>0.33978500962257385</v>
      </c>
      <c r="HN109" s="138">
        <v>0.24618318676948547</v>
      </c>
      <c r="HO109" s="138">
        <v>0.11374778300523758</v>
      </c>
      <c r="HP109" s="138">
        <v>5.7765908539295197E-2</v>
      </c>
      <c r="HQ109" s="118"/>
      <c r="HR109" s="118"/>
      <c r="HS109" s="118"/>
      <c r="HT109" s="118"/>
      <c r="HU109" s="118"/>
      <c r="HV109" s="118"/>
    </row>
    <row r="110" spans="1:230" x14ac:dyDescent="0.3">
      <c r="A110" s="159">
        <v>2000</v>
      </c>
      <c r="B110" s="159">
        <v>2000</v>
      </c>
      <c r="C110" s="265">
        <v>0.21517005562782288</v>
      </c>
      <c r="D110" s="265">
        <v>0.45390015840530396</v>
      </c>
      <c r="E110" s="265">
        <v>0.33092978596687317</v>
      </c>
      <c r="F110" s="265">
        <v>0.11025599390268326</v>
      </c>
      <c r="G110" s="266">
        <v>0.14615023136138916</v>
      </c>
      <c r="H110" s="266">
        <v>0.41501730680465698</v>
      </c>
      <c r="I110" s="266">
        <v>0.43883246183395386</v>
      </c>
      <c r="J110" s="266">
        <v>0.18267017602920532</v>
      </c>
      <c r="K110" s="190">
        <f t="shared" si="24"/>
        <v>0.25616228580474854</v>
      </c>
      <c r="L110" s="138">
        <v>59560.759194019694</v>
      </c>
      <c r="M110" s="175">
        <f>DataF11.2!L110*$Q$24</f>
        <v>48771.446787541419</v>
      </c>
      <c r="N110" s="175"/>
      <c r="O110" s="175"/>
      <c r="P110" s="118"/>
      <c r="Q110" s="118"/>
      <c r="R110" s="118"/>
      <c r="S110" s="118"/>
      <c r="T110" s="211"/>
      <c r="U110" s="159">
        <v>2000</v>
      </c>
      <c r="V110" s="212">
        <v>5.9153087204322219E-4</v>
      </c>
      <c r="W110" s="212">
        <v>5.5888965725898743E-2</v>
      </c>
      <c r="X110" s="212">
        <v>0.31743156909942627</v>
      </c>
      <c r="Y110" s="212">
        <v>0.62667948007583618</v>
      </c>
      <c r="Z110" s="212">
        <v>0.33452087640762329</v>
      </c>
      <c r="AA110" s="212">
        <v>0.1554940938949585</v>
      </c>
      <c r="AB110" s="212">
        <v>5.8813720941543579E-2</v>
      </c>
      <c r="AC110" s="212">
        <v>1.8027674406766891E-2</v>
      </c>
      <c r="AD110" s="213">
        <f t="shared" si="7"/>
        <v>0.29215860366821289</v>
      </c>
      <c r="AE110" s="214">
        <v>3.3919322304427624E-3</v>
      </c>
      <c r="AF110" s="214">
        <v>0.23599258065223694</v>
      </c>
      <c r="AG110" s="214">
        <v>0.494402676820755</v>
      </c>
      <c r="AH110" s="214">
        <v>0.26960474252700806</v>
      </c>
      <c r="AI110" s="214">
        <v>5.6445788592100143E-2</v>
      </c>
      <c r="AJ110" s="214">
        <v>1.3071113266050816E-2</v>
      </c>
      <c r="AK110" s="212">
        <f t="shared" si="8"/>
        <v>0.21315895393490791</v>
      </c>
      <c r="AL110" s="214">
        <v>0</v>
      </c>
      <c r="AM110" s="212">
        <v>0.17837442457675934</v>
      </c>
      <c r="AN110" s="212">
        <v>0.51104414463043213</v>
      </c>
      <c r="AO110" s="212">
        <v>0.31058144569396973</v>
      </c>
      <c r="AP110" s="212">
        <v>7.1096189320087433E-2</v>
      </c>
      <c r="AQ110" s="212">
        <v>1.6980523243546486E-2</v>
      </c>
      <c r="AR110" s="213">
        <f t="shared" si="9"/>
        <v>0.23948525637388229</v>
      </c>
      <c r="AS110" s="212"/>
      <c r="AT110" s="123"/>
      <c r="AU110" s="118"/>
      <c r="AV110" s="118"/>
      <c r="AW110" s="118"/>
      <c r="AX110" s="118"/>
      <c r="AY110" s="118"/>
      <c r="AZ110" s="118"/>
      <c r="BA110" s="118"/>
      <c r="BB110" s="118"/>
      <c r="BC110" s="118"/>
      <c r="BD110" s="118"/>
      <c r="BE110" s="118"/>
      <c r="BF110" s="118"/>
      <c r="BG110" s="118"/>
      <c r="BH110" s="118"/>
      <c r="BI110" s="118"/>
      <c r="BJ110" s="118"/>
      <c r="BK110" s="118"/>
      <c r="BL110" s="118"/>
      <c r="BM110" s="118"/>
      <c r="BN110" s="118"/>
      <c r="BO110" s="118"/>
      <c r="BP110" s="118"/>
      <c r="BQ110" s="215">
        <v>0.21524953488937365</v>
      </c>
      <c r="BR110" s="216">
        <v>0.18566188942672351</v>
      </c>
      <c r="BS110" s="216">
        <v>2.9587645462650129E-2</v>
      </c>
      <c r="BT110" s="216">
        <v>0.18201828026212752</v>
      </c>
      <c r="BU110" s="216">
        <v>5.9518728393841338E-3</v>
      </c>
      <c r="BV110" s="216">
        <v>1.4255577397956659E-2</v>
      </c>
      <c r="BW110" s="216">
        <v>1.302380325104922E-2</v>
      </c>
      <c r="BX110" s="217">
        <f t="shared" si="10"/>
        <v>2.7279380649005879E-2</v>
      </c>
      <c r="BY110" s="218">
        <v>0.45210898084182749</v>
      </c>
      <c r="BZ110" s="218">
        <v>0.37280609482307131</v>
      </c>
      <c r="CA110" s="218">
        <v>7.9302886018756166E-2</v>
      </c>
      <c r="CB110" s="218">
        <v>0.36060159653425217</v>
      </c>
      <c r="CC110" s="218">
        <v>1.962888342460798E-2</v>
      </c>
      <c r="CD110" s="218">
        <v>3.1262737346050014E-2</v>
      </c>
      <c r="CE110" s="218">
        <v>4.0615756752697706E-2</v>
      </c>
      <c r="CF110" s="218">
        <f t="shared" si="11"/>
        <v>7.1878494098747719E-2</v>
      </c>
      <c r="CG110" s="219">
        <f t="shared" si="12"/>
        <v>0.44579707001396224</v>
      </c>
      <c r="CH110" s="220">
        <f t="shared" si="13"/>
        <v>0.22550587316245346</v>
      </c>
      <c r="CI110" s="220">
        <f t="shared" si="14"/>
        <v>0.22029119685150875</v>
      </c>
      <c r="CJ110" s="220">
        <f t="shared" si="15"/>
        <v>0.18242889363318682</v>
      </c>
      <c r="CK110" s="220">
        <f t="shared" si="16"/>
        <v>6.5967905612998409E-2</v>
      </c>
      <c r="CL110" s="220">
        <f t="shared" si="17"/>
        <v>2.2678703175825987E-2</v>
      </c>
      <c r="CM110" s="220">
        <f t="shared" si="18"/>
        <v>0.17472156909798495</v>
      </c>
      <c r="CN110" s="221">
        <f t="shared" si="19"/>
        <v>0.19740027227381093</v>
      </c>
      <c r="CO110" s="218">
        <v>0.33264145737299317</v>
      </c>
      <c r="CP110" s="218">
        <v>0.19174296926085072</v>
      </c>
      <c r="CQ110" s="218">
        <v>0.14089848811214242</v>
      </c>
      <c r="CR110" s="218">
        <v>0.16017779568210244</v>
      </c>
      <c r="CS110" s="218">
        <v>4.8628541503160948E-2</v>
      </c>
      <c r="CT110" s="218">
        <v>1.8803984208663919E-2</v>
      </c>
      <c r="CU110" s="218">
        <v>0.10503113833877209</v>
      </c>
      <c r="CV110" s="218">
        <f t="shared" si="20"/>
        <v>0.12383512254743601</v>
      </c>
      <c r="CW110" s="215">
        <v>0.11315561264096907</v>
      </c>
      <c r="CX110" s="216">
        <v>3.3762903901602741E-2</v>
      </c>
      <c r="CY110" s="216">
        <v>7.9392708739366324E-2</v>
      </c>
      <c r="CZ110" s="216">
        <v>2.2251097951084375E-2</v>
      </c>
      <c r="DA110" s="216">
        <v>1.7339364109837462E-2</v>
      </c>
      <c r="DB110" s="216">
        <v>3.8747189671620675E-3</v>
      </c>
      <c r="DC110" s="216">
        <v>6.9690430759212857E-2</v>
      </c>
      <c r="DD110" s="217">
        <f t="shared" si="21"/>
        <v>7.3565149726374929E-2</v>
      </c>
      <c r="DE110" s="215">
        <v>4.3341453376929399E-2</v>
      </c>
      <c r="DF110" s="216">
        <v>5.4253276571199537E-3</v>
      </c>
      <c r="DG110" s="216">
        <v>3.7916125719809443E-2</v>
      </c>
      <c r="DH110" s="216">
        <v>3.9322790689766407E-3</v>
      </c>
      <c r="DI110" s="216">
        <v>2.2008570783762288E-3</v>
      </c>
      <c r="DJ110" s="216">
        <v>6.4486734761416795E-4</v>
      </c>
      <c r="DK110" s="216">
        <v>3.6563449968553846E-2</v>
      </c>
      <c r="DL110" s="217">
        <f t="shared" si="22"/>
        <v>3.7208317316168013E-2</v>
      </c>
      <c r="DM110" s="215">
        <v>6.9814160466194153E-2</v>
      </c>
      <c r="DN110" s="216">
        <v>2.8337575495243073E-2</v>
      </c>
      <c r="DO110" s="216">
        <v>4.1476581245660782E-2</v>
      </c>
      <c r="DP110" s="216">
        <v>1.8318818882107735E-2</v>
      </c>
      <c r="DQ110" s="216">
        <v>1.5138506889343262E-2</v>
      </c>
      <c r="DR110" s="216">
        <v>3.2298516016453505E-3</v>
      </c>
      <c r="DS110" s="216">
        <v>3.3126980066299438E-2</v>
      </c>
      <c r="DT110" s="217">
        <f t="shared" si="23"/>
        <v>3.6356831667944789E-2</v>
      </c>
      <c r="DU110" s="129"/>
      <c r="DV110" s="123">
        <v>2000</v>
      </c>
      <c r="DW110" s="180">
        <v>0.21524953488937365</v>
      </c>
      <c r="DX110" s="181">
        <v>0.18566188942672351</v>
      </c>
      <c r="DY110" s="181">
        <v>2.9587645462650129E-2</v>
      </c>
      <c r="DZ110" s="180">
        <v>0.45210898084182749</v>
      </c>
      <c r="EA110" s="181">
        <v>0.37280609482307131</v>
      </c>
      <c r="EB110" s="182">
        <v>7.9302886018756166E-2</v>
      </c>
      <c r="EC110" s="181">
        <v>0.33264145737299317</v>
      </c>
      <c r="ED110" s="181">
        <v>0.19174296926085072</v>
      </c>
      <c r="EE110" s="181">
        <v>0.14089848811214242</v>
      </c>
      <c r="EF110" s="180">
        <v>0.11315561264096907</v>
      </c>
      <c r="EG110" s="181">
        <v>3.3762903901602741E-2</v>
      </c>
      <c r="EH110" s="182">
        <v>7.9392708739366324E-2</v>
      </c>
      <c r="EI110" s="181">
        <v>4.3341453376929399E-2</v>
      </c>
      <c r="EJ110" s="181">
        <v>5.4253276571199537E-3</v>
      </c>
      <c r="EK110" s="182">
        <v>3.7916125719809443E-2</v>
      </c>
      <c r="EL110" s="181"/>
      <c r="EM110" s="181"/>
      <c r="EN110" s="222">
        <v>1.7225601673126221</v>
      </c>
      <c r="EO110" s="223">
        <v>1.338037371635437</v>
      </c>
      <c r="EP110" s="223">
        <v>1.6561493873596191</v>
      </c>
      <c r="EQ110" s="223">
        <v>1.7769196033477783</v>
      </c>
      <c r="ER110" s="223">
        <v>1.9796113967895508</v>
      </c>
      <c r="ES110" s="223">
        <v>1.9973670244216919</v>
      </c>
      <c r="ET110" s="223">
        <v>1.7943662405014038</v>
      </c>
      <c r="EU110" s="224">
        <v>1.5465466976165771</v>
      </c>
      <c r="EV110" s="144">
        <v>2000</v>
      </c>
      <c r="EW110" s="207">
        <f t="shared" si="25"/>
        <v>0.60438945889472961</v>
      </c>
      <c r="EX110" s="225">
        <v>0.39561054110527039</v>
      </c>
      <c r="EY110" s="225">
        <v>0.25422415137290955</v>
      </c>
      <c r="EZ110" s="225">
        <v>0.11280430108308792</v>
      </c>
      <c r="FA110" s="226">
        <v>8.9177004992961884E-2</v>
      </c>
      <c r="FB110" s="208"/>
      <c r="FC110" s="208"/>
      <c r="FD110" s="208"/>
      <c r="FE110" s="208"/>
      <c r="FF110" s="208"/>
      <c r="FG110" s="118"/>
      <c r="FH110" s="118"/>
      <c r="FI110" s="118"/>
      <c r="FJ110" s="118"/>
      <c r="FK110" s="211"/>
      <c r="FL110" s="211"/>
      <c r="FM110" s="211"/>
      <c r="FN110" s="211"/>
      <c r="FO110" s="118"/>
      <c r="FP110" s="118"/>
      <c r="FQ110" s="118"/>
      <c r="FR110" s="118"/>
      <c r="FS110" s="229">
        <v>0.75819198787212394</v>
      </c>
      <c r="FT110" s="223">
        <v>0.50239798090451782</v>
      </c>
      <c r="FU110" s="230">
        <f t="shared" si="26"/>
        <v>0.38091412384493772</v>
      </c>
      <c r="FV110" s="231">
        <v>0.91940917074680328</v>
      </c>
      <c r="FW110" s="118"/>
      <c r="FX110" s="118"/>
      <c r="FY110" s="118"/>
      <c r="FZ110" s="118"/>
      <c r="GA110" s="118"/>
      <c r="GB110" s="118"/>
      <c r="GC110" s="118"/>
      <c r="GD110" s="118"/>
      <c r="GE110" s="118"/>
      <c r="GF110" s="118"/>
      <c r="GG110" s="118"/>
      <c r="GH110" s="118"/>
      <c r="GI110" s="118"/>
      <c r="GJ110" s="118"/>
      <c r="GK110" s="118"/>
      <c r="GL110" s="118"/>
      <c r="GM110" s="118"/>
      <c r="GN110" s="118"/>
      <c r="GO110" s="118"/>
      <c r="GP110" s="227">
        <v>0.19045848158753567</v>
      </c>
      <c r="GQ110" s="211">
        <v>0.49022484869939897</v>
      </c>
      <c r="GR110" s="211">
        <v>0.31931668519973755</v>
      </c>
      <c r="GS110" s="211">
        <v>9.6508629620075226E-2</v>
      </c>
      <c r="GT110" s="228">
        <v>7.0221684873104095E-2</v>
      </c>
      <c r="GU110" s="227">
        <v>0.22538918997297872</v>
      </c>
      <c r="GV110" s="211">
        <v>0.42948406561236502</v>
      </c>
      <c r="GW110" s="211">
        <v>0.34512677788734436</v>
      </c>
      <c r="GX110" s="211">
        <v>0.12776590883731842</v>
      </c>
      <c r="GY110" s="211">
        <v>9.5720477402210236E-2</v>
      </c>
      <c r="GZ110" s="228">
        <v>4.7690015286207199E-2</v>
      </c>
      <c r="HA110" s="227">
        <v>0.25720828836300791</v>
      </c>
      <c r="HB110" s="211">
        <v>0.44422496344432</v>
      </c>
      <c r="HC110" s="211">
        <v>0.29856675863265991</v>
      </c>
      <c r="HD110" s="211">
        <v>9.5981605350971222E-2</v>
      </c>
      <c r="HE110" s="211">
        <v>7.2243779897689819E-2</v>
      </c>
      <c r="HF110" s="228">
        <v>3.9217978715896606E-2</v>
      </c>
      <c r="HG110" s="118"/>
      <c r="HH110" s="118">
        <v>2004</v>
      </c>
      <c r="HI110" s="184">
        <v>0.63324707746505737</v>
      </c>
      <c r="HJ110" s="184">
        <v>0.52969914674758911</v>
      </c>
      <c r="HK110" s="174">
        <v>0.33556926250457764</v>
      </c>
      <c r="HL110" s="138">
        <v>0.26937499642372131</v>
      </c>
      <c r="HM110" s="138">
        <v>0.34334692358970642</v>
      </c>
      <c r="HN110" s="138">
        <v>0.237641841173172</v>
      </c>
      <c r="HO110" s="138">
        <v>0.11647205799818039</v>
      </c>
      <c r="HP110" s="138">
        <v>5.8603256940841675E-2</v>
      </c>
      <c r="HQ110" s="118"/>
      <c r="HR110" s="118"/>
      <c r="HS110" s="118"/>
      <c r="HT110" s="118"/>
      <c r="HU110" s="118"/>
      <c r="HV110" s="118"/>
    </row>
    <row r="111" spans="1:230" x14ac:dyDescent="0.3">
      <c r="A111" s="159">
        <v>2001</v>
      </c>
      <c r="B111" s="159">
        <v>2001</v>
      </c>
      <c r="C111" s="265">
        <v>0.21485753357410431</v>
      </c>
      <c r="D111" s="265">
        <v>0.4509584903717041</v>
      </c>
      <c r="E111" s="265">
        <v>0.3341839611530304</v>
      </c>
      <c r="F111" s="265">
        <v>0.11318670213222504</v>
      </c>
      <c r="G111" s="266">
        <v>0.14948296546936035</v>
      </c>
      <c r="H111" s="266">
        <v>0.42251256108283997</v>
      </c>
      <c r="I111" s="266">
        <v>0.42800447344779968</v>
      </c>
      <c r="J111" s="266">
        <v>0.17269401252269745</v>
      </c>
      <c r="K111" s="190">
        <f t="shared" si="24"/>
        <v>0.25531046092510223</v>
      </c>
      <c r="L111" s="138">
        <v>59285.352476370434</v>
      </c>
      <c r="M111" s="175">
        <f>DataF11.2!L111*$Q$24</f>
        <v>48545.929445980881</v>
      </c>
      <c r="N111" s="175"/>
      <c r="O111" s="175"/>
      <c r="P111" s="118"/>
      <c r="Q111" s="118"/>
      <c r="R111" s="118"/>
      <c r="S111" s="118"/>
      <c r="T111" s="211"/>
      <c r="U111" s="159">
        <v>2001</v>
      </c>
      <c r="V111" s="212">
        <v>6.821491988375783E-4</v>
      </c>
      <c r="W111" s="212">
        <v>5.8303937315940857E-2</v>
      </c>
      <c r="X111" s="212">
        <v>0.31108084321022034</v>
      </c>
      <c r="Y111" s="212">
        <v>0.630615234375</v>
      </c>
      <c r="Z111" s="212">
        <v>0.34149369597434998</v>
      </c>
      <c r="AA111" s="212">
        <v>0.16128829121589661</v>
      </c>
      <c r="AB111" s="212">
        <v>6.4187124371528625E-2</v>
      </c>
      <c r="AC111" s="212">
        <v>2.3593343794345856E-2</v>
      </c>
      <c r="AD111" s="213">
        <f t="shared" si="7"/>
        <v>0.28912153840065002</v>
      </c>
      <c r="AE111" s="214">
        <v>4.5221662148833275E-3</v>
      </c>
      <c r="AF111" s="214">
        <v>0.24042211472988129</v>
      </c>
      <c r="AG111" s="214">
        <v>0.4903663694858551</v>
      </c>
      <c r="AH111" s="214">
        <v>0.26921150088310242</v>
      </c>
      <c r="AI111" s="214">
        <v>5.7511523365974426E-2</v>
      </c>
      <c r="AJ111" s="214">
        <v>1.3621439225971699E-2</v>
      </c>
      <c r="AK111" s="212">
        <f t="shared" si="8"/>
        <v>0.21169997751712799</v>
      </c>
      <c r="AL111" s="214">
        <v>0</v>
      </c>
      <c r="AM111" s="212">
        <v>0.1848510354757309</v>
      </c>
      <c r="AN111" s="212">
        <v>0.50558376312255859</v>
      </c>
      <c r="AO111" s="212">
        <v>0.30956518650054932</v>
      </c>
      <c r="AP111" s="212">
        <v>7.1939557790756226E-2</v>
      </c>
      <c r="AQ111" s="212">
        <v>1.7559655010700226E-2</v>
      </c>
      <c r="AR111" s="213">
        <f t="shared" si="9"/>
        <v>0.23762562870979309</v>
      </c>
      <c r="AS111" s="212"/>
      <c r="AT111" s="123"/>
      <c r="AU111" s="118"/>
      <c r="AV111" s="118"/>
      <c r="AW111" s="118"/>
      <c r="AX111" s="118"/>
      <c r="AY111" s="118"/>
      <c r="AZ111" s="118"/>
      <c r="BA111" s="118"/>
      <c r="BB111" s="118"/>
      <c r="BC111" s="118"/>
      <c r="BD111" s="118"/>
      <c r="BE111" s="118"/>
      <c r="BF111" s="118"/>
      <c r="BG111" s="118"/>
      <c r="BH111" s="118"/>
      <c r="BI111" s="118"/>
      <c r="BJ111" s="118"/>
      <c r="BK111" s="118"/>
      <c r="BL111" s="118"/>
      <c r="BM111" s="118"/>
      <c r="BN111" s="118"/>
      <c r="BO111" s="118"/>
      <c r="BP111" s="118"/>
      <c r="BQ111" s="215">
        <v>0.21852912849252076</v>
      </c>
      <c r="BR111" s="216">
        <v>0.18878313891898893</v>
      </c>
      <c r="BS111" s="216">
        <v>2.9745989573531827E-2</v>
      </c>
      <c r="BT111" s="216">
        <v>0.18531680200248957</v>
      </c>
      <c r="BU111" s="216">
        <v>5.6982340636887816E-3</v>
      </c>
      <c r="BV111" s="216">
        <v>1.413284384600651E-2</v>
      </c>
      <c r="BW111" s="216">
        <v>1.3381246609273466E-2</v>
      </c>
      <c r="BX111" s="217">
        <f t="shared" si="10"/>
        <v>2.7514090455279978E-2</v>
      </c>
      <c r="BY111" s="218">
        <v>0.44787728850908715</v>
      </c>
      <c r="BZ111" s="218">
        <v>0.37096538350403019</v>
      </c>
      <c r="CA111" s="218">
        <v>7.6911905005056971E-2</v>
      </c>
      <c r="CB111" s="218">
        <v>0.35922381281852722</v>
      </c>
      <c r="CC111" s="218">
        <v>1.9000262102704966E-2</v>
      </c>
      <c r="CD111" s="218">
        <v>3.0379395347577678E-2</v>
      </c>
      <c r="CE111" s="218">
        <v>3.927381416660447E-2</v>
      </c>
      <c r="CF111" s="218">
        <f t="shared" si="11"/>
        <v>6.9653209514182149E-2</v>
      </c>
      <c r="CG111" s="219">
        <f t="shared" si="12"/>
        <v>0.44841248973320269</v>
      </c>
      <c r="CH111" s="220">
        <f t="shared" si="13"/>
        <v>0.22673614680414572</v>
      </c>
      <c r="CI111" s="220">
        <f t="shared" si="14"/>
        <v>0.22167634292905689</v>
      </c>
      <c r="CJ111" s="220">
        <f t="shared" si="15"/>
        <v>0.18265593517571688</v>
      </c>
      <c r="CK111" s="220">
        <f t="shared" si="16"/>
        <v>6.7693576837539571E-2</v>
      </c>
      <c r="CL111" s="220">
        <f t="shared" si="17"/>
        <v>2.2173743898641286E-2</v>
      </c>
      <c r="CM111" s="220">
        <f t="shared" si="18"/>
        <v>0.17588923221831182</v>
      </c>
      <c r="CN111" s="221">
        <f t="shared" si="19"/>
        <v>0.19806297611695312</v>
      </c>
      <c r="CO111" s="218">
        <v>0.33359359647837927</v>
      </c>
      <c r="CP111" s="218">
        <v>0.19229678753838997</v>
      </c>
      <c r="CQ111" s="218">
        <v>0.14129680893998928</v>
      </c>
      <c r="CR111" s="218">
        <v>0.15982977533712983</v>
      </c>
      <c r="CS111" s="218">
        <v>5.017565451763098E-2</v>
      </c>
      <c r="CT111" s="218">
        <v>1.8393493254394874E-2</v>
      </c>
      <c r="CU111" s="218">
        <v>0.10519467154995595</v>
      </c>
      <c r="CV111" s="218">
        <f t="shared" si="20"/>
        <v>0.12358816480435082</v>
      </c>
      <c r="CW111" s="215">
        <v>0.11481889325482339</v>
      </c>
      <c r="CX111" s="216">
        <v>3.4439359265755767E-2</v>
      </c>
      <c r="CY111" s="216">
        <v>8.0379533989067609E-2</v>
      </c>
      <c r="CZ111" s="216">
        <v>2.2826159838587046E-2</v>
      </c>
      <c r="DA111" s="216">
        <v>1.7517922319908591E-2</v>
      </c>
      <c r="DB111" s="216">
        <v>3.7802506442464121E-3</v>
      </c>
      <c r="DC111" s="216">
        <v>7.069456066835586E-2</v>
      </c>
      <c r="DD111" s="217">
        <f t="shared" si="21"/>
        <v>7.4474811312602279E-2</v>
      </c>
      <c r="DE111" s="215">
        <v>4.4600647416503575E-2</v>
      </c>
      <c r="DF111" s="216">
        <v>5.6877636196714142E-3</v>
      </c>
      <c r="DG111" s="216">
        <v>3.8912883796832158E-2</v>
      </c>
      <c r="DH111" s="216">
        <v>4.1863690130412579E-3</v>
      </c>
      <c r="DI111" s="216">
        <v>2.2146056716756228E-3</v>
      </c>
      <c r="DJ111" s="216">
        <v>6.3577812453122196E-4</v>
      </c>
      <c r="DK111" s="216">
        <v>3.7563894504487584E-2</v>
      </c>
      <c r="DL111" s="217">
        <f t="shared" si="22"/>
        <v>3.8199672629018806E-2</v>
      </c>
      <c r="DM111" s="215">
        <v>7.0218242704868317E-2</v>
      </c>
      <c r="DN111" s="216">
        <v>2.8751594945788383E-2</v>
      </c>
      <c r="DO111" s="216">
        <v>4.1466649621725082E-2</v>
      </c>
      <c r="DP111" s="216">
        <v>1.8639791756868362E-2</v>
      </c>
      <c r="DQ111" s="216">
        <v>1.5303316526114941E-2</v>
      </c>
      <c r="DR111" s="216">
        <v>3.1444726046174765E-3</v>
      </c>
      <c r="DS111" s="216">
        <v>3.3130664378404617E-2</v>
      </c>
      <c r="DT111" s="217">
        <f t="shared" si="23"/>
        <v>3.6275136983022094E-2</v>
      </c>
      <c r="DU111" s="129"/>
      <c r="DV111" s="123">
        <v>2001</v>
      </c>
      <c r="DW111" s="180">
        <v>0.21852912849252076</v>
      </c>
      <c r="DX111" s="181">
        <v>0.18878313891898893</v>
      </c>
      <c r="DY111" s="181">
        <v>2.9745989573531827E-2</v>
      </c>
      <c r="DZ111" s="180">
        <v>0.44787728850908715</v>
      </c>
      <c r="EA111" s="181">
        <v>0.37096538350403019</v>
      </c>
      <c r="EB111" s="182">
        <v>7.6911905005056971E-2</v>
      </c>
      <c r="EC111" s="181">
        <v>0.33359359647837927</v>
      </c>
      <c r="ED111" s="181">
        <v>0.19229678753838997</v>
      </c>
      <c r="EE111" s="181">
        <v>0.14129680893998928</v>
      </c>
      <c r="EF111" s="180">
        <v>0.11481889325482339</v>
      </c>
      <c r="EG111" s="181">
        <v>3.4439359265755767E-2</v>
      </c>
      <c r="EH111" s="182">
        <v>8.0379533989067609E-2</v>
      </c>
      <c r="EI111" s="181">
        <v>4.4600647416503575E-2</v>
      </c>
      <c r="EJ111" s="181">
        <v>5.6877636196714142E-3</v>
      </c>
      <c r="EK111" s="182">
        <v>3.8912883796832158E-2</v>
      </c>
      <c r="EL111" s="181"/>
      <c r="EM111" s="181"/>
      <c r="EN111" s="222">
        <v>1.7152752876281738</v>
      </c>
      <c r="EO111" s="223">
        <v>1.3398888111114502</v>
      </c>
      <c r="EP111" s="223">
        <v>1.6576199531555176</v>
      </c>
      <c r="EQ111" s="223">
        <v>1.7773122787475586</v>
      </c>
      <c r="ER111" s="223">
        <v>1.937085747718811</v>
      </c>
      <c r="ES111" s="223">
        <v>1.9865529537200928</v>
      </c>
      <c r="ET111" s="223">
        <v>1.7811113595962524</v>
      </c>
      <c r="EU111" s="224">
        <v>1.5611865520477295</v>
      </c>
      <c r="EV111" s="144">
        <v>2001</v>
      </c>
      <c r="EW111" s="207">
        <f t="shared" si="25"/>
        <v>0.60783079266548157</v>
      </c>
      <c r="EX111" s="225">
        <v>0.39216920733451843</v>
      </c>
      <c r="EY111" s="225">
        <v>0.2514910101890564</v>
      </c>
      <c r="EZ111" s="225">
        <v>0.12548729777336121</v>
      </c>
      <c r="FA111" s="226">
        <v>9.8661482334136963E-2</v>
      </c>
      <c r="FB111" s="208"/>
      <c r="FC111" s="208"/>
      <c r="FD111" s="208"/>
      <c r="FE111" s="208"/>
      <c r="FF111" s="208"/>
      <c r="FG111" s="118"/>
      <c r="FH111" s="118"/>
      <c r="FI111" s="118"/>
      <c r="FJ111" s="118"/>
      <c r="FK111" s="211"/>
      <c r="FL111" s="211"/>
      <c r="FM111" s="211"/>
      <c r="FN111" s="211"/>
      <c r="FO111" s="118"/>
      <c r="FP111" s="118"/>
      <c r="FQ111" s="118"/>
      <c r="FR111" s="118"/>
      <c r="FS111" s="229">
        <v>0.76530869305133797</v>
      </c>
      <c r="FT111" s="223">
        <v>0.50099212005987204</v>
      </c>
      <c r="FU111" s="230">
        <f t="shared" si="26"/>
        <v>0.38341362463203965</v>
      </c>
      <c r="FV111" s="231">
        <v>0.91857907921075821</v>
      </c>
      <c r="FW111" s="118"/>
      <c r="FX111" s="118"/>
      <c r="FY111" s="118"/>
      <c r="FZ111" s="118"/>
      <c r="GA111" s="118"/>
      <c r="GB111" s="118"/>
      <c r="GC111" s="118"/>
      <c r="GD111" s="118"/>
      <c r="GE111" s="118"/>
      <c r="GF111" s="118"/>
      <c r="GG111" s="118"/>
      <c r="GH111" s="118"/>
      <c r="GI111" s="118"/>
      <c r="GJ111" s="118"/>
      <c r="GK111" s="118"/>
      <c r="GL111" s="118"/>
      <c r="GM111" s="118"/>
      <c r="GN111" s="118"/>
      <c r="GO111" s="118"/>
      <c r="GP111" s="227">
        <v>0.20059427430529644</v>
      </c>
      <c r="GQ111" s="211">
        <v>0.48233981354753303</v>
      </c>
      <c r="GR111" s="211">
        <v>0.31706595420837402</v>
      </c>
      <c r="GS111" s="211">
        <v>9.7390927374362946E-2</v>
      </c>
      <c r="GT111" s="228">
        <v>7.0872202515602112E-2</v>
      </c>
      <c r="GU111" s="227">
        <v>0.22298762749097911</v>
      </c>
      <c r="GV111" s="211">
        <v>0.42718967105194</v>
      </c>
      <c r="GW111" s="211">
        <v>0.34982272982597351</v>
      </c>
      <c r="GX111" s="211">
        <v>0.12911324203014374</v>
      </c>
      <c r="GY111" s="211">
        <v>9.6371449530124664E-2</v>
      </c>
      <c r="GZ111" s="228">
        <v>4.8490256071090698E-2</v>
      </c>
      <c r="HA111" s="227">
        <v>0.25750128879478262</v>
      </c>
      <c r="HB111" s="211">
        <v>0.442399881380168</v>
      </c>
      <c r="HC111" s="211">
        <v>0.30009880661964417</v>
      </c>
      <c r="HD111" s="211">
        <v>9.9194712936878204E-2</v>
      </c>
      <c r="HE111" s="211">
        <v>7.5559318065643311E-2</v>
      </c>
      <c r="HF111" s="228">
        <v>4.2052943259477615E-2</v>
      </c>
      <c r="HG111" s="118"/>
      <c r="HH111" s="118">
        <v>2005</v>
      </c>
      <c r="HI111" s="184">
        <v>0.63537150621414185</v>
      </c>
      <c r="HJ111" s="184">
        <v>0.52372819185256958</v>
      </c>
      <c r="HK111" s="174">
        <v>0.33399230241775513</v>
      </c>
      <c r="HL111" s="138">
        <v>0.26912426948547363</v>
      </c>
      <c r="HM111" s="138">
        <v>0.3396727442741394</v>
      </c>
      <c r="HN111" s="138">
        <v>0.22511057555675507</v>
      </c>
      <c r="HO111" s="138">
        <v>0.1149664968252182</v>
      </c>
      <c r="HP111" s="138">
        <v>5.9119004756212234E-2</v>
      </c>
      <c r="HQ111" s="118"/>
      <c r="HR111" s="118"/>
      <c r="HS111" s="118"/>
      <c r="HT111" s="118"/>
      <c r="HU111" s="118"/>
      <c r="HV111" s="118"/>
    </row>
    <row r="112" spans="1:230" x14ac:dyDescent="0.3">
      <c r="A112" s="159">
        <v>2002</v>
      </c>
      <c r="B112" s="159">
        <v>2002</v>
      </c>
      <c r="C112" s="265">
        <v>0.219943568110466</v>
      </c>
      <c r="D112" s="265">
        <v>0.45155423879623413</v>
      </c>
      <c r="E112" s="265">
        <v>0.32850217819213867</v>
      </c>
      <c r="F112" s="265">
        <v>0.10948698967695236</v>
      </c>
      <c r="G112" s="266">
        <v>0.14821606874465942</v>
      </c>
      <c r="H112" s="266">
        <v>0.42455491423606873</v>
      </c>
      <c r="I112" s="266">
        <v>0.42722901701927185</v>
      </c>
      <c r="J112" s="266">
        <v>0.17056876420974731</v>
      </c>
      <c r="K112" s="190">
        <f t="shared" si="24"/>
        <v>0.25666025280952454</v>
      </c>
      <c r="L112" s="138">
        <v>59145.446347812234</v>
      </c>
      <c r="M112" s="175">
        <f>DataF11.2!L112*$Q$24</f>
        <v>48431.367032798742</v>
      </c>
      <c r="N112" s="175"/>
      <c r="O112" s="175"/>
      <c r="P112" s="118"/>
      <c r="Q112" s="118"/>
      <c r="R112" s="118"/>
      <c r="S112" s="118"/>
      <c r="T112" s="211"/>
      <c r="U112" s="159">
        <v>2002</v>
      </c>
      <c r="V112" s="212">
        <v>5.8185833040624857E-4</v>
      </c>
      <c r="W112" s="212">
        <v>5.898052453994751E-2</v>
      </c>
      <c r="X112" s="212">
        <v>0.31445422768592834</v>
      </c>
      <c r="Y112" s="212">
        <v>0.62656527757644653</v>
      </c>
      <c r="Z112" s="212">
        <v>0.33599367737770081</v>
      </c>
      <c r="AA112" s="212">
        <v>0.15969212353229523</v>
      </c>
      <c r="AB112" s="212">
        <v>6.420038640499115E-2</v>
      </c>
      <c r="AC112" s="212">
        <v>2.3481093347072601E-2</v>
      </c>
      <c r="AD112" s="213">
        <f t="shared" si="7"/>
        <v>0.29057160019874573</v>
      </c>
      <c r="AE112" s="214">
        <v>4.6885795891284943E-3</v>
      </c>
      <c r="AF112" s="214">
        <v>0.24383464455604553</v>
      </c>
      <c r="AG112" s="214">
        <v>0.48829478025436401</v>
      </c>
      <c r="AH112" s="214">
        <v>0.26787057518959045</v>
      </c>
      <c r="AI112" s="214">
        <v>5.7657863944768906E-2</v>
      </c>
      <c r="AJ112" s="214">
        <v>1.363329216837883E-2</v>
      </c>
      <c r="AK112" s="212">
        <f t="shared" si="8"/>
        <v>0.21021271124482155</v>
      </c>
      <c r="AL112" s="214">
        <v>0</v>
      </c>
      <c r="AM112" s="212">
        <v>0.19157378375530243</v>
      </c>
      <c r="AN112" s="212">
        <v>0.50290745496749878</v>
      </c>
      <c r="AO112" s="212">
        <v>0.30551877617835999</v>
      </c>
      <c r="AP112" s="212">
        <v>7.1599118411540985E-2</v>
      </c>
      <c r="AQ112" s="212">
        <v>1.7582004889845848E-2</v>
      </c>
      <c r="AR112" s="213">
        <f t="shared" si="9"/>
        <v>0.233919657766819</v>
      </c>
      <c r="AS112" s="212"/>
      <c r="AT112" s="123"/>
      <c r="AU112" s="118"/>
      <c r="AV112" s="118"/>
      <c r="AW112" s="118"/>
      <c r="AX112" s="118"/>
      <c r="AY112" s="118"/>
      <c r="AZ112" s="118"/>
      <c r="BA112" s="118"/>
      <c r="BB112" s="118"/>
      <c r="BC112" s="118"/>
      <c r="BD112" s="118"/>
      <c r="BE112" s="118"/>
      <c r="BF112" s="118"/>
      <c r="BG112" s="118"/>
      <c r="BH112" s="118"/>
      <c r="BI112" s="118"/>
      <c r="BJ112" s="118"/>
      <c r="BK112" s="118"/>
      <c r="BL112" s="118"/>
      <c r="BM112" s="118"/>
      <c r="BN112" s="118"/>
      <c r="BO112" s="118"/>
      <c r="BP112" s="118"/>
      <c r="BQ112" s="215">
        <v>0.22387098878043471</v>
      </c>
      <c r="BR112" s="216">
        <v>0.19439765137000348</v>
      </c>
      <c r="BS112" s="216">
        <v>2.947333741043124E-2</v>
      </c>
      <c r="BT112" s="216">
        <v>0.19093789486214519</v>
      </c>
      <c r="BU112" s="216">
        <v>5.6786892061476343E-3</v>
      </c>
      <c r="BV112" s="216">
        <v>1.4771634799380203E-2</v>
      </c>
      <c r="BW112" s="216">
        <v>1.2482774377333437E-2</v>
      </c>
      <c r="BX112" s="217">
        <f t="shared" si="10"/>
        <v>2.7254409176713641E-2</v>
      </c>
      <c r="BY112" s="218">
        <v>0.44869896440072526</v>
      </c>
      <c r="BZ112" s="218">
        <v>0.37507214756163032</v>
      </c>
      <c r="CA112" s="218">
        <v>7.3626816839094944E-2</v>
      </c>
      <c r="CB112" s="218">
        <v>0.36378472298383713</v>
      </c>
      <c r="CC112" s="218">
        <v>1.8253210729034745E-2</v>
      </c>
      <c r="CD112" s="218">
        <v>3.1413050248031121E-2</v>
      </c>
      <c r="CE112" s="218">
        <v>3.5247972160606024E-2</v>
      </c>
      <c r="CF112" s="218">
        <f t="shared" si="11"/>
        <v>6.6661022408637138E-2</v>
      </c>
      <c r="CG112" s="219">
        <f t="shared" si="12"/>
        <v>0.43782678706813138</v>
      </c>
      <c r="CH112" s="220">
        <f t="shared" si="13"/>
        <v>0.23139257470441021</v>
      </c>
      <c r="CI112" s="220">
        <f t="shared" si="14"/>
        <v>0.20643421236372123</v>
      </c>
      <c r="CJ112" s="220">
        <f t="shared" si="15"/>
        <v>0.18514609150588512</v>
      </c>
      <c r="CK112" s="220">
        <f t="shared" si="16"/>
        <v>7.0969354880292768E-2</v>
      </c>
      <c r="CL112" s="220">
        <f t="shared" si="17"/>
        <v>2.330413068404379E-2</v>
      </c>
      <c r="CM112" s="220">
        <f t="shared" si="18"/>
        <v>0.15840720755567528</v>
      </c>
      <c r="CN112" s="221">
        <f t="shared" si="19"/>
        <v>0.18171133823971908</v>
      </c>
      <c r="CO112" s="218">
        <v>0.32743003944356169</v>
      </c>
      <c r="CP112" s="218">
        <v>0.19545478493305515</v>
      </c>
      <c r="CQ112" s="218">
        <v>0.13197525451050657</v>
      </c>
      <c r="CR112" s="218">
        <v>0.16192309092730284</v>
      </c>
      <c r="CS112" s="218">
        <v>5.1786331538590483E-2</v>
      </c>
      <c r="CT112" s="218">
        <v>1.932091850505931E-2</v>
      </c>
      <c r="CU112" s="218">
        <v>9.4399695942153333E-2</v>
      </c>
      <c r="CV112" s="218">
        <f t="shared" si="20"/>
        <v>0.11372061444721264</v>
      </c>
      <c r="CW112" s="215">
        <v>0.1103967476245697</v>
      </c>
      <c r="CX112" s="216">
        <v>3.5937789771355061E-2</v>
      </c>
      <c r="CY112" s="216">
        <v>7.4458957853214658E-2</v>
      </c>
      <c r="CZ112" s="216">
        <v>2.3223000578582287E-2</v>
      </c>
      <c r="DA112" s="216">
        <v>1.9183023341702288E-2</v>
      </c>
      <c r="DB112" s="216">
        <v>3.9832121789844807E-3</v>
      </c>
      <c r="DC112" s="216">
        <v>6.4007511613521945E-2</v>
      </c>
      <c r="DD112" s="217">
        <f t="shared" si="21"/>
        <v>6.7990723792506425E-2</v>
      </c>
      <c r="DE112" s="215">
        <v>4.2398105373549891E-2</v>
      </c>
      <c r="DF112" s="216">
        <v>5.9791714907599276E-3</v>
      </c>
      <c r="DG112" s="216">
        <v>3.6418933882789967E-2</v>
      </c>
      <c r="DH112" s="216">
        <v>4.298921674489975E-3</v>
      </c>
      <c r="DI112" s="216">
        <v>2.4770920586912712E-3</v>
      </c>
      <c r="DJ112" s="216">
        <v>6.8581415632968084E-4</v>
      </c>
      <c r="DK112" s="216">
        <v>3.4936277700513038E-2</v>
      </c>
      <c r="DL112" s="217">
        <f t="shared" si="22"/>
        <v>3.5622091856842716E-2</v>
      </c>
      <c r="DM112" s="215">
        <v>6.7998640239238739E-2</v>
      </c>
      <c r="DN112" s="216">
        <v>2.9958618804812431E-2</v>
      </c>
      <c r="DO112" s="216">
        <v>3.8040023297071457E-2</v>
      </c>
      <c r="DP112" s="216">
        <v>1.8924079835414886E-2</v>
      </c>
      <c r="DQ112" s="216">
        <v>1.6705932095646858E-2</v>
      </c>
      <c r="DR112" s="216">
        <v>3.2973980996757746E-3</v>
      </c>
      <c r="DS112" s="216">
        <v>2.9071234166622162E-2</v>
      </c>
      <c r="DT112" s="217">
        <f t="shared" si="23"/>
        <v>3.2368632266297936E-2</v>
      </c>
      <c r="DU112" s="129"/>
      <c r="DV112" s="123">
        <v>2002</v>
      </c>
      <c r="DW112" s="180">
        <v>0.22387098878043471</v>
      </c>
      <c r="DX112" s="181">
        <v>0.19439765137000348</v>
      </c>
      <c r="DY112" s="181">
        <v>2.947333741043124E-2</v>
      </c>
      <c r="DZ112" s="180">
        <v>0.44869896440072526</v>
      </c>
      <c r="EA112" s="181">
        <v>0.37507214756163032</v>
      </c>
      <c r="EB112" s="182">
        <v>7.3626816839094944E-2</v>
      </c>
      <c r="EC112" s="181">
        <v>0.32743003944356169</v>
      </c>
      <c r="ED112" s="181">
        <v>0.19545478493305515</v>
      </c>
      <c r="EE112" s="181">
        <v>0.13197525451050657</v>
      </c>
      <c r="EF112" s="180">
        <v>0.1103967476245697</v>
      </c>
      <c r="EG112" s="181">
        <v>3.5937789771355061E-2</v>
      </c>
      <c r="EH112" s="182">
        <v>7.4458957853214658E-2</v>
      </c>
      <c r="EI112" s="181">
        <v>4.2398105373549891E-2</v>
      </c>
      <c r="EJ112" s="181">
        <v>5.9791714907599276E-3</v>
      </c>
      <c r="EK112" s="182">
        <v>3.6418933882789967E-2</v>
      </c>
      <c r="EL112" s="181"/>
      <c r="EM112" s="181"/>
      <c r="EN112" s="222">
        <v>1.6928261518478394</v>
      </c>
      <c r="EO112" s="223">
        <v>1.314717173576355</v>
      </c>
      <c r="EP112" s="223">
        <v>1.5963102579116821</v>
      </c>
      <c r="EQ112" s="223">
        <v>1.719656229019165</v>
      </c>
      <c r="ER112" s="223">
        <v>1.9022378921508789</v>
      </c>
      <c r="ES112" s="223">
        <v>1.9518712759017944</v>
      </c>
      <c r="ET112" s="223">
        <v>1.7854161262512207</v>
      </c>
      <c r="EU112" s="224">
        <v>1.5717463493347168</v>
      </c>
      <c r="EV112" s="144">
        <v>2002</v>
      </c>
      <c r="EW112" s="207">
        <f t="shared" si="25"/>
        <v>0.60706961154937744</v>
      </c>
      <c r="EX112" s="225">
        <v>0.39293038845062256</v>
      </c>
      <c r="EY112" s="225">
        <v>0.25532490015029907</v>
      </c>
      <c r="EZ112" s="225">
        <v>0.12901550531387329</v>
      </c>
      <c r="FA112" s="226">
        <v>9.6578158438205719E-2</v>
      </c>
      <c r="FB112" s="208"/>
      <c r="FC112" s="208"/>
      <c r="FD112" s="208"/>
      <c r="FE112" s="208"/>
      <c r="FF112" s="208"/>
      <c r="FG112" s="118"/>
      <c r="FH112" s="118"/>
      <c r="FI112" s="118"/>
      <c r="FJ112" s="118"/>
      <c r="FK112" s="211"/>
      <c r="FL112" s="211"/>
      <c r="FM112" s="211"/>
      <c r="FN112" s="211"/>
      <c r="FO112" s="118"/>
      <c r="FP112" s="118"/>
      <c r="FQ112" s="118"/>
      <c r="FR112" s="118"/>
      <c r="FS112" s="229">
        <v>0.73771795630454995</v>
      </c>
      <c r="FT112" s="223">
        <v>0.50367968736822744</v>
      </c>
      <c r="FU112" s="230">
        <f t="shared" si="26"/>
        <v>0.37157354959740341</v>
      </c>
      <c r="FV112" s="231">
        <v>0.88525401055812802</v>
      </c>
      <c r="FW112" s="118"/>
      <c r="FX112" s="118"/>
      <c r="FY112" s="118"/>
      <c r="FZ112" s="118"/>
      <c r="GA112" s="118"/>
      <c r="GB112" s="118"/>
      <c r="GC112" s="118"/>
      <c r="GD112" s="118"/>
      <c r="GE112" s="118"/>
      <c r="GF112" s="118"/>
      <c r="GG112" s="118"/>
      <c r="GH112" s="118"/>
      <c r="GI112" s="118"/>
      <c r="GJ112" s="118"/>
      <c r="GK112" s="118"/>
      <c r="GL112" s="118"/>
      <c r="GM112" s="118"/>
      <c r="GN112" s="118"/>
      <c r="GO112" s="118"/>
      <c r="GP112" s="227">
        <v>0.20740923560552976</v>
      </c>
      <c r="GQ112" s="211">
        <v>0.48528718163020801</v>
      </c>
      <c r="GR112" s="211">
        <v>0.30730363726615906</v>
      </c>
      <c r="GS112" s="211">
        <v>8.9079283177852631E-2</v>
      </c>
      <c r="GT112" s="228">
        <v>6.3649967312812805E-2</v>
      </c>
      <c r="GU112" s="227">
        <v>0.22839827962403822</v>
      </c>
      <c r="GV112" s="211">
        <v>0.43076750091133598</v>
      </c>
      <c r="GW112" s="211">
        <v>0.34083425998687744</v>
      </c>
      <c r="GX112" s="211">
        <v>0.12194935977458954</v>
      </c>
      <c r="GY112" s="211">
        <v>9.0860337018966675E-2</v>
      </c>
      <c r="GZ112" s="228">
        <v>4.5646268874406815E-2</v>
      </c>
      <c r="HA112" s="227">
        <v>0.25630658483627727</v>
      </c>
      <c r="HB112" s="211">
        <v>0.440979765369646</v>
      </c>
      <c r="HC112" s="211">
        <v>0.30271366238594055</v>
      </c>
      <c r="HD112" s="211">
        <v>0.10071337968111038</v>
      </c>
      <c r="HE112" s="211">
        <v>7.6596230268478394E-2</v>
      </c>
      <c r="HF112" s="228">
        <v>4.2726028710603714E-2</v>
      </c>
      <c r="HG112" s="118"/>
      <c r="HH112" s="118">
        <v>2006</v>
      </c>
      <c r="HI112" s="184">
        <v>0.64106595516204834</v>
      </c>
      <c r="HJ112" s="184">
        <v>0.52814656496047974</v>
      </c>
      <c r="HK112" s="174">
        <v>0.33199962973594666</v>
      </c>
      <c r="HL112" s="138">
        <v>0.27056524157524109</v>
      </c>
      <c r="HM112" s="138">
        <v>0.33331313729286194</v>
      </c>
      <c r="HN112" s="138">
        <v>0.22132071852684021</v>
      </c>
      <c r="HO112" s="138">
        <v>0.11258013546466827</v>
      </c>
      <c r="HP112" s="138">
        <v>6.0282576829195023E-2</v>
      </c>
      <c r="HQ112" s="118"/>
      <c r="HR112" s="118"/>
      <c r="HS112" s="118"/>
      <c r="HT112" s="118"/>
      <c r="HU112" s="118"/>
      <c r="HV112" s="118"/>
    </row>
    <row r="113" spans="1:230" x14ac:dyDescent="0.3">
      <c r="A113" s="159">
        <v>2003</v>
      </c>
      <c r="B113" s="159">
        <v>2003</v>
      </c>
      <c r="C113" s="265">
        <v>0.21949540078639984</v>
      </c>
      <c r="D113" s="265">
        <v>0.44787955284118652</v>
      </c>
      <c r="E113" s="265">
        <v>0.33262506127357483</v>
      </c>
      <c r="F113" s="265">
        <v>0.11374778300523758</v>
      </c>
      <c r="G113" s="266">
        <v>0.1451382040977478</v>
      </c>
      <c r="H113" s="266">
        <v>0.42619356513023376</v>
      </c>
      <c r="I113" s="266">
        <v>0.42866823077201843</v>
      </c>
      <c r="J113" s="266">
        <v>0.17203257977962494</v>
      </c>
      <c r="K113" s="190">
        <f t="shared" si="24"/>
        <v>0.25663565099239349</v>
      </c>
      <c r="L113" s="138">
        <v>59794.186061249129</v>
      </c>
      <c r="M113" s="175">
        <f>DataF11.2!L113*$Q$24</f>
        <v>48962.588844625971</v>
      </c>
      <c r="N113" s="175"/>
      <c r="O113" s="175"/>
      <c r="P113" s="118"/>
      <c r="Q113" s="118"/>
      <c r="R113" s="118"/>
      <c r="S113" s="118"/>
      <c r="T113" s="211"/>
      <c r="U113" s="159">
        <v>2003</v>
      </c>
      <c r="V113" s="212">
        <v>4.5844377018511295E-4</v>
      </c>
      <c r="W113" s="212">
        <v>5.6634847074747086E-2</v>
      </c>
      <c r="X113" s="212">
        <v>0.31374660134315491</v>
      </c>
      <c r="Y113" s="212">
        <v>0.62961852550506592</v>
      </c>
      <c r="Z113" s="212">
        <v>0.33978500962257385</v>
      </c>
      <c r="AA113" s="212">
        <v>0.16355343163013458</v>
      </c>
      <c r="AB113" s="212">
        <v>6.6027246415615082E-2</v>
      </c>
      <c r="AC113" s="212">
        <v>2.3944811895489693E-2</v>
      </c>
      <c r="AD113" s="213">
        <f t="shared" si="7"/>
        <v>0.28983351588249207</v>
      </c>
      <c r="AE113" s="214">
        <v>3.3001985866576433E-3</v>
      </c>
      <c r="AF113" s="214">
        <v>0.24008007347583771</v>
      </c>
      <c r="AG113" s="214">
        <v>0.49066954851150513</v>
      </c>
      <c r="AH113" s="214">
        <v>0.26925036311149597</v>
      </c>
      <c r="AI113" s="214">
        <v>5.7765908539295197E-2</v>
      </c>
      <c r="AJ113" s="214">
        <v>1.3418500311672688E-2</v>
      </c>
      <c r="AK113" s="212">
        <f t="shared" si="8"/>
        <v>0.21148445457220078</v>
      </c>
      <c r="AL113" s="214">
        <v>0</v>
      </c>
      <c r="AM113" s="212">
        <v>0.18958967924118042</v>
      </c>
      <c r="AN113" s="212">
        <v>0.50388020277023315</v>
      </c>
      <c r="AO113" s="212">
        <v>0.30653014779090881</v>
      </c>
      <c r="AP113" s="212">
        <v>7.1619689464569092E-2</v>
      </c>
      <c r="AQ113" s="212">
        <v>1.735573448240757E-2</v>
      </c>
      <c r="AR113" s="213">
        <f t="shared" si="9"/>
        <v>0.23491045832633972</v>
      </c>
      <c r="AS113" s="212"/>
      <c r="AT113" s="123"/>
      <c r="AU113" s="118"/>
      <c r="AV113" s="118"/>
      <c r="AW113" s="118"/>
      <c r="AX113" s="118"/>
      <c r="AY113" s="118"/>
      <c r="AZ113" s="118"/>
      <c r="BA113" s="118"/>
      <c r="BB113" s="118"/>
      <c r="BC113" s="118"/>
      <c r="BD113" s="118"/>
      <c r="BE113" s="118"/>
      <c r="BF113" s="118"/>
      <c r="BG113" s="118"/>
      <c r="BH113" s="118"/>
      <c r="BI113" s="118"/>
      <c r="BJ113" s="118"/>
      <c r="BK113" s="118"/>
      <c r="BL113" s="118"/>
      <c r="BM113" s="118"/>
      <c r="BN113" s="118"/>
      <c r="BO113" s="118"/>
      <c r="BP113" s="118"/>
      <c r="BQ113" s="215">
        <v>0.22007790613497535</v>
      </c>
      <c r="BR113" s="216">
        <v>0.19108924456238313</v>
      </c>
      <c r="BS113" s="216">
        <v>2.8988661572592229E-2</v>
      </c>
      <c r="BT113" s="216">
        <v>0.18763376190327108</v>
      </c>
      <c r="BU113" s="216">
        <v>5.7658890616906506E-3</v>
      </c>
      <c r="BV113" s="216">
        <v>1.500874842610387E-2</v>
      </c>
      <c r="BW113" s="216">
        <v>1.1669509374892383E-2</v>
      </c>
      <c r="BX113" s="217">
        <f t="shared" si="10"/>
        <v>2.6678257800996252E-2</v>
      </c>
      <c r="BY113" s="218">
        <v>0.4504786854688736</v>
      </c>
      <c r="BZ113" s="218">
        <v>0.37693299527831725</v>
      </c>
      <c r="CA113" s="218">
        <v>7.3545690190556304E-2</v>
      </c>
      <c r="CB113" s="218">
        <v>0.3664424940943718</v>
      </c>
      <c r="CC113" s="218">
        <v>1.721194445603343E-2</v>
      </c>
      <c r="CD113" s="218">
        <v>3.2954504705249951E-2</v>
      </c>
      <c r="CE113" s="218">
        <v>3.3869740470254192E-2</v>
      </c>
      <c r="CF113" s="218">
        <f t="shared" si="11"/>
        <v>6.6824245175504143E-2</v>
      </c>
      <c r="CG113" s="219">
        <f t="shared" si="12"/>
        <v>0.44096498958931751</v>
      </c>
      <c r="CH113" s="220">
        <f t="shared" si="13"/>
        <v>0.23218782985494785</v>
      </c>
      <c r="CI113" s="220">
        <f t="shared" si="14"/>
        <v>0.20877715973436961</v>
      </c>
      <c r="CJ113" s="220">
        <f t="shared" si="15"/>
        <v>0.1876492565497756</v>
      </c>
      <c r="CK113" s="220">
        <f t="shared" si="16"/>
        <v>6.8798398012793083E-2</v>
      </c>
      <c r="CL113" s="220">
        <f t="shared" si="17"/>
        <v>2.4353867034884798E-2</v>
      </c>
      <c r="CM113" s="220">
        <f t="shared" si="18"/>
        <v>0.16016346323377867</v>
      </c>
      <c r="CN113" s="221">
        <f t="shared" si="19"/>
        <v>0.18451733026866346</v>
      </c>
      <c r="CO113" s="218">
        <v>0.3294433983410765</v>
      </c>
      <c r="CP113" s="218">
        <v>0.19631035234318409</v>
      </c>
      <c r="CQ113" s="218">
        <v>0.13313304599789239</v>
      </c>
      <c r="CR113" s="218">
        <v>0.16433214722201228</v>
      </c>
      <c r="CS113" s="218">
        <v>4.9746220509151631E-2</v>
      </c>
      <c r="CT113" s="218">
        <v>2.0180796050430383E-2</v>
      </c>
      <c r="CU113" s="218">
        <v>9.5184229126276595E-2</v>
      </c>
      <c r="CV113" s="218">
        <f t="shared" si="20"/>
        <v>0.11536502517670698</v>
      </c>
      <c r="CW113" s="215">
        <v>0.11152159124824099</v>
      </c>
      <c r="CX113" s="216">
        <v>3.5877477511763754E-2</v>
      </c>
      <c r="CY113" s="216">
        <v>7.5644113736477239E-2</v>
      </c>
      <c r="CZ113" s="216">
        <v>2.3317109327763319E-2</v>
      </c>
      <c r="DA113" s="216">
        <v>1.9052177503641451E-2</v>
      </c>
      <c r="DB113" s="216">
        <v>4.1730709844544148E-3</v>
      </c>
      <c r="DC113" s="216">
        <v>6.497923410750206E-2</v>
      </c>
      <c r="DD113" s="217">
        <f t="shared" si="21"/>
        <v>6.9152305091956467E-2</v>
      </c>
      <c r="DE113" s="215">
        <v>4.32510372007541E-2</v>
      </c>
      <c r="DF113" s="216">
        <v>5.7776847236500374E-3</v>
      </c>
      <c r="DG113" s="216">
        <v>3.7473352477104066E-2</v>
      </c>
      <c r="DH113" s="216">
        <v>4.1456581093370914E-3</v>
      </c>
      <c r="DI113" s="216">
        <v>2.4135277076381819E-3</v>
      </c>
      <c r="DJ113" s="216">
        <v>7.0573906087444496E-4</v>
      </c>
      <c r="DK113" s="216">
        <v>3.5986112522097116E-2</v>
      </c>
      <c r="DL113" s="217">
        <f t="shared" si="22"/>
        <v>3.6691851582971564E-2</v>
      </c>
      <c r="DM113" s="215">
        <v>6.8270556628704071E-2</v>
      </c>
      <c r="DN113" s="216">
        <v>3.0099792405962944E-2</v>
      </c>
      <c r="DO113" s="216">
        <v>3.8170762360095978E-2</v>
      </c>
      <c r="DP113" s="216">
        <v>1.9171450287103653E-2</v>
      </c>
      <c r="DQ113" s="216">
        <v>1.6638649627566338E-2</v>
      </c>
      <c r="DR113" s="216">
        <v>3.4673318732529879E-3</v>
      </c>
      <c r="DS113" s="216">
        <v>2.8993122279644012E-2</v>
      </c>
      <c r="DT113" s="217">
        <f t="shared" si="23"/>
        <v>3.2460454152897E-2</v>
      </c>
      <c r="DU113" s="129"/>
      <c r="DV113" s="123">
        <v>2003</v>
      </c>
      <c r="DW113" s="180">
        <v>0.22007790613497535</v>
      </c>
      <c r="DX113" s="181">
        <v>0.19108924456238313</v>
      </c>
      <c r="DY113" s="181">
        <v>2.8988661572592229E-2</v>
      </c>
      <c r="DZ113" s="180">
        <v>0.4504786854688736</v>
      </c>
      <c r="EA113" s="181">
        <v>0.37693299527831725</v>
      </c>
      <c r="EB113" s="182">
        <v>7.3545690190556304E-2</v>
      </c>
      <c r="EC113" s="181">
        <v>0.3294433983410765</v>
      </c>
      <c r="ED113" s="181">
        <v>0.19631035234318409</v>
      </c>
      <c r="EE113" s="181">
        <v>0.13313304599789239</v>
      </c>
      <c r="EF113" s="180">
        <v>0.11152159124824099</v>
      </c>
      <c r="EG113" s="181">
        <v>3.5877477511763754E-2</v>
      </c>
      <c r="EH113" s="182">
        <v>7.5644113736477239E-2</v>
      </c>
      <c r="EI113" s="181">
        <v>4.32510372007541E-2</v>
      </c>
      <c r="EJ113" s="181">
        <v>5.7776847236500374E-3</v>
      </c>
      <c r="EK113" s="182">
        <v>3.7473352477104066E-2</v>
      </c>
      <c r="EL113" s="181"/>
      <c r="EM113" s="181"/>
      <c r="EN113" s="222">
        <v>1.677245020866394</v>
      </c>
      <c r="EO113" s="223">
        <v>1.3139595985412598</v>
      </c>
      <c r="EP113" s="223">
        <v>1.574671745300293</v>
      </c>
      <c r="EQ113" s="223">
        <v>1.721692681312561</v>
      </c>
      <c r="ER113" s="223">
        <v>1.833488941192627</v>
      </c>
      <c r="ES113" s="223">
        <v>1.9272441864013672</v>
      </c>
      <c r="ET113" s="223">
        <v>1.8076603412628174</v>
      </c>
      <c r="EU113" s="224">
        <v>1.6641941070556641</v>
      </c>
      <c r="EV113" s="144">
        <v>2003</v>
      </c>
      <c r="EW113" s="207">
        <f t="shared" si="25"/>
        <v>0.60307148098945618</v>
      </c>
      <c r="EX113" s="225">
        <v>0.39692851901054382</v>
      </c>
      <c r="EY113" s="225">
        <v>0.26610815525054932</v>
      </c>
      <c r="EZ113" s="225">
        <v>0.12705574929714203</v>
      </c>
      <c r="FA113" s="226">
        <v>9.4920121133327484E-2</v>
      </c>
      <c r="FB113" s="208"/>
      <c r="FC113" s="208"/>
      <c r="FD113" s="208"/>
      <c r="FE113" s="208"/>
      <c r="FF113" s="208"/>
      <c r="FG113" s="118"/>
      <c r="FH113" s="118"/>
      <c r="FI113" s="118"/>
      <c r="FJ113" s="118"/>
      <c r="FK113" s="211"/>
      <c r="FL113" s="211"/>
      <c r="FM113" s="211"/>
      <c r="FN113" s="211"/>
      <c r="FO113" s="118"/>
      <c r="FP113" s="118"/>
      <c r="FQ113" s="118"/>
      <c r="FR113" s="118"/>
      <c r="FS113" s="229">
        <v>0.74309381842613198</v>
      </c>
      <c r="FT113" s="223">
        <v>0.49424257495675344</v>
      </c>
      <c r="FU113" s="230">
        <f t="shared" si="26"/>
        <v>0.36726860225337765</v>
      </c>
      <c r="FV113" s="231">
        <v>0.87273366749286696</v>
      </c>
      <c r="FW113" s="118"/>
      <c r="FX113" s="118"/>
      <c r="FY113" s="118"/>
      <c r="FZ113" s="118"/>
      <c r="GA113" s="118"/>
      <c r="GB113" s="118"/>
      <c r="GC113" s="118"/>
      <c r="GD113" s="118"/>
      <c r="GE113" s="118"/>
      <c r="GF113" s="118"/>
      <c r="GG113" s="118"/>
      <c r="GH113" s="118"/>
      <c r="GI113" s="118"/>
      <c r="GJ113" s="118"/>
      <c r="GK113" s="118"/>
      <c r="GL113" s="118"/>
      <c r="GM113" s="118"/>
      <c r="GN113" s="118"/>
      <c r="GO113" s="118"/>
      <c r="GP113" s="227">
        <v>0.20057715253278235</v>
      </c>
      <c r="GQ113" s="211">
        <v>0.494050437550765</v>
      </c>
      <c r="GR113" s="211">
        <v>0.3053724467754364</v>
      </c>
      <c r="GS113" s="211">
        <v>8.6224190890789032E-2</v>
      </c>
      <c r="GT113" s="228">
        <v>6.1281092464923859E-2</v>
      </c>
      <c r="GU113" s="227">
        <v>0.2258126436708664</v>
      </c>
      <c r="GV113" s="211">
        <v>0.43153216462989102</v>
      </c>
      <c r="GW113" s="211">
        <v>0.34265518188476563</v>
      </c>
      <c r="GX113" s="211">
        <v>0.12287119030952454</v>
      </c>
      <c r="GY113" s="211">
        <v>9.2117272317409515E-2</v>
      </c>
      <c r="GZ113" s="228">
        <v>4.7006744891405106E-2</v>
      </c>
      <c r="HA113" s="227">
        <v>0.25271936332572359</v>
      </c>
      <c r="HB113" s="211">
        <v>0.44101737745840203</v>
      </c>
      <c r="HC113" s="211">
        <v>0.30626323819160461</v>
      </c>
      <c r="HD113" s="211">
        <v>0.10395188629627228</v>
      </c>
      <c r="HE113" s="211">
        <v>7.9356357455253601E-2</v>
      </c>
      <c r="HF113" s="228">
        <v>4.3752972036600113E-2</v>
      </c>
      <c r="HG113" s="118"/>
      <c r="HH113" s="118">
        <v>2007</v>
      </c>
      <c r="HI113" s="184">
        <v>0.65988790988922119</v>
      </c>
      <c r="HJ113" s="184">
        <v>0.53588825464248657</v>
      </c>
      <c r="HK113" s="174">
        <v>0.33888199925422668</v>
      </c>
      <c r="HL113" s="138">
        <v>0.27109149098396301</v>
      </c>
      <c r="HM113" s="138">
        <v>0.34337961673736572</v>
      </c>
      <c r="HN113" s="138">
        <v>0.22374854981899261</v>
      </c>
      <c r="HO113" s="138">
        <v>0.11706309020519257</v>
      </c>
      <c r="HP113" s="138">
        <v>6.1407268047332764E-2</v>
      </c>
      <c r="HQ113" s="118"/>
      <c r="HR113" s="118"/>
      <c r="HS113" s="118"/>
      <c r="HT113" s="118"/>
      <c r="HU113" s="118"/>
      <c r="HV113" s="118"/>
    </row>
    <row r="114" spans="1:230" x14ac:dyDescent="0.3">
      <c r="A114" s="159">
        <v>2004</v>
      </c>
      <c r="B114" s="159">
        <v>2004</v>
      </c>
      <c r="C114" s="265">
        <v>0.21754972636699677</v>
      </c>
      <c r="D114" s="265">
        <v>0.4468809962272644</v>
      </c>
      <c r="E114" s="265">
        <v>0.33556926250457764</v>
      </c>
      <c r="F114" s="265">
        <v>0.11647205799818039</v>
      </c>
      <c r="G114" s="266">
        <v>0.14188343286514282</v>
      </c>
      <c r="H114" s="266">
        <v>0.4190920889377594</v>
      </c>
      <c r="I114" s="266">
        <v>0.43902447819709778</v>
      </c>
      <c r="J114" s="266">
        <v>0.18320697546005249</v>
      </c>
      <c r="K114" s="190">
        <f t="shared" si="24"/>
        <v>0.25581750273704529</v>
      </c>
      <c r="L114" s="138">
        <v>61466.108644590742</v>
      </c>
      <c r="M114" s="175">
        <f>DataF11.2!L114*$Q$24</f>
        <v>50331.645995840423</v>
      </c>
      <c r="N114" s="175"/>
      <c r="O114" s="175"/>
      <c r="P114" s="118"/>
      <c r="Q114" s="118"/>
      <c r="R114" s="118"/>
      <c r="S114" s="118"/>
      <c r="T114" s="211"/>
      <c r="U114" s="159">
        <v>2004</v>
      </c>
      <c r="V114" s="212">
        <v>4.0237809298560023E-4</v>
      </c>
      <c r="W114" s="212">
        <v>5.5883746594190598E-2</v>
      </c>
      <c r="X114" s="212">
        <v>0.31086918711662292</v>
      </c>
      <c r="Y114" s="212">
        <v>0.63324707746505737</v>
      </c>
      <c r="Z114" s="212">
        <v>0.34334692358970642</v>
      </c>
      <c r="AA114" s="212">
        <v>0.16541899740695953</v>
      </c>
      <c r="AB114" s="212">
        <v>6.6940732300281525E-2</v>
      </c>
      <c r="AC114" s="212">
        <v>2.4295331910252571E-2</v>
      </c>
      <c r="AD114" s="213">
        <f t="shared" si="7"/>
        <v>0.28990015387535095</v>
      </c>
      <c r="AE114" s="214">
        <v>3.374582389369607E-3</v>
      </c>
      <c r="AF114" s="214">
        <v>0.24104988574981689</v>
      </c>
      <c r="AG114" s="214">
        <v>0.48957511782646179</v>
      </c>
      <c r="AH114" s="214">
        <v>0.26937499642372131</v>
      </c>
      <c r="AI114" s="214">
        <v>5.8603256940841675E-2</v>
      </c>
      <c r="AJ114" s="214">
        <v>1.4008747413754463E-2</v>
      </c>
      <c r="AK114" s="212">
        <f t="shared" si="8"/>
        <v>0.21077173948287964</v>
      </c>
      <c r="AL114" s="214">
        <v>0</v>
      </c>
      <c r="AM114" s="212">
        <v>0.19203509390354156</v>
      </c>
      <c r="AN114" s="212">
        <v>0.50214064121246338</v>
      </c>
      <c r="AO114" s="212">
        <v>0.30582427978515625</v>
      </c>
      <c r="AP114" s="212">
        <v>7.2289519011974335E-2</v>
      </c>
      <c r="AQ114" s="212">
        <v>1.7934083938598633E-2</v>
      </c>
      <c r="AR114" s="213">
        <f t="shared" si="9"/>
        <v>0.23353476077318192</v>
      </c>
      <c r="AS114" s="212"/>
      <c r="AT114" s="123"/>
      <c r="AU114" s="118"/>
      <c r="AV114" s="118"/>
      <c r="AW114" s="118"/>
      <c r="AX114" s="118"/>
      <c r="AY114" s="118"/>
      <c r="AZ114" s="118"/>
      <c r="BA114" s="118"/>
      <c r="BB114" s="118"/>
      <c r="BC114" s="118"/>
      <c r="BD114" s="118"/>
      <c r="BE114" s="118"/>
      <c r="BF114" s="118"/>
      <c r="BG114" s="118"/>
      <c r="BH114" s="118"/>
      <c r="BI114" s="118"/>
      <c r="BJ114" s="118"/>
      <c r="BK114" s="118"/>
      <c r="BL114" s="118"/>
      <c r="BM114" s="118"/>
      <c r="BN114" s="118"/>
      <c r="BO114" s="118"/>
      <c r="BP114" s="118"/>
      <c r="BQ114" s="215">
        <v>0.22006304188772718</v>
      </c>
      <c r="BR114" s="216">
        <v>0.19110827289596022</v>
      </c>
      <c r="BS114" s="216">
        <v>2.8954768991766994E-2</v>
      </c>
      <c r="BT114" s="216">
        <v>0.18772972584702075</v>
      </c>
      <c r="BU114" s="216">
        <v>5.6736590581041154E-3</v>
      </c>
      <c r="BV114" s="216">
        <v>1.506515563889076E-2</v>
      </c>
      <c r="BW114" s="216">
        <v>1.1594505852416948E-2</v>
      </c>
      <c r="BX114" s="217">
        <f t="shared" si="10"/>
        <v>2.6659661491307707E-2</v>
      </c>
      <c r="BY114" s="218">
        <v>0.44854922318658175</v>
      </c>
      <c r="BZ114" s="218">
        <v>0.37472765761425875</v>
      </c>
      <c r="CA114" s="218">
        <v>7.3821565572323028E-2</v>
      </c>
      <c r="CB114" s="218">
        <v>0.36458580195903778</v>
      </c>
      <c r="CC114" s="218">
        <v>1.6732533961534256E-2</v>
      </c>
      <c r="CD114" s="218">
        <v>3.2884316783459919E-2</v>
      </c>
      <c r="CE114" s="218">
        <v>3.4346565228936747E-2</v>
      </c>
      <c r="CF114" s="218">
        <f t="shared" si="11"/>
        <v>6.7230882012396659E-2</v>
      </c>
      <c r="CG114" s="219">
        <f t="shared" si="12"/>
        <v>0.44507438649629127</v>
      </c>
      <c r="CH114" s="220">
        <f t="shared" si="13"/>
        <v>0.23125608057796282</v>
      </c>
      <c r="CI114" s="220">
        <f t="shared" si="14"/>
        <v>0.21381830591832848</v>
      </c>
      <c r="CJ114" s="220">
        <f t="shared" si="15"/>
        <v>0.18696278054267168</v>
      </c>
      <c r="CK114" s="220">
        <f t="shared" si="16"/>
        <v>6.8546521364693372E-2</v>
      </c>
      <c r="CL114" s="220">
        <f t="shared" si="17"/>
        <v>2.3957285179831089E-2</v>
      </c>
      <c r="CM114" s="220">
        <f t="shared" si="18"/>
        <v>0.16560779245396062</v>
      </c>
      <c r="CN114" s="221">
        <f t="shared" si="19"/>
        <v>0.18956507763379168</v>
      </c>
      <c r="CO114" s="218">
        <v>0.33138773013762612</v>
      </c>
      <c r="CP114" s="218">
        <v>0.19508446173123878</v>
      </c>
      <c r="CQ114" s="218">
        <v>0.1363032684063874</v>
      </c>
      <c r="CR114" s="218">
        <v>0.16345194960013032</v>
      </c>
      <c r="CS114" s="218">
        <v>4.9327438899403005E-2</v>
      </c>
      <c r="CT114" s="218">
        <v>1.9915819086433174E-2</v>
      </c>
      <c r="CU114" s="218">
        <v>9.869251610175403E-2</v>
      </c>
      <c r="CV114" s="218">
        <f t="shared" si="20"/>
        <v>0.1186083351881872</v>
      </c>
      <c r="CW114" s="215">
        <v>0.11368665635866512</v>
      </c>
      <c r="CX114" s="216">
        <v>3.6171618846724048E-2</v>
      </c>
      <c r="CY114" s="216">
        <v>7.7515037511941082E-2</v>
      </c>
      <c r="CZ114" s="216">
        <v>2.3510830942541361E-2</v>
      </c>
      <c r="DA114" s="216">
        <v>1.9219082465290367E-2</v>
      </c>
      <c r="DB114" s="216">
        <v>4.041466093397914E-3</v>
      </c>
      <c r="DC114" s="216">
        <v>6.6915276352206579E-2</v>
      </c>
      <c r="DD114" s="217">
        <f t="shared" si="21"/>
        <v>7.0956742445604487E-2</v>
      </c>
      <c r="DE114" s="215">
        <v>4.4457010363068615E-2</v>
      </c>
      <c r="DF114" s="216">
        <v>6.0532529857342029E-3</v>
      </c>
      <c r="DG114" s="216">
        <v>3.840375737733441E-2</v>
      </c>
      <c r="DH114" s="216">
        <v>4.3319207616150379E-3</v>
      </c>
      <c r="DI114" s="216">
        <v>2.5457415881633568E-3</v>
      </c>
      <c r="DJ114" s="216">
        <v>6.9079204399061396E-4</v>
      </c>
      <c r="DK114" s="216">
        <v>3.6888556100335791E-2</v>
      </c>
      <c r="DL114" s="217">
        <f t="shared" si="22"/>
        <v>3.7579348144326404E-2</v>
      </c>
      <c r="DM114" s="215">
        <v>6.9229647517204285E-2</v>
      </c>
      <c r="DN114" s="216">
        <v>3.0118366703391075E-2</v>
      </c>
      <c r="DO114" s="216">
        <v>3.911127895116806E-2</v>
      </c>
      <c r="DP114" s="216">
        <v>1.9178910180926323E-2</v>
      </c>
      <c r="DQ114" s="216">
        <v>1.6673341393470764E-2</v>
      </c>
      <c r="DR114" s="216">
        <v>3.3506739418953657E-3</v>
      </c>
      <c r="DS114" s="216">
        <v>3.0026720836758614E-2</v>
      </c>
      <c r="DT114" s="217">
        <f t="shared" si="23"/>
        <v>3.3377394778653979E-2</v>
      </c>
      <c r="DU114" s="129"/>
      <c r="DV114" s="123">
        <v>2004</v>
      </c>
      <c r="DW114" s="180">
        <v>0.22006304188772718</v>
      </c>
      <c r="DX114" s="181">
        <v>0.19110827289596022</v>
      </c>
      <c r="DY114" s="181">
        <v>2.8954768991766994E-2</v>
      </c>
      <c r="DZ114" s="180">
        <v>0.44854922318658175</v>
      </c>
      <c r="EA114" s="181">
        <v>0.37472765761425875</v>
      </c>
      <c r="EB114" s="182">
        <v>7.3821565572323028E-2</v>
      </c>
      <c r="EC114" s="181">
        <v>0.33138773013762612</v>
      </c>
      <c r="ED114" s="181">
        <v>0.19508446173123878</v>
      </c>
      <c r="EE114" s="181">
        <v>0.1363032684063874</v>
      </c>
      <c r="EF114" s="180">
        <v>0.11368665635866512</v>
      </c>
      <c r="EG114" s="181">
        <v>3.6171618846724048E-2</v>
      </c>
      <c r="EH114" s="182">
        <v>7.7515037511941082E-2</v>
      </c>
      <c r="EI114" s="181">
        <v>4.4457010363068615E-2</v>
      </c>
      <c r="EJ114" s="181">
        <v>6.0532529857342029E-3</v>
      </c>
      <c r="EK114" s="182">
        <v>3.840375737733441E-2</v>
      </c>
      <c r="EL114" s="181"/>
      <c r="EM114" s="181"/>
      <c r="EN114" s="222">
        <v>1.651843786239624</v>
      </c>
      <c r="EO114" s="223">
        <v>1.2815678119659424</v>
      </c>
      <c r="EP114" s="223">
        <v>1.5505422353744507</v>
      </c>
      <c r="EQ114" s="223">
        <v>1.6807882785797119</v>
      </c>
      <c r="ER114" s="223">
        <v>1.8088253736495972</v>
      </c>
      <c r="ES114" s="223">
        <v>1.8914484977722168</v>
      </c>
      <c r="ET114" s="223">
        <v>1.7581439018249512</v>
      </c>
      <c r="EU114" s="224">
        <v>1.5831201076507568</v>
      </c>
      <c r="EV114" s="144">
        <v>2004</v>
      </c>
      <c r="EW114" s="207">
        <f t="shared" si="25"/>
        <v>0.60073062777519226</v>
      </c>
      <c r="EX114" s="225">
        <v>0.39926937222480774</v>
      </c>
      <c r="EY114" s="225">
        <v>0.26911234855651855</v>
      </c>
      <c r="EZ114" s="225">
        <v>0.13793042302131653</v>
      </c>
      <c r="FA114" s="226">
        <v>0.10539531707763672</v>
      </c>
      <c r="FB114" s="208"/>
      <c r="FC114" s="208"/>
      <c r="FD114" s="208"/>
      <c r="FE114" s="208"/>
      <c r="FF114" s="208"/>
      <c r="FG114" s="118"/>
      <c r="FH114" s="118"/>
      <c r="FI114" s="118"/>
      <c r="FJ114" s="118"/>
      <c r="FK114" s="211"/>
      <c r="FL114" s="211"/>
      <c r="FM114" s="211"/>
      <c r="FN114" s="211"/>
      <c r="FO114" s="118"/>
      <c r="FP114" s="118"/>
      <c r="FQ114" s="118"/>
      <c r="FR114" s="118"/>
      <c r="FS114" s="229">
        <v>0.73654970526695296</v>
      </c>
      <c r="FT114" s="223">
        <v>0.50408628666692568</v>
      </c>
      <c r="FU114" s="230">
        <f t="shared" si="26"/>
        <v>0.37128460587363687</v>
      </c>
      <c r="FV114" s="231">
        <v>0.86890766024589494</v>
      </c>
      <c r="FW114" s="118"/>
      <c r="FX114" s="118"/>
      <c r="FY114" s="118"/>
      <c r="FZ114" s="118"/>
      <c r="GA114" s="118"/>
      <c r="GB114" s="118"/>
      <c r="GC114" s="118"/>
      <c r="GD114" s="118"/>
      <c r="GE114" s="118"/>
      <c r="GF114" s="118"/>
      <c r="GG114" s="118"/>
      <c r="GH114" s="118"/>
      <c r="GI114" s="118"/>
      <c r="GJ114" s="118"/>
      <c r="GK114" s="118"/>
      <c r="GL114" s="118"/>
      <c r="GM114" s="118"/>
      <c r="GN114" s="118"/>
      <c r="GO114" s="118"/>
      <c r="GP114" s="227">
        <v>0.20204453693778998</v>
      </c>
      <c r="GQ114" s="211">
        <v>0.490516107268757</v>
      </c>
      <c r="GR114" s="211">
        <v>0.30743932723999023</v>
      </c>
      <c r="GS114" s="211">
        <v>9.0046390891075134E-2</v>
      </c>
      <c r="GT114" s="228">
        <v>6.4906835556030273E-2</v>
      </c>
      <c r="GU114" s="227">
        <v>0.22487482199807129</v>
      </c>
      <c r="GV114" s="211">
        <v>0.43048116012295701</v>
      </c>
      <c r="GW114" s="211">
        <v>0.34464403986930847</v>
      </c>
      <c r="GX114" s="211">
        <v>0.12461671233177185</v>
      </c>
      <c r="GY114" s="211">
        <v>9.3595758080482483E-2</v>
      </c>
      <c r="GZ114" s="228">
        <v>4.7648165374994278E-2</v>
      </c>
      <c r="HA114" s="227">
        <v>0.25248447277074026</v>
      </c>
      <c r="HB114" s="211">
        <v>0.43925831870666399</v>
      </c>
      <c r="HC114" s="211">
        <v>0.30825722217559814</v>
      </c>
      <c r="HD114" s="211">
        <v>0.10613454133272171</v>
      </c>
      <c r="HE114" s="211">
        <v>8.156101405620575E-2</v>
      </c>
      <c r="HF114" s="228">
        <v>4.5539654791355133E-2</v>
      </c>
      <c r="HG114" s="118"/>
      <c r="HH114" s="118">
        <v>2008</v>
      </c>
      <c r="HI114" s="184">
        <v>0.66580647230148315</v>
      </c>
      <c r="HJ114" s="184">
        <v>0.53203439712524414</v>
      </c>
      <c r="HK114" s="174">
        <v>0.33740603923797607</v>
      </c>
      <c r="HL114" s="138">
        <v>0.27079546451568604</v>
      </c>
      <c r="HM114" s="138">
        <v>0.34640994668006897</v>
      </c>
      <c r="HN114" s="138">
        <v>0.2159292995929718</v>
      </c>
      <c r="HO114" s="138">
        <v>0.11589626222848892</v>
      </c>
      <c r="HP114" s="138">
        <v>6.114240363240242E-2</v>
      </c>
      <c r="HQ114" s="118"/>
      <c r="HR114" s="118"/>
      <c r="HS114" s="118"/>
      <c r="HT114" s="118"/>
      <c r="HU114" s="118"/>
      <c r="HV114" s="118"/>
    </row>
    <row r="115" spans="1:230" x14ac:dyDescent="0.3">
      <c r="A115" s="159">
        <v>2005</v>
      </c>
      <c r="B115" s="159">
        <v>2005</v>
      </c>
      <c r="C115" s="265">
        <v>0.21893051266670227</v>
      </c>
      <c r="D115" s="265">
        <v>0.4470771849155426</v>
      </c>
      <c r="E115" s="265">
        <v>0.33399230241775513</v>
      </c>
      <c r="F115" s="265">
        <v>0.1149664968252182</v>
      </c>
      <c r="G115" s="266">
        <v>0.13831955194473267</v>
      </c>
      <c r="H115" s="266">
        <v>0.41104164719581604</v>
      </c>
      <c r="I115" s="266">
        <v>0.45063880085945129</v>
      </c>
      <c r="J115" s="266">
        <v>0.19373923540115356</v>
      </c>
      <c r="K115" s="190">
        <f t="shared" si="24"/>
        <v>0.25689956545829773</v>
      </c>
      <c r="L115" s="138">
        <v>62886.391052216757</v>
      </c>
      <c r="M115" s="175">
        <f>DataF11.2!L115*$Q$24</f>
        <v>51494.647085889796</v>
      </c>
      <c r="N115" s="175"/>
      <c r="O115" s="175"/>
      <c r="P115" s="118"/>
      <c r="Q115" s="118"/>
      <c r="R115" s="118"/>
      <c r="S115" s="118"/>
      <c r="T115" s="211"/>
      <c r="U115" s="159">
        <v>2005</v>
      </c>
      <c r="V115" s="212">
        <v>3.933082043658942E-4</v>
      </c>
      <c r="W115" s="212">
        <v>5.6720584630966187E-2</v>
      </c>
      <c r="X115" s="212">
        <v>0.30790793895721436</v>
      </c>
      <c r="Y115" s="212">
        <v>0.63537150621414185</v>
      </c>
      <c r="Z115" s="212">
        <v>0.3396727442741394</v>
      </c>
      <c r="AA115" s="212">
        <v>0.15406499803066254</v>
      </c>
      <c r="AB115" s="212">
        <v>5.6892141699790955E-2</v>
      </c>
      <c r="AC115" s="212">
        <v>1.8650747835636139E-2</v>
      </c>
      <c r="AD115" s="213">
        <f t="shared" si="7"/>
        <v>0.29569876194000244</v>
      </c>
      <c r="AE115" s="214">
        <v>3.1497357413172722E-3</v>
      </c>
      <c r="AF115" s="214">
        <v>0.24164846539497375</v>
      </c>
      <c r="AG115" s="214">
        <v>0.489227294921875</v>
      </c>
      <c r="AH115" s="214">
        <v>0.26912426948547363</v>
      </c>
      <c r="AI115" s="214">
        <v>5.9119004756212234E-2</v>
      </c>
      <c r="AJ115" s="214">
        <v>1.4317802153527737E-2</v>
      </c>
      <c r="AK115" s="212">
        <f t="shared" si="8"/>
        <v>0.2100052647292614</v>
      </c>
      <c r="AL115" s="214">
        <v>0</v>
      </c>
      <c r="AM115" s="212">
        <v>0.19409440457820892</v>
      </c>
      <c r="AN115" s="212">
        <v>0.50178205966949463</v>
      </c>
      <c r="AO115" s="212">
        <v>0.30412355065345764</v>
      </c>
      <c r="AP115" s="212">
        <v>7.2599560022354126E-2</v>
      </c>
      <c r="AQ115" s="212">
        <v>1.836349256336689E-2</v>
      </c>
      <c r="AR115" s="213">
        <f t="shared" si="9"/>
        <v>0.23152399063110352</v>
      </c>
      <c r="AS115" s="212"/>
      <c r="AT115" s="123"/>
      <c r="AU115" s="118"/>
      <c r="AV115" s="118"/>
      <c r="AW115" s="118"/>
      <c r="AX115" s="118"/>
      <c r="AY115" s="118"/>
      <c r="AZ115" s="118"/>
      <c r="BA115" s="118"/>
      <c r="BB115" s="118"/>
      <c r="BC115" s="118"/>
      <c r="BD115" s="118"/>
      <c r="BE115" s="118"/>
      <c r="BF115" s="118"/>
      <c r="BG115" s="118"/>
      <c r="BH115" s="118"/>
      <c r="BI115" s="118"/>
      <c r="BJ115" s="118"/>
      <c r="BK115" s="118"/>
      <c r="BL115" s="118"/>
      <c r="BM115" s="118"/>
      <c r="BN115" s="118"/>
      <c r="BO115" s="118"/>
      <c r="BP115" s="118"/>
      <c r="BQ115" s="215">
        <v>0.22120242992437805</v>
      </c>
      <c r="BR115" s="216">
        <v>0.19231090003637463</v>
      </c>
      <c r="BS115" s="216">
        <v>2.8891529888003434E-2</v>
      </c>
      <c r="BT115" s="216">
        <v>0.18899006978608668</v>
      </c>
      <c r="BU115" s="216">
        <v>5.6674041449219347E-3</v>
      </c>
      <c r="BV115" s="216">
        <v>1.525725253197127E-2</v>
      </c>
      <c r="BW115" s="216">
        <v>1.1287700664648955E-2</v>
      </c>
      <c r="BX115" s="217">
        <f t="shared" si="10"/>
        <v>2.6544953196620223E-2</v>
      </c>
      <c r="BY115" s="218">
        <v>0.44832615890960481</v>
      </c>
      <c r="BZ115" s="218">
        <v>0.37599774808178443</v>
      </c>
      <c r="CA115" s="218">
        <v>7.232841082782035E-2</v>
      </c>
      <c r="CB115" s="218">
        <v>0.36657367646694183</v>
      </c>
      <c r="CC115" s="218">
        <v>1.5763259835385117E-2</v>
      </c>
      <c r="CD115" s="218">
        <v>3.2766567508621648E-2</v>
      </c>
      <c r="CE115" s="218">
        <v>3.3222656169777057E-2</v>
      </c>
      <c r="CF115" s="218">
        <f t="shared" si="11"/>
        <v>6.5989223678398712E-2</v>
      </c>
      <c r="CG115" s="219">
        <f t="shared" si="12"/>
        <v>0.44261149292434954</v>
      </c>
      <c r="CH115" s="220">
        <f t="shared" si="13"/>
        <v>0.23171947395689851</v>
      </c>
      <c r="CI115" s="220">
        <f t="shared" si="14"/>
        <v>0.21089201896745097</v>
      </c>
      <c r="CJ115" s="220">
        <f t="shared" si="15"/>
        <v>0.18999145366251469</v>
      </c>
      <c r="CK115" s="220">
        <f t="shared" si="16"/>
        <v>6.4958779681295986E-2</v>
      </c>
      <c r="CL115" s="220">
        <f t="shared" si="17"/>
        <v>2.439137403145045E-2</v>
      </c>
      <c r="CM115" s="220">
        <f t="shared" si="18"/>
        <v>0.16326989283613258</v>
      </c>
      <c r="CN115" s="221">
        <f t="shared" si="19"/>
        <v>0.18766126686758303</v>
      </c>
      <c r="CO115" s="218">
        <v>0.33047138329131154</v>
      </c>
      <c r="CP115" s="218">
        <v>0.19541488741954566</v>
      </c>
      <c r="CQ115" s="218">
        <v>0.13505649587176582</v>
      </c>
      <c r="CR115" s="218">
        <v>0.16553852800279856</v>
      </c>
      <c r="CS115" s="218">
        <v>4.6905980386913494E-2</v>
      </c>
      <c r="CT115" s="218">
        <v>2.0116825314441845E-2</v>
      </c>
      <c r="CU115" s="218">
        <v>9.7910056428747602E-2</v>
      </c>
      <c r="CV115" s="218">
        <f t="shared" si="20"/>
        <v>0.11802688174318945</v>
      </c>
      <c r="CW115" s="215">
        <v>0.11214010963303803</v>
      </c>
      <c r="CX115" s="216">
        <v>3.630458653735287E-2</v>
      </c>
      <c r="CY115" s="216">
        <v>7.5835523095685142E-2</v>
      </c>
      <c r="CZ115" s="216">
        <v>2.4452925659716129E-2</v>
      </c>
      <c r="DA115" s="216">
        <v>1.8052799294382495E-2</v>
      </c>
      <c r="DB115" s="216">
        <v>4.2745487170086048E-3</v>
      </c>
      <c r="DC115" s="216">
        <v>6.5359836407384964E-2</v>
      </c>
      <c r="DD115" s="217">
        <f t="shared" si="21"/>
        <v>6.9634385124393572E-2</v>
      </c>
      <c r="DE115" s="215">
        <v>4.1491427780942863E-2</v>
      </c>
      <c r="DF115" s="216">
        <v>6.2635844826964202E-3</v>
      </c>
      <c r="DG115" s="216">
        <v>3.5227843298246443E-2</v>
      </c>
      <c r="DH115" s="216">
        <v>4.5328298583626747E-3</v>
      </c>
      <c r="DI115" s="216">
        <v>2.5651261353328522E-3</v>
      </c>
      <c r="DJ115" s="216">
        <v>7.7164904096663493E-4</v>
      </c>
      <c r="DK115" s="216">
        <v>3.3621822595148558E-2</v>
      </c>
      <c r="DL115" s="217">
        <f t="shared" si="22"/>
        <v>3.439347163611519E-2</v>
      </c>
      <c r="DM115" s="215">
        <v>7.0648685097694397E-2</v>
      </c>
      <c r="DN115" s="216">
        <v>3.0041001737117767E-2</v>
      </c>
      <c r="DO115" s="216">
        <v>4.0607679635286331E-2</v>
      </c>
      <c r="DP115" s="216">
        <v>1.9920095801353455E-2</v>
      </c>
      <c r="DQ115" s="216">
        <v>1.5487672761082649E-2</v>
      </c>
      <c r="DR115" s="216">
        <v>3.5028997808694839E-3</v>
      </c>
      <c r="DS115" s="216">
        <v>3.1738013029098511E-2</v>
      </c>
      <c r="DT115" s="217">
        <f t="shared" si="23"/>
        <v>3.5240912809967995E-2</v>
      </c>
      <c r="DU115" s="129"/>
      <c r="DV115" s="123">
        <v>2005</v>
      </c>
      <c r="DW115" s="180">
        <v>0.22120242992437805</v>
      </c>
      <c r="DX115" s="181">
        <v>0.19231090003637463</v>
      </c>
      <c r="DY115" s="181">
        <v>2.8891529888003434E-2</v>
      </c>
      <c r="DZ115" s="180">
        <v>0.44832615890960481</v>
      </c>
      <c r="EA115" s="181">
        <v>0.37599774808178443</v>
      </c>
      <c r="EB115" s="182">
        <v>7.232841082782035E-2</v>
      </c>
      <c r="EC115" s="181">
        <v>0.33047138329131154</v>
      </c>
      <c r="ED115" s="181">
        <v>0.19541488741954566</v>
      </c>
      <c r="EE115" s="181">
        <v>0.13505649587176582</v>
      </c>
      <c r="EF115" s="180">
        <v>0.11214010963303803</v>
      </c>
      <c r="EG115" s="181">
        <v>3.630458653735287E-2</v>
      </c>
      <c r="EH115" s="182">
        <v>7.5835523095685142E-2</v>
      </c>
      <c r="EI115" s="181">
        <v>4.1491427780942863E-2</v>
      </c>
      <c r="EJ115" s="181">
        <v>6.2635844826964202E-3</v>
      </c>
      <c r="EK115" s="182">
        <v>3.5227843298246443E-2</v>
      </c>
      <c r="EL115" s="181"/>
      <c r="EM115" s="181"/>
      <c r="EN115" s="222">
        <v>1.6359931230545044</v>
      </c>
      <c r="EO115" s="223">
        <v>1.287218451499939</v>
      </c>
      <c r="EP115" s="223">
        <v>1.5253453254699707</v>
      </c>
      <c r="EQ115" s="223">
        <v>1.6799825429916382</v>
      </c>
      <c r="ER115" s="223">
        <v>1.7861655950546265</v>
      </c>
      <c r="ES115" s="223">
        <v>1.8547834157943726</v>
      </c>
      <c r="ET115" s="223">
        <v>1.7394248247146606</v>
      </c>
      <c r="EU115" s="224">
        <v>1.564354419708252</v>
      </c>
      <c r="EV115" s="144">
        <v>2005</v>
      </c>
      <c r="EW115" s="207">
        <f t="shared" si="25"/>
        <v>0.60122323036193848</v>
      </c>
      <c r="EX115" s="225">
        <v>0.39877676963806152</v>
      </c>
      <c r="EY115" s="225">
        <v>0.26955628395080566</v>
      </c>
      <c r="EZ115" s="225">
        <v>0.13745605945587158</v>
      </c>
      <c r="FA115" s="226">
        <v>0.10274919867515564</v>
      </c>
      <c r="FB115" s="208"/>
      <c r="FC115" s="208"/>
      <c r="FD115" s="208"/>
      <c r="FE115" s="208"/>
      <c r="FF115" s="208"/>
      <c r="FG115" s="118"/>
      <c r="FH115" s="118"/>
      <c r="FI115" s="118"/>
      <c r="FJ115" s="118"/>
      <c r="FK115" s="211"/>
      <c r="FL115" s="211"/>
      <c r="FM115" s="211"/>
      <c r="FN115" s="211"/>
      <c r="FO115" s="118"/>
      <c r="FP115" s="118"/>
      <c r="FQ115" s="118"/>
      <c r="FR115" s="118"/>
      <c r="FS115" s="229">
        <v>0.74861526489257801</v>
      </c>
      <c r="FT115" s="223">
        <v>0.50352253854625428</v>
      </c>
      <c r="FU115" s="230">
        <f t="shared" si="26"/>
        <v>0.37694465857318749</v>
      </c>
      <c r="FV115" s="231">
        <v>0.87304335832595803</v>
      </c>
      <c r="FW115" s="118"/>
      <c r="FX115" s="118"/>
      <c r="FY115" s="118"/>
      <c r="FZ115" s="118"/>
      <c r="GA115" s="118"/>
      <c r="GB115" s="118"/>
      <c r="GC115" s="118"/>
      <c r="GD115" s="118"/>
      <c r="GE115" s="118"/>
      <c r="GF115" s="118"/>
      <c r="GG115" s="118"/>
      <c r="GH115" s="118"/>
      <c r="GI115" s="118"/>
      <c r="GJ115" s="118"/>
      <c r="GK115" s="118"/>
      <c r="GL115" s="118"/>
      <c r="GM115" s="118"/>
      <c r="GN115" s="118"/>
      <c r="GO115" s="118"/>
      <c r="GP115" s="227">
        <v>0.20269435521828352</v>
      </c>
      <c r="GQ115" s="211">
        <v>0.49282370964120198</v>
      </c>
      <c r="GR115" s="211">
        <v>0.30448192358016968</v>
      </c>
      <c r="GS115" s="211">
        <v>8.780217170715332E-2</v>
      </c>
      <c r="GT115" s="228">
        <v>6.3274651765823364E-2</v>
      </c>
      <c r="GU115" s="227">
        <v>0.22500012077895939</v>
      </c>
      <c r="GV115" s="211">
        <v>0.42972762543676102</v>
      </c>
      <c r="GW115" s="211">
        <v>0.34527227282524109</v>
      </c>
      <c r="GX115" s="211">
        <v>0.12364757061004639</v>
      </c>
      <c r="GY115" s="211">
        <v>9.1968551278114319E-2</v>
      </c>
      <c r="GZ115" s="228">
        <v>4.4958505779504776E-2</v>
      </c>
      <c r="HA115" s="227">
        <v>0.25303404340479679</v>
      </c>
      <c r="HB115" s="211">
        <v>0.43906566070743402</v>
      </c>
      <c r="HC115" s="211">
        <v>0.30790033936500549</v>
      </c>
      <c r="HD115" s="211">
        <v>0.10327187925577164</v>
      </c>
      <c r="HE115" s="211">
        <v>7.6797269284725189E-2</v>
      </c>
      <c r="HF115" s="228">
        <v>3.9821233600378036E-2</v>
      </c>
      <c r="HG115" s="118"/>
      <c r="HH115" s="118">
        <v>2009</v>
      </c>
      <c r="HI115" s="184">
        <v>0.65437996387481689</v>
      </c>
      <c r="HJ115" s="184">
        <v>0.54052591323852539</v>
      </c>
      <c r="HK115" s="174">
        <v>0.32187047600746155</v>
      </c>
      <c r="HL115" s="138">
        <v>0.26691296696662903</v>
      </c>
      <c r="HM115" s="138">
        <v>0.33434662222862244</v>
      </c>
      <c r="HN115" s="138">
        <v>0.21701069176197052</v>
      </c>
      <c r="HO115" s="138">
        <v>0.10193445533514023</v>
      </c>
      <c r="HP115" s="138">
        <v>5.7701535522937775E-2</v>
      </c>
      <c r="HQ115" s="118"/>
      <c r="HR115" s="118"/>
      <c r="HS115" s="118"/>
      <c r="HT115" s="118"/>
      <c r="HU115" s="118"/>
      <c r="HV115" s="118"/>
    </row>
    <row r="116" spans="1:230" x14ac:dyDescent="0.3">
      <c r="A116" s="159">
        <v>2006</v>
      </c>
      <c r="B116" s="159">
        <v>2006</v>
      </c>
      <c r="C116" s="265">
        <v>0.22055810689926147</v>
      </c>
      <c r="D116" s="265">
        <v>0.44744226336479187</v>
      </c>
      <c r="E116" s="265">
        <v>0.33199962973594666</v>
      </c>
      <c r="F116" s="265">
        <v>0.11258013546466827</v>
      </c>
      <c r="G116" s="266">
        <v>0.13535594940185547</v>
      </c>
      <c r="H116" s="266">
        <v>0.40435737371444702</v>
      </c>
      <c r="I116" s="266">
        <v>0.46028667688369751</v>
      </c>
      <c r="J116" s="266">
        <v>0.20098753273487091</v>
      </c>
      <c r="K116" s="190">
        <f t="shared" si="24"/>
        <v>0.2592991441488266</v>
      </c>
      <c r="L116" s="138">
        <v>64461.81251593768</v>
      </c>
      <c r="M116" s="175">
        <f>DataF11.2!L116*$Q$24</f>
        <v>52784.684102300605</v>
      </c>
      <c r="N116" s="175"/>
      <c r="O116" s="175"/>
      <c r="P116" s="118"/>
      <c r="Q116" s="118"/>
      <c r="R116" s="118"/>
      <c r="S116" s="118"/>
      <c r="T116" s="211"/>
      <c r="U116" s="159">
        <v>2006</v>
      </c>
      <c r="V116" s="212">
        <v>4.2913778452202678E-4</v>
      </c>
      <c r="W116" s="212">
        <v>5.6727450340986252E-2</v>
      </c>
      <c r="X116" s="212">
        <v>0.3022066056728363</v>
      </c>
      <c r="Y116" s="212">
        <v>0.64106595516204834</v>
      </c>
      <c r="Z116" s="212">
        <v>0.33331313729286194</v>
      </c>
      <c r="AA116" s="212">
        <v>0.14575427770614624</v>
      </c>
      <c r="AB116" s="212">
        <v>5.5667947977781296E-2</v>
      </c>
      <c r="AC116" s="212">
        <v>1.8961118534207344E-2</v>
      </c>
      <c r="AD116" s="213">
        <f t="shared" si="7"/>
        <v>0.3077528178691864</v>
      </c>
      <c r="AE116" s="214">
        <v>2.625887980684638E-3</v>
      </c>
      <c r="AF116" s="214">
        <v>0.24063506722450256</v>
      </c>
      <c r="AG116" s="214">
        <v>0.48879969120025635</v>
      </c>
      <c r="AH116" s="214">
        <v>0.27056524157524109</v>
      </c>
      <c r="AI116" s="214">
        <v>6.0282576829195023E-2</v>
      </c>
      <c r="AJ116" s="214">
        <v>1.5144649893045425E-2</v>
      </c>
      <c r="AK116" s="212">
        <f t="shared" si="8"/>
        <v>0.21028266474604607</v>
      </c>
      <c r="AL116" s="214">
        <v>0</v>
      </c>
      <c r="AM116" s="212">
        <v>0.19414620101451874</v>
      </c>
      <c r="AN116" s="212">
        <v>0.50094729661941528</v>
      </c>
      <c r="AO116" s="212">
        <v>0.3049064576625824</v>
      </c>
      <c r="AP116" s="212">
        <v>7.3736988008022308E-2</v>
      </c>
      <c r="AQ116" s="212">
        <v>1.9256096333265305E-2</v>
      </c>
      <c r="AR116" s="213">
        <f t="shared" si="9"/>
        <v>0.23116946965456009</v>
      </c>
      <c r="AS116" s="212"/>
      <c r="AT116" s="123"/>
      <c r="AU116" s="118"/>
      <c r="AV116" s="118"/>
      <c r="AW116" s="118"/>
      <c r="AX116" s="118"/>
      <c r="AY116" s="118"/>
      <c r="AZ116" s="118"/>
      <c r="BA116" s="118"/>
      <c r="BB116" s="118"/>
      <c r="BC116" s="118"/>
      <c r="BD116" s="118"/>
      <c r="BE116" s="118"/>
      <c r="BF116" s="118"/>
      <c r="BG116" s="118"/>
      <c r="BH116" s="118"/>
      <c r="BI116" s="118"/>
      <c r="BJ116" s="118"/>
      <c r="BK116" s="118"/>
      <c r="BL116" s="118"/>
      <c r="BM116" s="118"/>
      <c r="BN116" s="118"/>
      <c r="BO116" s="118"/>
      <c r="BP116" s="118"/>
      <c r="BQ116" s="215">
        <v>0.2195683113561484</v>
      </c>
      <c r="BR116" s="216">
        <v>0.19134951486504856</v>
      </c>
      <c r="BS116" s="216">
        <v>2.8218796491099849E-2</v>
      </c>
      <c r="BT116" s="216">
        <v>0.1883672196418047</v>
      </c>
      <c r="BU116" s="216">
        <v>5.1413868115431065E-3</v>
      </c>
      <c r="BV116" s="216">
        <v>1.44468196024478E-2</v>
      </c>
      <c r="BW116" s="216">
        <v>1.1612886243118379E-2</v>
      </c>
      <c r="BX116" s="217">
        <f t="shared" si="10"/>
        <v>2.6059705845566179E-2</v>
      </c>
      <c r="BY116" s="218">
        <v>0.4483415722250762</v>
      </c>
      <c r="BZ116" s="218">
        <v>0.37544938023034402</v>
      </c>
      <c r="CA116" s="218">
        <v>7.2892191994732139E-2</v>
      </c>
      <c r="CB116" s="218">
        <v>0.36617743968963623</v>
      </c>
      <c r="CC116" s="218">
        <v>1.5668755318917378E-2</v>
      </c>
      <c r="CD116" s="218">
        <v>3.1048933237237702E-2</v>
      </c>
      <c r="CE116" s="218">
        <v>3.5446447984927139E-2</v>
      </c>
      <c r="CF116" s="218">
        <f t="shared" si="11"/>
        <v>6.6495381222164834E-2</v>
      </c>
      <c r="CG116" s="219">
        <f t="shared" si="12"/>
        <v>0.44349631521736388</v>
      </c>
      <c r="CH116" s="220">
        <f t="shared" si="13"/>
        <v>0.2318947297496457</v>
      </c>
      <c r="CI116" s="220">
        <f t="shared" si="14"/>
        <v>0.21160158546771821</v>
      </c>
      <c r="CJ116" s="220">
        <f t="shared" si="15"/>
        <v>0.19052114896476269</v>
      </c>
      <c r="CK116" s="220">
        <f t="shared" si="16"/>
        <v>6.4701477576243921E-2</v>
      </c>
      <c r="CL116" s="220">
        <f t="shared" si="17"/>
        <v>2.3653289267087155E-2</v>
      </c>
      <c r="CM116" s="220">
        <f t="shared" si="18"/>
        <v>0.16462040470433342</v>
      </c>
      <c r="CN116" s="221">
        <f t="shared" si="19"/>
        <v>0.18827369397142057</v>
      </c>
      <c r="CO116" s="218">
        <v>0.33209009594823674</v>
      </c>
      <c r="CP116" s="218">
        <v>0.19521092564636089</v>
      </c>
      <c r="CQ116" s="218">
        <v>0.13687917030187585</v>
      </c>
      <c r="CR116" s="218">
        <v>0.16562390606850386</v>
      </c>
      <c r="CS116" s="218">
        <v>4.6699007526741304E-2</v>
      </c>
      <c r="CT116" s="218">
        <v>1.9482289572789788E-2</v>
      </c>
      <c r="CU116" s="218">
        <v>0.1002848973709396</v>
      </c>
      <c r="CV116" s="218">
        <f t="shared" si="20"/>
        <v>0.11976718694372938</v>
      </c>
      <c r="CW116" s="215">
        <v>0.11140621926912717</v>
      </c>
      <c r="CX116" s="216">
        <v>3.6683804103284826E-2</v>
      </c>
      <c r="CY116" s="216">
        <v>7.4722415165842354E-2</v>
      </c>
      <c r="CZ116" s="216">
        <v>2.4897242896258831E-2</v>
      </c>
      <c r="DA116" s="216">
        <v>1.800247004950261E-2</v>
      </c>
      <c r="DB116" s="216">
        <v>4.1709996942973686E-3</v>
      </c>
      <c r="DC116" s="216">
        <v>6.433550733339384E-2</v>
      </c>
      <c r="DD116" s="217">
        <f t="shared" si="21"/>
        <v>6.8506507027691205E-2</v>
      </c>
      <c r="DE116" s="215">
        <v>4.0352045633369811E-2</v>
      </c>
      <c r="DF116" s="216">
        <v>7.0286276964682762E-3</v>
      </c>
      <c r="DG116" s="216">
        <v>3.3323417936901537E-2</v>
      </c>
      <c r="DH116" s="216">
        <v>4.9143712967634201E-3</v>
      </c>
      <c r="DI116" s="216">
        <v>3.1361352453382302E-3</v>
      </c>
      <c r="DJ116" s="216">
        <v>7.472856511933489E-4</v>
      </c>
      <c r="DK116" s="216">
        <v>3.1554253314777028E-2</v>
      </c>
      <c r="DL116" s="217">
        <f t="shared" si="22"/>
        <v>3.2301538965970378E-2</v>
      </c>
      <c r="DM116" s="215">
        <v>7.1054175496101379E-2</v>
      </c>
      <c r="DN116" s="216">
        <v>2.9655177146196365E-2</v>
      </c>
      <c r="DO116" s="216">
        <v>4.1398998349905014E-2</v>
      </c>
      <c r="DP116" s="216">
        <v>1.9982870668172836E-2</v>
      </c>
      <c r="DQ116" s="216">
        <v>1.486633438616991E-2</v>
      </c>
      <c r="DR116" s="216">
        <v>3.4237140789628029E-3</v>
      </c>
      <c r="DS116" s="216">
        <v>3.2781254500150681E-2</v>
      </c>
      <c r="DT116" s="217">
        <f t="shared" si="23"/>
        <v>3.6204968579113483E-2</v>
      </c>
      <c r="DU116" s="129"/>
      <c r="DV116" s="123">
        <v>2006</v>
      </c>
      <c r="DW116" s="180">
        <v>0.2195683113561484</v>
      </c>
      <c r="DX116" s="181">
        <v>0.19134951486504856</v>
      </c>
      <c r="DY116" s="181">
        <v>2.8218796491099849E-2</v>
      </c>
      <c r="DZ116" s="180">
        <v>0.4483415722250762</v>
      </c>
      <c r="EA116" s="181">
        <v>0.37544938023034402</v>
      </c>
      <c r="EB116" s="182">
        <v>7.2892191994732139E-2</v>
      </c>
      <c r="EC116" s="181">
        <v>0.33209009594823674</v>
      </c>
      <c r="ED116" s="181">
        <v>0.19521092564636089</v>
      </c>
      <c r="EE116" s="181">
        <v>0.13687917030187585</v>
      </c>
      <c r="EF116" s="180">
        <v>0.11140621926912717</v>
      </c>
      <c r="EG116" s="181">
        <v>3.6683804103284826E-2</v>
      </c>
      <c r="EH116" s="182">
        <v>7.4722415165842354E-2</v>
      </c>
      <c r="EI116" s="181">
        <v>4.0352045633369811E-2</v>
      </c>
      <c r="EJ116" s="181">
        <v>7.0286276964682762E-3</v>
      </c>
      <c r="EK116" s="182">
        <v>3.3323417936901537E-2</v>
      </c>
      <c r="EL116" s="181"/>
      <c r="EM116" s="181"/>
      <c r="EN116" s="222">
        <v>1.633905291557312</v>
      </c>
      <c r="EO116" s="223">
        <v>1.303874135017395</v>
      </c>
      <c r="EP116" s="223">
        <v>1.5315897464752197</v>
      </c>
      <c r="EQ116" s="223">
        <v>1.6687108278274536</v>
      </c>
      <c r="ER116" s="223">
        <v>1.785104513168335</v>
      </c>
      <c r="ES116" s="223">
        <v>1.8285700082778931</v>
      </c>
      <c r="ET116" s="223">
        <v>1.7389513254165649</v>
      </c>
      <c r="EU116" s="224">
        <v>1.555427074432373</v>
      </c>
      <c r="EV116" s="144">
        <v>2006</v>
      </c>
      <c r="EW116" s="207">
        <f t="shared" si="25"/>
        <v>0.6007881760597229</v>
      </c>
      <c r="EX116" s="225">
        <v>0.3992118239402771</v>
      </c>
      <c r="EY116" s="225">
        <v>0.2710053026676178</v>
      </c>
      <c r="EZ116" s="225">
        <v>0.14290212094783783</v>
      </c>
      <c r="FA116" s="226">
        <v>0.10173287987709045</v>
      </c>
      <c r="FB116" s="208"/>
      <c r="FC116" s="208"/>
      <c r="FD116" s="208"/>
      <c r="FE116" s="208"/>
      <c r="FF116" s="208"/>
      <c r="FG116" s="118"/>
      <c r="FH116" s="118"/>
      <c r="FI116" s="118"/>
      <c r="FJ116" s="118"/>
      <c r="FK116" s="211"/>
      <c r="FL116" s="211"/>
      <c r="FM116" s="211"/>
      <c r="FN116" s="211"/>
      <c r="FO116" s="118"/>
      <c r="FP116" s="118"/>
      <c r="FQ116" s="118"/>
      <c r="FR116" s="118"/>
      <c r="FS116" s="229">
        <v>0.75792180001735698</v>
      </c>
      <c r="FT116" s="223">
        <v>0.50449168423668556</v>
      </c>
      <c r="FU116" s="230">
        <f t="shared" si="26"/>
        <v>0.3823652454104568</v>
      </c>
      <c r="FV116" s="231">
        <v>0.87463475763797804</v>
      </c>
      <c r="FW116" s="118"/>
      <c r="FX116" s="118"/>
      <c r="FY116" s="118"/>
      <c r="FZ116" s="118"/>
      <c r="GA116" s="118"/>
      <c r="GB116" s="118"/>
      <c r="GC116" s="118"/>
      <c r="GD116" s="118"/>
      <c r="GE116" s="118"/>
      <c r="GF116" s="118"/>
      <c r="GG116" s="118"/>
      <c r="GH116" s="118"/>
      <c r="GI116" s="118"/>
      <c r="GJ116" s="118"/>
      <c r="GK116" s="118"/>
      <c r="GL116" s="118"/>
      <c r="GM116" s="118"/>
      <c r="GN116" s="118"/>
      <c r="GO116" s="118"/>
      <c r="GP116" s="227">
        <v>0.19944537507726046</v>
      </c>
      <c r="GQ116" s="211">
        <v>0.49365813548148202</v>
      </c>
      <c r="GR116" s="211">
        <v>0.30689644813537598</v>
      </c>
      <c r="GS116" s="211">
        <v>8.8370278477668762E-2</v>
      </c>
      <c r="GT116" s="228">
        <v>6.2933728098869324E-2</v>
      </c>
      <c r="GU116" s="227">
        <v>0.22422751189381496</v>
      </c>
      <c r="GV116" s="211">
        <v>0.43128712690994597</v>
      </c>
      <c r="GW116" s="211">
        <v>0.34448540210723877</v>
      </c>
      <c r="GX116" s="211">
        <v>0.12050139158964157</v>
      </c>
      <c r="GY116" s="211">
        <v>8.89921635389328E-2</v>
      </c>
      <c r="GZ116" s="228">
        <v>4.3668102473020554E-2</v>
      </c>
      <c r="HA116" s="227">
        <v>0.250767594692337</v>
      </c>
      <c r="HB116" s="211">
        <v>0.43657539926538802</v>
      </c>
      <c r="HC116" s="211">
        <v>0.31265696883201599</v>
      </c>
      <c r="HD116" s="211">
        <v>0.10580993443727493</v>
      </c>
      <c r="HE116" s="211">
        <v>7.8024014830589294E-2</v>
      </c>
      <c r="HF116" s="228">
        <v>3.963591530919075E-2</v>
      </c>
      <c r="HG116" s="118"/>
      <c r="HH116" s="118">
        <v>2010</v>
      </c>
      <c r="HI116" s="184">
        <v>0.67842018604278564</v>
      </c>
      <c r="HJ116" s="184">
        <v>0.55913639068603516</v>
      </c>
      <c r="HK116" s="174">
        <v>0.32645314931869507</v>
      </c>
      <c r="HL116" s="138">
        <v>0.26881691813468933</v>
      </c>
      <c r="HM116" s="138">
        <v>0.36432197690010071</v>
      </c>
      <c r="HN116" s="138">
        <v>0.23506593704223633</v>
      </c>
      <c r="HO116" s="138">
        <v>0.10897534340620041</v>
      </c>
      <c r="HP116" s="138">
        <v>5.9352945536375046E-2</v>
      </c>
      <c r="HQ116" s="118"/>
      <c r="HR116" s="118"/>
      <c r="HS116" s="118"/>
      <c r="HT116" s="118"/>
      <c r="HU116" s="118"/>
      <c r="HV116" s="118"/>
    </row>
    <row r="117" spans="1:230" x14ac:dyDescent="0.3">
      <c r="A117" s="159">
        <v>2007</v>
      </c>
      <c r="B117" s="159">
        <v>2007</v>
      </c>
      <c r="C117" s="265">
        <v>0.21905525028705597</v>
      </c>
      <c r="D117" s="265">
        <v>0.44206273555755615</v>
      </c>
      <c r="E117" s="265">
        <v>0.33888199925422668</v>
      </c>
      <c r="F117" s="265">
        <v>0.11706309020519257</v>
      </c>
      <c r="G117" s="266">
        <v>0.13738417625427246</v>
      </c>
      <c r="H117" s="266">
        <v>0.40469321608543396</v>
      </c>
      <c r="I117" s="266">
        <v>0.45792260766029358</v>
      </c>
      <c r="J117" s="266">
        <v>0.19863876700401306</v>
      </c>
      <c r="K117" s="190">
        <f t="shared" si="24"/>
        <v>0.25928384065628052</v>
      </c>
      <c r="L117" s="138">
        <v>63640.031092451667</v>
      </c>
      <c r="M117" s="175">
        <f>DataF11.2!L117*$Q$24</f>
        <v>52111.766740116233</v>
      </c>
      <c r="N117" s="175"/>
      <c r="O117" s="175"/>
      <c r="P117" s="118"/>
      <c r="Q117" s="118"/>
      <c r="R117" s="118"/>
      <c r="S117" s="118"/>
      <c r="T117" s="211"/>
      <c r="U117" s="159">
        <v>2007</v>
      </c>
      <c r="V117" s="212">
        <v>4.6634915634058416E-4</v>
      </c>
      <c r="W117" s="212">
        <v>5.539359524846077E-2</v>
      </c>
      <c r="X117" s="212">
        <v>0.28471851348876953</v>
      </c>
      <c r="Y117" s="212">
        <v>0.65988790988922119</v>
      </c>
      <c r="Z117" s="212">
        <v>0.34337961673736572</v>
      </c>
      <c r="AA117" s="212">
        <v>0.14407356083393097</v>
      </c>
      <c r="AB117" s="212">
        <v>5.4945088922977448E-2</v>
      </c>
      <c r="AC117" s="212">
        <v>1.9061598926782608E-2</v>
      </c>
      <c r="AD117" s="213">
        <f t="shared" si="7"/>
        <v>0.31650829315185547</v>
      </c>
      <c r="AE117" s="214">
        <v>2.556841354817152E-3</v>
      </c>
      <c r="AF117" s="214">
        <v>0.24126620590686798</v>
      </c>
      <c r="AG117" s="214">
        <v>0.48764228820800781</v>
      </c>
      <c r="AH117" s="214">
        <v>0.27109149098396301</v>
      </c>
      <c r="AI117" s="214">
        <v>6.1407268047332764E-2</v>
      </c>
      <c r="AJ117" s="214">
        <v>1.5975885093212128E-2</v>
      </c>
      <c r="AK117" s="212">
        <f t="shared" si="8"/>
        <v>0.20968422293663025</v>
      </c>
      <c r="AL117" s="214">
        <v>0</v>
      </c>
      <c r="AM117" s="212">
        <v>0.19637414813041687</v>
      </c>
      <c r="AN117" s="212">
        <v>0.49856224656105042</v>
      </c>
      <c r="AO117" s="212">
        <v>0.30506357550621033</v>
      </c>
      <c r="AP117" s="212">
        <v>7.4878841638565063E-2</v>
      </c>
      <c r="AQ117" s="212">
        <v>2.0064240321516991E-2</v>
      </c>
      <c r="AR117" s="213">
        <f t="shared" si="9"/>
        <v>0.23018473386764526</v>
      </c>
      <c r="AS117" s="212"/>
      <c r="AT117" s="123"/>
      <c r="AU117" s="118"/>
      <c r="AV117" s="118"/>
      <c r="AW117" s="118"/>
      <c r="AX117" s="118"/>
      <c r="AY117" s="118"/>
      <c r="AZ117" s="118"/>
      <c r="BA117" s="118"/>
      <c r="BB117" s="118"/>
      <c r="BC117" s="118"/>
      <c r="BD117" s="118"/>
      <c r="BE117" s="118"/>
      <c r="BF117" s="118"/>
      <c r="BG117" s="118"/>
      <c r="BH117" s="118"/>
      <c r="BI117" s="118"/>
      <c r="BJ117" s="118"/>
      <c r="BK117" s="118"/>
      <c r="BL117" s="118"/>
      <c r="BM117" s="118"/>
      <c r="BN117" s="118"/>
      <c r="BO117" s="118"/>
      <c r="BP117" s="118"/>
      <c r="BQ117" s="215">
        <v>0.21816439205657512</v>
      </c>
      <c r="BR117" s="216">
        <v>0.19072175606675085</v>
      </c>
      <c r="BS117" s="216">
        <v>2.7442635989824257E-2</v>
      </c>
      <c r="BT117" s="216">
        <v>0.1878477840218693</v>
      </c>
      <c r="BU117" s="216">
        <v>4.9491950118002691E-3</v>
      </c>
      <c r="BV117" s="216">
        <v>1.324553879155455E-2</v>
      </c>
      <c r="BW117" s="216">
        <v>1.2121872027192268E-2</v>
      </c>
      <c r="BX117" s="217">
        <f t="shared" si="10"/>
        <v>2.536741081874682E-2</v>
      </c>
      <c r="BY117" s="218">
        <v>0.44398400943415806</v>
      </c>
      <c r="BZ117" s="218">
        <v>0.3723973091235902</v>
      </c>
      <c r="CA117" s="218">
        <v>7.1586700310567852E-2</v>
      </c>
      <c r="CB117" s="218">
        <v>0.3635532483458519</v>
      </c>
      <c r="CC117" s="218">
        <v>1.4931082100405531E-2</v>
      </c>
      <c r="CD117" s="218">
        <v>2.8526358753360938E-2</v>
      </c>
      <c r="CE117" s="218">
        <v>3.6973329064190888E-2</v>
      </c>
      <c r="CF117" s="218">
        <f t="shared" si="11"/>
        <v>6.5499687817551833E-2</v>
      </c>
      <c r="CG117" s="219">
        <f t="shared" si="12"/>
        <v>0.45329689922605704</v>
      </c>
      <c r="CH117" s="220">
        <f t="shared" si="13"/>
        <v>0.22931267570486014</v>
      </c>
      <c r="CI117" s="220">
        <f t="shared" si="14"/>
        <v>0.2239842235211969</v>
      </c>
      <c r="CJ117" s="220">
        <f t="shared" si="15"/>
        <v>0.18828198406845331</v>
      </c>
      <c r="CK117" s="220">
        <f t="shared" si="16"/>
        <v>6.4145647424131286E-2</v>
      </c>
      <c r="CL117" s="220">
        <f t="shared" si="17"/>
        <v>2.1815184148787959E-2</v>
      </c>
      <c r="CM117" s="220">
        <f t="shared" si="18"/>
        <v>0.17905408287814056</v>
      </c>
      <c r="CN117" s="221">
        <f t="shared" si="19"/>
        <v>0.20086926702692853</v>
      </c>
      <c r="CO117" s="218">
        <v>0.3378515637136027</v>
      </c>
      <c r="CP117" s="218">
        <v>0.19294630846787547</v>
      </c>
      <c r="CQ117" s="218">
        <v>0.14490525524572723</v>
      </c>
      <c r="CR117" s="218">
        <v>0.16316738398745656</v>
      </c>
      <c r="CS117" s="218">
        <v>4.6983320804548409E-2</v>
      </c>
      <c r="CT117" s="218">
        <v>1.7951789741999534E-2</v>
      </c>
      <c r="CU117" s="218">
        <v>0.10974906917894676</v>
      </c>
      <c r="CV117" s="218">
        <f t="shared" si="20"/>
        <v>0.12770085892094629</v>
      </c>
      <c r="CW117" s="215">
        <v>0.11544533551245434</v>
      </c>
      <c r="CX117" s="216">
        <v>3.6366367236984658E-2</v>
      </c>
      <c r="CY117" s="216">
        <v>7.9078968275469688E-2</v>
      </c>
      <c r="CZ117" s="216">
        <v>2.5114600080996752E-2</v>
      </c>
      <c r="DA117" s="216">
        <v>1.716232661958287E-2</v>
      </c>
      <c r="DB117" s="216">
        <v>3.8633944067884237E-3</v>
      </c>
      <c r="DC117" s="216">
        <v>6.9305013699193813E-2</v>
      </c>
      <c r="DD117" s="217">
        <f t="shared" si="21"/>
        <v>7.3168408105982241E-2</v>
      </c>
      <c r="DE117" s="215">
        <v>4.105719586531046E-2</v>
      </c>
      <c r="DF117" s="216">
        <v>7.4224584117360956E-3</v>
      </c>
      <c r="DG117" s="216">
        <v>3.3634737453574363E-2</v>
      </c>
      <c r="DH117" s="216">
        <v>5.4264203645288944E-3</v>
      </c>
      <c r="DI117" s="216">
        <v>2.9581553981299479E-3</v>
      </c>
      <c r="DJ117" s="216">
        <v>7.0071299499448408E-4</v>
      </c>
      <c r="DK117" s="216">
        <v>3.1971907397012708E-2</v>
      </c>
      <c r="DL117" s="217">
        <f t="shared" si="22"/>
        <v>3.267262039200719E-2</v>
      </c>
      <c r="DM117" s="215">
        <v>7.4388138949871063E-2</v>
      </c>
      <c r="DN117" s="216">
        <v>2.8943909332156181E-2</v>
      </c>
      <c r="DO117" s="216">
        <v>4.5444231480360031E-2</v>
      </c>
      <c r="DP117" s="216">
        <v>1.9688179716467857E-2</v>
      </c>
      <c r="DQ117" s="216">
        <v>1.4204171486198902E-2</v>
      </c>
      <c r="DR117" s="216">
        <v>3.162681357935071E-3</v>
      </c>
      <c r="DS117" s="216">
        <v>3.7333104759454727E-2</v>
      </c>
      <c r="DT117" s="217">
        <f t="shared" si="23"/>
        <v>4.0495786117389798E-2</v>
      </c>
      <c r="DU117" s="129"/>
      <c r="DV117" s="123">
        <v>2007</v>
      </c>
      <c r="DW117" s="180">
        <v>0.21816439205657512</v>
      </c>
      <c r="DX117" s="181">
        <v>0.19072175606675085</v>
      </c>
      <c r="DY117" s="181">
        <v>2.7442635989824257E-2</v>
      </c>
      <c r="DZ117" s="180">
        <v>0.44398400943415806</v>
      </c>
      <c r="EA117" s="181">
        <v>0.3723973091235902</v>
      </c>
      <c r="EB117" s="182">
        <v>7.1586700310567852E-2</v>
      </c>
      <c r="EC117" s="181">
        <v>0.3378515637136027</v>
      </c>
      <c r="ED117" s="181">
        <v>0.19294630846787547</v>
      </c>
      <c r="EE117" s="181">
        <v>0.14490525524572723</v>
      </c>
      <c r="EF117" s="180">
        <v>0.11544533551245434</v>
      </c>
      <c r="EG117" s="181">
        <v>3.6366367236984658E-2</v>
      </c>
      <c r="EH117" s="182">
        <v>7.9078968275469688E-2</v>
      </c>
      <c r="EI117" s="181">
        <v>4.105719586531046E-2</v>
      </c>
      <c r="EJ117" s="181">
        <v>7.4224584117360956E-3</v>
      </c>
      <c r="EK117" s="182">
        <v>3.3634737453574363E-2</v>
      </c>
      <c r="EL117" s="181"/>
      <c r="EM117" s="181"/>
      <c r="EN117" s="222">
        <v>1.6072883605957031</v>
      </c>
      <c r="EO117" s="223">
        <v>1.2959625720977783</v>
      </c>
      <c r="EP117" s="223">
        <v>1.5095987319946289</v>
      </c>
      <c r="EQ117" s="223">
        <v>1.6242897510528564</v>
      </c>
      <c r="ER117" s="223">
        <v>1.7285518646240234</v>
      </c>
      <c r="ES117" s="223">
        <v>1.7847443819046021</v>
      </c>
      <c r="ET117" s="223">
        <v>1.7393403053283691</v>
      </c>
      <c r="EU117" s="224">
        <v>1.5537985563278198</v>
      </c>
      <c r="EV117" s="144">
        <v>2007</v>
      </c>
      <c r="EW117" s="207">
        <f t="shared" si="25"/>
        <v>0.59695348143577576</v>
      </c>
      <c r="EX117" s="225">
        <v>0.40304651856422424</v>
      </c>
      <c r="EY117" s="225">
        <v>0.27924850583076477</v>
      </c>
      <c r="EZ117" s="225">
        <v>0.14754045009613037</v>
      </c>
      <c r="FA117" s="226">
        <v>0.11055198311805725</v>
      </c>
      <c r="FB117" s="208"/>
      <c r="FC117" s="208"/>
      <c r="FD117" s="208"/>
      <c r="FE117" s="208"/>
      <c r="FF117" s="208"/>
      <c r="FG117" s="118"/>
      <c r="FH117" s="118"/>
      <c r="FI117" s="118"/>
      <c r="FJ117" s="118"/>
      <c r="FK117" s="211"/>
      <c r="FL117" s="211"/>
      <c r="FM117" s="211"/>
      <c r="FN117" s="211"/>
      <c r="FO117" s="118"/>
      <c r="FP117" s="118"/>
      <c r="FQ117" s="118"/>
      <c r="FR117" s="118"/>
      <c r="FS117" s="229">
        <v>0.76998606324195906</v>
      </c>
      <c r="FT117" s="223">
        <v>0.50529960400804452</v>
      </c>
      <c r="FU117" s="230">
        <f t="shared" si="26"/>
        <v>0.38907365284787504</v>
      </c>
      <c r="FV117" s="231">
        <v>0.87594826519489299</v>
      </c>
      <c r="FW117" s="118"/>
      <c r="FX117" s="118"/>
      <c r="FY117" s="118"/>
      <c r="FZ117" s="118"/>
      <c r="GA117" s="118"/>
      <c r="GB117" s="118"/>
      <c r="GC117" s="118"/>
      <c r="GD117" s="118"/>
      <c r="GE117" s="118"/>
      <c r="GF117" s="118"/>
      <c r="GG117" s="118"/>
      <c r="GH117" s="118"/>
      <c r="GI117" s="118"/>
      <c r="GJ117" s="118"/>
      <c r="GK117" s="118"/>
      <c r="GL117" s="118"/>
      <c r="GM117" s="118"/>
      <c r="GN117" s="118"/>
      <c r="GO117" s="118"/>
      <c r="GP117" s="227">
        <v>0.20018066378269406</v>
      </c>
      <c r="GQ117" s="211">
        <v>0.492339332771142</v>
      </c>
      <c r="GR117" s="211">
        <v>0.30748003721237183</v>
      </c>
      <c r="GS117" s="211">
        <v>8.8629283010959625E-2</v>
      </c>
      <c r="GT117" s="228">
        <v>6.2975399196147919E-2</v>
      </c>
      <c r="GU117" s="227">
        <v>0.22205190284587337</v>
      </c>
      <c r="GV117" s="211">
        <v>0.42707734077468901</v>
      </c>
      <c r="GW117" s="211">
        <v>0.35087078809738159</v>
      </c>
      <c r="GX117" s="211">
        <v>0.12363957613706589</v>
      </c>
      <c r="GY117" s="211">
        <v>9.0590059757232666E-2</v>
      </c>
      <c r="GZ117" s="228">
        <v>4.3720949441194534E-2</v>
      </c>
      <c r="HA117" s="227">
        <v>0.24699570227924622</v>
      </c>
      <c r="HB117" s="211">
        <v>0.43129468753899602</v>
      </c>
      <c r="HC117" s="211">
        <v>0.32170963287353516</v>
      </c>
      <c r="HD117" s="211">
        <v>0.11251018196344376</v>
      </c>
      <c r="HE117" s="211">
        <v>8.2531943917274475E-2</v>
      </c>
      <c r="HF117" s="228">
        <v>4.1061487048864365E-2</v>
      </c>
      <c r="HG117" s="118"/>
      <c r="HH117" s="118">
        <v>2011</v>
      </c>
      <c r="HI117" s="184">
        <v>0.68290156126022339</v>
      </c>
      <c r="HJ117" s="184">
        <v>0.55074179172515869</v>
      </c>
      <c r="HK117" s="174">
        <v>0.33235350251197815</v>
      </c>
      <c r="HL117" s="138">
        <v>0.26801565289497375</v>
      </c>
      <c r="HM117" s="138">
        <v>0.37563973665237427</v>
      </c>
      <c r="HN117" s="138">
        <v>0.22975511848926544</v>
      </c>
      <c r="HO117" s="138">
        <v>0.11452928930521011</v>
      </c>
      <c r="HP117" s="138">
        <v>5.9488452970981598E-2</v>
      </c>
      <c r="HQ117" s="118"/>
      <c r="HR117" s="118"/>
      <c r="HS117" s="118"/>
      <c r="HT117" s="118"/>
      <c r="HU117" s="118"/>
      <c r="HV117" s="118"/>
    </row>
    <row r="118" spans="1:230" x14ac:dyDescent="0.3">
      <c r="A118" s="159">
        <v>2008</v>
      </c>
      <c r="B118" s="159">
        <v>2008</v>
      </c>
      <c r="C118" s="265">
        <v>0.22086098790168762</v>
      </c>
      <c r="D118" s="265">
        <v>0.4417329728603363</v>
      </c>
      <c r="E118" s="265">
        <v>0.33740603923797607</v>
      </c>
      <c r="F118" s="265">
        <v>0.11589626222848892</v>
      </c>
      <c r="G118" s="266">
        <v>0.13710874319076538</v>
      </c>
      <c r="H118" s="266">
        <v>0.4098031222820282</v>
      </c>
      <c r="I118" s="266">
        <v>0.45308813452720642</v>
      </c>
      <c r="J118" s="266">
        <v>0.19521696865558624</v>
      </c>
      <c r="K118" s="190">
        <f t="shared" si="24"/>
        <v>0.25787116587162018</v>
      </c>
      <c r="L118" s="138">
        <v>62227.730628194578</v>
      </c>
      <c r="M118" s="175">
        <f>DataF11.2!L118*$Q$24</f>
        <v>50955.301680358389</v>
      </c>
      <c r="N118" s="175"/>
      <c r="O118" s="175"/>
      <c r="P118" s="118"/>
      <c r="Q118" s="118"/>
      <c r="R118" s="118"/>
      <c r="S118" s="118"/>
      <c r="T118" s="211"/>
      <c r="U118" s="159">
        <v>2008</v>
      </c>
      <c r="V118" s="212">
        <v>4.860579501837492E-4</v>
      </c>
      <c r="W118" s="212">
        <v>5.5771481245756149E-2</v>
      </c>
      <c r="X118" s="212">
        <v>0.2784220278263092</v>
      </c>
      <c r="Y118" s="212">
        <v>0.66580647230148315</v>
      </c>
      <c r="Z118" s="212">
        <v>0.34640994668006897</v>
      </c>
      <c r="AA118" s="212">
        <v>0.14929112792015076</v>
      </c>
      <c r="AB118" s="212">
        <v>5.8199264109134674E-2</v>
      </c>
      <c r="AC118" s="212">
        <v>1.9467132166028023E-2</v>
      </c>
      <c r="AD118" s="213">
        <f t="shared" si="7"/>
        <v>0.31939652562141418</v>
      </c>
      <c r="AE118" s="214">
        <v>2.3878519423305988E-3</v>
      </c>
      <c r="AF118" s="214">
        <v>0.24143394827842712</v>
      </c>
      <c r="AG118" s="214">
        <v>0.48777058720588684</v>
      </c>
      <c r="AH118" s="214">
        <v>0.27079546451568604</v>
      </c>
      <c r="AI118" s="214">
        <v>6.114240363240242E-2</v>
      </c>
      <c r="AJ118" s="214">
        <v>1.5488412231206894E-2</v>
      </c>
      <c r="AK118" s="212">
        <f t="shared" si="8"/>
        <v>0.20965306088328362</v>
      </c>
      <c r="AL118" s="214">
        <v>0</v>
      </c>
      <c r="AM118" s="212">
        <v>0.19780595600605011</v>
      </c>
      <c r="AN118" s="212">
        <v>0.49816113710403442</v>
      </c>
      <c r="AO118" s="212">
        <v>0.30403295159339905</v>
      </c>
      <c r="AP118" s="212">
        <v>7.4399016797542572E-2</v>
      </c>
      <c r="AQ118" s="212">
        <v>1.9548598676919937E-2</v>
      </c>
      <c r="AR118" s="213">
        <f t="shared" si="9"/>
        <v>0.22963393479585648</v>
      </c>
      <c r="AS118" s="212"/>
      <c r="AT118" s="123"/>
      <c r="AU118" s="118"/>
      <c r="AV118" s="118"/>
      <c r="AW118" s="118"/>
      <c r="AX118" s="118"/>
      <c r="AY118" s="118"/>
      <c r="AZ118" s="118"/>
      <c r="BA118" s="118"/>
      <c r="BB118" s="118"/>
      <c r="BC118" s="118"/>
      <c r="BD118" s="118"/>
      <c r="BE118" s="118"/>
      <c r="BF118" s="118"/>
      <c r="BG118" s="118"/>
      <c r="BH118" s="118"/>
      <c r="BI118" s="118"/>
      <c r="BJ118" s="118"/>
      <c r="BK118" s="118"/>
      <c r="BL118" s="118"/>
      <c r="BM118" s="118"/>
      <c r="BN118" s="118"/>
      <c r="BO118" s="118"/>
      <c r="BP118" s="118"/>
      <c r="BQ118" s="215">
        <v>0.21905805595606304</v>
      </c>
      <c r="BR118" s="216">
        <v>0.19192924797981892</v>
      </c>
      <c r="BS118" s="216">
        <v>2.7128807976244118E-2</v>
      </c>
      <c r="BT118" s="216">
        <v>0.18910628766752779</v>
      </c>
      <c r="BU118" s="216">
        <v>4.9178594943524098E-3</v>
      </c>
      <c r="BV118" s="216">
        <v>1.2134745334701824E-2</v>
      </c>
      <c r="BW118" s="216">
        <v>1.2899162307318439E-2</v>
      </c>
      <c r="BX118" s="217">
        <f t="shared" si="10"/>
        <v>2.5033907642020264E-2</v>
      </c>
      <c r="BY118" s="218">
        <v>0.44447093955473388</v>
      </c>
      <c r="BZ118" s="218">
        <v>0.37453343984053983</v>
      </c>
      <c r="CA118" s="218">
        <v>6.9937499714194079E-2</v>
      </c>
      <c r="CB118" s="218">
        <v>0.36612861603498459</v>
      </c>
      <c r="CC118" s="218">
        <v>1.4348965897496369E-2</v>
      </c>
      <c r="CD118" s="218">
        <v>2.6385544221617738E-2</v>
      </c>
      <c r="CE118" s="218">
        <v>3.7607819469144585E-2</v>
      </c>
      <c r="CF118" s="218">
        <f t="shared" si="11"/>
        <v>6.399336369076232E-2</v>
      </c>
      <c r="CG118" s="219">
        <f t="shared" si="12"/>
        <v>0.45093741095304579</v>
      </c>
      <c r="CH118" s="220">
        <f t="shared" si="13"/>
        <v>0.23027039047081693</v>
      </c>
      <c r="CI118" s="220">
        <f t="shared" si="14"/>
        <v>0.22066702048222883</v>
      </c>
      <c r="CJ118" s="220">
        <f t="shared" si="15"/>
        <v>0.19110384583473206</v>
      </c>
      <c r="CK118" s="220">
        <f t="shared" si="16"/>
        <v>6.1641940306690457E-2</v>
      </c>
      <c r="CL118" s="220">
        <f t="shared" si="17"/>
        <v>1.9992376604501823E-2</v>
      </c>
      <c r="CM118" s="220">
        <f t="shared" si="18"/>
        <v>0.17819924882615396</v>
      </c>
      <c r="CN118" s="221">
        <f t="shared" si="19"/>
        <v>0.19819162543065577</v>
      </c>
      <c r="CO118" s="218">
        <v>0.33647099400925745</v>
      </c>
      <c r="CP118" s="218">
        <v>0.193877060654297</v>
      </c>
      <c r="CQ118" s="218">
        <v>0.14259393335496043</v>
      </c>
      <c r="CR118" s="218">
        <v>0.16526693850755692</v>
      </c>
      <c r="CS118" s="218">
        <v>4.5456764876432035E-2</v>
      </c>
      <c r="CT118" s="218">
        <v>1.6453137230096452E-2</v>
      </c>
      <c r="CU118" s="218">
        <v>0.10929415448090697</v>
      </c>
      <c r="CV118" s="218">
        <f t="shared" si="20"/>
        <v>0.12574729171100343</v>
      </c>
      <c r="CW118" s="215">
        <v>0.11446641694378833</v>
      </c>
      <c r="CX118" s="216">
        <v>3.6393329816519923E-2</v>
      </c>
      <c r="CY118" s="216">
        <v>7.8073087127268403E-2</v>
      </c>
      <c r="CZ118" s="216">
        <v>2.583690732717514E-2</v>
      </c>
      <c r="DA118" s="216">
        <v>1.6185175430258426E-2</v>
      </c>
      <c r="DB118" s="216">
        <v>3.5392393744053709E-3</v>
      </c>
      <c r="DC118" s="216">
        <v>6.890509434524697E-2</v>
      </c>
      <c r="DD118" s="217">
        <f t="shared" si="21"/>
        <v>7.2444333719652337E-2</v>
      </c>
      <c r="DE118" s="215">
        <v>4.1561350259058424E-2</v>
      </c>
      <c r="DF118" s="216">
        <v>7.2352267867122309E-3</v>
      </c>
      <c r="DG118" s="216">
        <v>3.432612347234619E-2</v>
      </c>
      <c r="DH118" s="216">
        <v>5.4700933396816254E-3</v>
      </c>
      <c r="DI118" s="216">
        <v>2.6255801807302955E-3</v>
      </c>
      <c r="DJ118" s="216">
        <v>6.4983322192417093E-4</v>
      </c>
      <c r="DK118" s="216">
        <v>3.2815843456749851E-2</v>
      </c>
      <c r="DL118" s="217">
        <f t="shared" si="22"/>
        <v>3.346567667867402E-2</v>
      </c>
      <c r="DM118" s="215">
        <v>7.2905063629150391E-2</v>
      </c>
      <c r="DN118" s="216">
        <v>2.9158102348446846E-2</v>
      </c>
      <c r="DO118" s="216">
        <v>4.3746963143348694E-2</v>
      </c>
      <c r="DP118" s="216">
        <v>2.0366813987493515E-2</v>
      </c>
      <c r="DQ118" s="216">
        <v>1.3559595681726933E-2</v>
      </c>
      <c r="DR118" s="216">
        <v>2.889406168833375E-3</v>
      </c>
      <c r="DS118" s="216">
        <v>3.6089252680540085E-2</v>
      </c>
      <c r="DT118" s="217">
        <f t="shared" si="23"/>
        <v>3.897865884937346E-2</v>
      </c>
      <c r="DU118" s="129"/>
      <c r="DV118" s="123">
        <v>2008</v>
      </c>
      <c r="DW118" s="180">
        <v>0.21905805595606304</v>
      </c>
      <c r="DX118" s="181">
        <v>0.19192924797981892</v>
      </c>
      <c r="DY118" s="181">
        <v>2.7128807976244118E-2</v>
      </c>
      <c r="DZ118" s="180">
        <v>0.44447093955473388</v>
      </c>
      <c r="EA118" s="181">
        <v>0.37453343984053983</v>
      </c>
      <c r="EB118" s="182">
        <v>6.9937499714194079E-2</v>
      </c>
      <c r="EC118" s="181">
        <v>0.33647099400925745</v>
      </c>
      <c r="ED118" s="181">
        <v>0.193877060654297</v>
      </c>
      <c r="EE118" s="181">
        <v>0.14259393335496043</v>
      </c>
      <c r="EF118" s="180">
        <v>0.11446641694378833</v>
      </c>
      <c r="EG118" s="181">
        <v>3.6393329816519923E-2</v>
      </c>
      <c r="EH118" s="182">
        <v>7.8073087127268403E-2</v>
      </c>
      <c r="EI118" s="181">
        <v>4.1561350259058424E-2</v>
      </c>
      <c r="EJ118" s="181">
        <v>7.2352267867122309E-3</v>
      </c>
      <c r="EK118" s="182">
        <v>3.432612347234619E-2</v>
      </c>
      <c r="EL118" s="181"/>
      <c r="EM118" s="181"/>
      <c r="EN118" s="222">
        <v>1.5989608764648437</v>
      </c>
      <c r="EO118" s="223">
        <v>1.2876931428909302</v>
      </c>
      <c r="EP118" s="223">
        <v>1.4961811304092407</v>
      </c>
      <c r="EQ118" s="223">
        <v>1.639751672744751</v>
      </c>
      <c r="ER118" s="223">
        <v>1.7211552858352661</v>
      </c>
      <c r="ES118" s="223">
        <v>1.7527815103530884</v>
      </c>
      <c r="ET118" s="223">
        <v>1.7302805185317993</v>
      </c>
      <c r="EU118" s="224">
        <v>1.5303924083709717</v>
      </c>
      <c r="EV118" s="144">
        <v>2008</v>
      </c>
      <c r="EW118" s="207">
        <f t="shared" si="25"/>
        <v>0.59632670879364014</v>
      </c>
      <c r="EX118" s="225">
        <v>0.40367329120635986</v>
      </c>
      <c r="EY118" s="225">
        <v>0.27660790085792542</v>
      </c>
      <c r="EZ118" s="225">
        <v>0.1501186341047287</v>
      </c>
      <c r="FA118" s="226">
        <v>0.10745919495820999</v>
      </c>
      <c r="FB118" s="208"/>
      <c r="FC118" s="208"/>
      <c r="FD118" s="208"/>
      <c r="FE118" s="208"/>
      <c r="FF118" s="208"/>
      <c r="FG118" s="118"/>
      <c r="FH118" s="118"/>
      <c r="FI118" s="118"/>
      <c r="FJ118" s="118"/>
      <c r="FK118" s="211"/>
      <c r="FL118" s="211"/>
      <c r="FM118" s="211"/>
      <c r="FN118" s="211"/>
      <c r="FO118" s="118"/>
      <c r="FP118" s="118"/>
      <c r="FQ118" s="118"/>
      <c r="FR118" s="118"/>
      <c r="FS118" s="229">
        <v>0.77856516838073697</v>
      </c>
      <c r="FT118" s="223">
        <v>0.50596987601477117</v>
      </c>
      <c r="FU118" s="230">
        <f t="shared" si="26"/>
        <v>0.39393052171502091</v>
      </c>
      <c r="FV118" s="231">
        <v>0.87717633694410302</v>
      </c>
      <c r="FW118" s="118"/>
      <c r="FX118" s="118"/>
      <c r="FY118" s="118"/>
      <c r="FZ118" s="118"/>
      <c r="GA118" s="118"/>
      <c r="GB118" s="118"/>
      <c r="GC118" s="118"/>
      <c r="GD118" s="118"/>
      <c r="GE118" s="118"/>
      <c r="GF118" s="118"/>
      <c r="GG118" s="118"/>
      <c r="GH118" s="118"/>
      <c r="GI118" s="118"/>
      <c r="GJ118" s="118"/>
      <c r="GK118" s="118"/>
      <c r="GL118" s="118"/>
      <c r="GM118" s="118"/>
      <c r="GN118" s="118"/>
      <c r="GO118" s="118"/>
      <c r="GP118" s="227">
        <v>0.20208162504687516</v>
      </c>
      <c r="GQ118" s="211">
        <v>0.49501355875911401</v>
      </c>
      <c r="GR118" s="211">
        <v>0.30290481448173523</v>
      </c>
      <c r="GS118" s="211">
        <v>8.3969175815582275E-2</v>
      </c>
      <c r="GT118" s="228">
        <v>5.8771789073944092E-2</v>
      </c>
      <c r="GU118" s="227">
        <v>0.22008291400993243</v>
      </c>
      <c r="GV118" s="211">
        <v>0.42736486232155702</v>
      </c>
      <c r="GW118" s="211">
        <v>0.35255226492881775</v>
      </c>
      <c r="GX118" s="211">
        <v>0.12420529127120972</v>
      </c>
      <c r="GY118" s="211">
        <v>9.1837085783481598E-2</v>
      </c>
      <c r="GZ118" s="228">
        <v>4.5958280563354492E-2</v>
      </c>
      <c r="HA118" s="227">
        <v>0.2493906654043393</v>
      </c>
      <c r="HB118" s="211">
        <v>0.43064134370162099</v>
      </c>
      <c r="HC118" s="211">
        <v>0.31996798515319824</v>
      </c>
      <c r="HD118" s="211">
        <v>0.11232010275125504</v>
      </c>
      <c r="HE118" s="211">
        <v>8.2079119980335236E-2</v>
      </c>
      <c r="HF118" s="228">
        <v>4.1827984154224396E-2</v>
      </c>
      <c r="HG118" s="118"/>
      <c r="HH118" s="118">
        <v>2012</v>
      </c>
      <c r="HI118" s="184">
        <v>0.66214519739151001</v>
      </c>
      <c r="HJ118" s="184">
        <v>0.54512137174606323</v>
      </c>
      <c r="HK118" s="174">
        <v>0.32197704911231995</v>
      </c>
      <c r="HL118" s="138">
        <v>0.26639959216117859</v>
      </c>
      <c r="HM118" s="138">
        <v>0.34863939881324768</v>
      </c>
      <c r="HN118" s="138">
        <v>0.22357787191867828</v>
      </c>
      <c r="HO118" s="138">
        <v>0.10425075143575668</v>
      </c>
      <c r="HP118" s="138">
        <v>5.8463215827941895E-2</v>
      </c>
      <c r="HQ118" s="118"/>
      <c r="HR118" s="118"/>
      <c r="HS118" s="118"/>
      <c r="HT118" s="118"/>
      <c r="HU118" s="118"/>
      <c r="HV118" s="118"/>
    </row>
    <row r="119" spans="1:230" x14ac:dyDescent="0.3">
      <c r="A119" s="159">
        <v>2009</v>
      </c>
      <c r="B119" s="159">
        <v>2009</v>
      </c>
      <c r="C119" s="265">
        <v>0.22780105471611023</v>
      </c>
      <c r="D119" s="265">
        <v>0.45032846927642822</v>
      </c>
      <c r="E119" s="265">
        <v>0.32187047600746155</v>
      </c>
      <c r="F119" s="265">
        <v>0.10193445533514023</v>
      </c>
      <c r="G119" s="266">
        <v>0.13589709997177124</v>
      </c>
      <c r="H119" s="266">
        <v>0.42071524262428284</v>
      </c>
      <c r="I119" s="266">
        <v>0.44338765740394592</v>
      </c>
      <c r="J119" s="266">
        <v>0.18539862334728241</v>
      </c>
      <c r="K119" s="190">
        <f t="shared" ref="K119:K124" si="27">I119-J119</f>
        <v>0.25798903405666351</v>
      </c>
      <c r="L119" s="138">
        <v>59385.702700318412</v>
      </c>
      <c r="M119" s="175">
        <f>DataF11.2!L119*$Q$24</f>
        <v>48628.101427561131</v>
      </c>
      <c r="N119" s="175"/>
      <c r="O119" s="175"/>
      <c r="P119" s="118"/>
      <c r="Q119" s="118"/>
      <c r="R119" s="118"/>
      <c r="S119" s="118"/>
      <c r="T119" s="211"/>
      <c r="U119" s="159">
        <v>2009</v>
      </c>
      <c r="V119" s="212">
        <v>2.9012566665187478E-4</v>
      </c>
      <c r="W119" s="212">
        <v>5.5206719785928726E-2</v>
      </c>
      <c r="X119" s="212">
        <v>0.29041332006454468</v>
      </c>
      <c r="Y119" s="212">
        <v>0.65437996387481689</v>
      </c>
      <c r="Z119" s="212">
        <v>0.33434662222862244</v>
      </c>
      <c r="AA119" s="212">
        <v>0.13714037835597992</v>
      </c>
      <c r="AB119" s="212">
        <v>5.3575407713651657E-2</v>
      </c>
      <c r="AC119" s="212">
        <v>1.7988983541727066E-2</v>
      </c>
      <c r="AD119" s="213">
        <f t="shared" si="7"/>
        <v>0.32003334164619446</v>
      </c>
      <c r="AE119" s="214">
        <v>1.7737598391249776E-3</v>
      </c>
      <c r="AF119" s="214">
        <v>0.239881232380867</v>
      </c>
      <c r="AG119" s="214">
        <v>0.49320578575134277</v>
      </c>
      <c r="AH119" s="214">
        <v>0.26691296696662903</v>
      </c>
      <c r="AI119" s="214">
        <v>5.7701535522937775E-2</v>
      </c>
      <c r="AJ119" s="214">
        <v>1.3668918050825596E-2</v>
      </c>
      <c r="AK119" s="212">
        <f t="shared" si="8"/>
        <v>0.20921143144369125</v>
      </c>
      <c r="AL119" s="214">
        <v>0</v>
      </c>
      <c r="AM119" s="212">
        <v>0.19746017456054688</v>
      </c>
      <c r="AN119" s="212">
        <v>0.50325620174407959</v>
      </c>
      <c r="AO119" s="212">
        <v>0.29928359389305115</v>
      </c>
      <c r="AP119" s="212">
        <v>7.0363588631153107E-2</v>
      </c>
      <c r="AQ119" s="212">
        <v>1.7462732270359993E-2</v>
      </c>
      <c r="AR119" s="213">
        <f t="shared" si="9"/>
        <v>0.22892000526189804</v>
      </c>
      <c r="AS119" s="212"/>
      <c r="AT119" s="123"/>
      <c r="AU119" s="118"/>
      <c r="AV119" s="118"/>
      <c r="AW119" s="118"/>
      <c r="AX119" s="118"/>
      <c r="AY119" s="118"/>
      <c r="AZ119" s="118"/>
      <c r="BA119" s="118"/>
      <c r="BB119" s="118"/>
      <c r="BC119" s="118"/>
      <c r="BD119" s="118"/>
      <c r="BE119" s="118"/>
      <c r="BF119" s="118"/>
      <c r="BG119" s="118"/>
      <c r="BH119" s="118"/>
      <c r="BI119" s="118"/>
      <c r="BJ119" s="118"/>
      <c r="BK119" s="118"/>
      <c r="BL119" s="118"/>
      <c r="BM119" s="118"/>
      <c r="BN119" s="118"/>
      <c r="BO119" s="118"/>
      <c r="BP119" s="118"/>
      <c r="BQ119" s="215">
        <v>0.22257820886729468</v>
      </c>
      <c r="BR119" s="216">
        <v>0.1962725405439622</v>
      </c>
      <c r="BS119" s="216">
        <v>2.6305668323332507E-2</v>
      </c>
      <c r="BT119" s="216">
        <v>0.19336406490765512</v>
      </c>
      <c r="BU119" s="216">
        <v>5.2876679394858765E-3</v>
      </c>
      <c r="BV119" s="216">
        <v>1.4013608327783016E-2</v>
      </c>
      <c r="BW119" s="216">
        <v>9.9128628166248404E-3</v>
      </c>
      <c r="BX119" s="217">
        <f t="shared" si="10"/>
        <v>2.3926471144407858E-2</v>
      </c>
      <c r="BY119" s="218">
        <v>0.4555772819833171</v>
      </c>
      <c r="BZ119" s="218">
        <v>0.39038200213917784</v>
      </c>
      <c r="CA119" s="218">
        <v>6.5195279844139295E-2</v>
      </c>
      <c r="CB119" s="218">
        <v>0.38285288959741592</v>
      </c>
      <c r="CC119" s="218">
        <v>1.3327405372355924E-2</v>
      </c>
      <c r="CD119" s="218">
        <v>3.1403039131240235E-2</v>
      </c>
      <c r="CE119" s="218">
        <v>2.799395331414066E-2</v>
      </c>
      <c r="CF119" s="218">
        <f t="shared" si="11"/>
        <v>5.9396992445380895E-2</v>
      </c>
      <c r="CG119" s="219">
        <f t="shared" si="12"/>
        <v>0.42401214761942729</v>
      </c>
      <c r="CH119" s="220">
        <f t="shared" si="13"/>
        <v>0.2345736750088056</v>
      </c>
      <c r="CI119" s="220">
        <f t="shared" si="14"/>
        <v>0.18943847261062174</v>
      </c>
      <c r="CJ119" s="220">
        <f t="shared" si="15"/>
        <v>0.20151116978377104</v>
      </c>
      <c r="CK119" s="220">
        <f t="shared" si="16"/>
        <v>5.3062735197337681E-2</v>
      </c>
      <c r="CL119" s="220">
        <f t="shared" si="17"/>
        <v>2.4540657814176751E-2</v>
      </c>
      <c r="CM119" s="220">
        <f t="shared" si="18"/>
        <v>0.14489758229930655</v>
      </c>
      <c r="CN119" s="221">
        <f t="shared" si="19"/>
        <v>0.16943824011348332</v>
      </c>
      <c r="CO119" s="218">
        <v>0.32184447506670877</v>
      </c>
      <c r="CP119" s="218">
        <v>0.19898538797737175</v>
      </c>
      <c r="CQ119" s="218">
        <v>0.12285908708933704</v>
      </c>
      <c r="CR119" s="218">
        <v>0.17500937124714255</v>
      </c>
      <c r="CS119" s="218">
        <v>3.8914185266053634E-2</v>
      </c>
      <c r="CT119" s="218">
        <v>2.007362938464715E-2</v>
      </c>
      <c r="CU119" s="218">
        <v>8.7847286280614584E-2</v>
      </c>
      <c r="CV119" s="218">
        <f t="shared" si="20"/>
        <v>0.10792091566526174</v>
      </c>
      <c r="CW119" s="215">
        <v>0.10216767255271855</v>
      </c>
      <c r="CX119" s="216">
        <v>3.5588287031433838E-2</v>
      </c>
      <c r="CY119" s="216">
        <v>6.6579385521284715E-2</v>
      </c>
      <c r="CZ119" s="216">
        <v>2.6501798536628485E-2</v>
      </c>
      <c r="DA119" s="216">
        <v>1.4148549931284046E-2</v>
      </c>
      <c r="DB119" s="216">
        <v>4.4670284295295999E-3</v>
      </c>
      <c r="DC119" s="216">
        <v>5.7050296018691979E-2</v>
      </c>
      <c r="DD119" s="217">
        <f t="shared" si="21"/>
        <v>6.1517324448221576E-2</v>
      </c>
      <c r="DE119" s="215">
        <v>3.4674906521303471E-2</v>
      </c>
      <c r="DF119" s="216">
        <v>6.6959232118599492E-3</v>
      </c>
      <c r="DG119" s="216">
        <v>2.7978983309443522E-2</v>
      </c>
      <c r="DH119" s="216">
        <v>5.1641971804201603E-3</v>
      </c>
      <c r="DI119" s="216">
        <v>2.300139111732396E-3</v>
      </c>
      <c r="DJ119" s="216">
        <v>8.2016074331788002E-4</v>
      </c>
      <c r="DK119" s="216">
        <v>2.6390409363629425E-2</v>
      </c>
      <c r="DL119" s="217">
        <f t="shared" si="22"/>
        <v>2.7210570106947305E-2</v>
      </c>
      <c r="DM119" s="215">
        <v>6.7492768168449402E-2</v>
      </c>
      <c r="DN119" s="216">
        <v>2.8892364352941513E-2</v>
      </c>
      <c r="DO119" s="216">
        <v>3.8600403815507889E-2</v>
      </c>
      <c r="DP119" s="216">
        <v>2.1337602287530899E-2</v>
      </c>
      <c r="DQ119" s="216">
        <v>1.1848410591483116E-2</v>
      </c>
      <c r="DR119" s="216">
        <v>3.6468675825744867E-3</v>
      </c>
      <c r="DS119" s="216">
        <v>3.0659886077046394E-2</v>
      </c>
      <c r="DT119" s="217">
        <f t="shared" si="23"/>
        <v>3.4306753659620881E-2</v>
      </c>
      <c r="DU119" s="129"/>
      <c r="DV119" s="123">
        <v>2009</v>
      </c>
      <c r="DW119" s="180">
        <v>0.22257820886729468</v>
      </c>
      <c r="DX119" s="181">
        <v>0.1962725405439622</v>
      </c>
      <c r="DY119" s="181">
        <v>2.6305668323332507E-2</v>
      </c>
      <c r="DZ119" s="180">
        <v>0.4555772819833171</v>
      </c>
      <c r="EA119" s="181">
        <v>0.39038200213917784</v>
      </c>
      <c r="EB119" s="182">
        <v>6.5195279844139295E-2</v>
      </c>
      <c r="EC119" s="181">
        <v>0.32184447506670877</v>
      </c>
      <c r="ED119" s="181">
        <v>0.19898538797737175</v>
      </c>
      <c r="EE119" s="181">
        <v>0.12285908708933704</v>
      </c>
      <c r="EF119" s="180">
        <v>0.10216767255271855</v>
      </c>
      <c r="EG119" s="181">
        <v>3.5588287031433838E-2</v>
      </c>
      <c r="EH119" s="182">
        <v>6.6579385521284715E-2</v>
      </c>
      <c r="EI119" s="181">
        <v>3.4674906521303471E-2</v>
      </c>
      <c r="EJ119" s="181">
        <v>6.6959232118599492E-3</v>
      </c>
      <c r="EK119" s="182">
        <v>2.7978983309443522E-2</v>
      </c>
      <c r="EL119" s="181"/>
      <c r="EM119" s="181"/>
      <c r="EN119" s="222">
        <v>1.5461665391921997</v>
      </c>
      <c r="EO119" s="223">
        <v>1.2396297454833984</v>
      </c>
      <c r="EP119" s="223">
        <v>1.4336857795715332</v>
      </c>
      <c r="EQ119" s="223">
        <v>1.5810891389846802</v>
      </c>
      <c r="ER119" s="223">
        <v>1.6573574542999268</v>
      </c>
      <c r="ES119" s="223">
        <v>1.6952540874481201</v>
      </c>
      <c r="ET119" s="223">
        <v>1.7044498920440674</v>
      </c>
      <c r="EU119" s="224">
        <v>1.509671688079834</v>
      </c>
      <c r="EV119" s="144">
        <v>2009</v>
      </c>
      <c r="EW119" s="207">
        <f t="shared" si="25"/>
        <v>0.5876883864402771</v>
      </c>
      <c r="EX119" s="225">
        <v>0.4123116135597229</v>
      </c>
      <c r="EY119" s="225">
        <v>0.2858218252658844</v>
      </c>
      <c r="EZ119" s="225">
        <v>0.14905709028244019</v>
      </c>
      <c r="FA119" s="226">
        <v>0.10637355595827103</v>
      </c>
      <c r="FB119" s="208"/>
      <c r="FC119" s="208"/>
      <c r="FD119" s="208"/>
      <c r="FE119" s="208"/>
      <c r="FF119" s="208"/>
      <c r="FG119" s="118"/>
      <c r="FH119" s="118"/>
      <c r="FI119" s="118"/>
      <c r="FJ119" s="118"/>
      <c r="FK119" s="211"/>
      <c r="FL119" s="211"/>
      <c r="FM119" s="211"/>
      <c r="FN119" s="211"/>
      <c r="FO119" s="118"/>
      <c r="FP119" s="118"/>
      <c r="FQ119" s="118"/>
      <c r="FR119" s="118"/>
      <c r="FS119" s="229">
        <v>0.77972044050693501</v>
      </c>
      <c r="FT119" s="223">
        <v>0.5067969736575525</v>
      </c>
      <c r="FU119" s="230">
        <f t="shared" si="26"/>
        <v>0.39515995954784838</v>
      </c>
      <c r="FV119" s="231">
        <v>0.87011978030204795</v>
      </c>
      <c r="FW119" s="118"/>
      <c r="FX119" s="118"/>
      <c r="FY119" s="118"/>
      <c r="FZ119" s="118"/>
      <c r="GA119" s="118"/>
      <c r="GB119" s="118"/>
      <c r="GC119" s="118"/>
      <c r="GD119" s="118"/>
      <c r="GE119" s="118"/>
      <c r="GF119" s="118"/>
      <c r="GG119" s="118"/>
      <c r="GH119" s="118"/>
      <c r="GI119" s="118"/>
      <c r="GJ119" s="118"/>
      <c r="GK119" s="118"/>
      <c r="GL119" s="118"/>
      <c r="GM119" s="118"/>
      <c r="GN119" s="118"/>
      <c r="GO119" s="118"/>
      <c r="GP119" s="227">
        <v>0.19569030104511945</v>
      </c>
      <c r="GQ119" s="211">
        <v>0.50786233877218601</v>
      </c>
      <c r="GR119" s="211">
        <v>0.29644739627838135</v>
      </c>
      <c r="GS119" s="211">
        <v>7.6844699680805206E-2</v>
      </c>
      <c r="GT119" s="228">
        <v>5.253870040178299E-2</v>
      </c>
      <c r="GU119" s="227">
        <v>0.22635053000124719</v>
      </c>
      <c r="GV119" s="211">
        <v>0.43906937861953099</v>
      </c>
      <c r="GW119" s="211">
        <v>0.33458009362220764</v>
      </c>
      <c r="GX119" s="211">
        <v>0.11058825999498367</v>
      </c>
      <c r="GY119" s="211">
        <v>8.0034919083118439E-2</v>
      </c>
      <c r="GZ119" s="228">
        <v>3.8520228117704391E-2</v>
      </c>
      <c r="HA119" s="227">
        <v>0.25651486302540338</v>
      </c>
      <c r="HB119" s="211">
        <v>0.43795606306090101</v>
      </c>
      <c r="HC119" s="211">
        <v>0.30552905797958374</v>
      </c>
      <c r="HD119" s="211">
        <v>9.932466596364975E-2</v>
      </c>
      <c r="HE119" s="211">
        <v>7.1365542709827423E-2</v>
      </c>
      <c r="HF119" s="228">
        <v>3.4437980502843857E-2</v>
      </c>
      <c r="HG119" s="118"/>
      <c r="HH119" s="118">
        <v>2013</v>
      </c>
      <c r="HI119" s="184">
        <v>0.6547967791557312</v>
      </c>
      <c r="HJ119" s="184">
        <v>0.5485159158706665</v>
      </c>
      <c r="HK119" s="174">
        <v>0.32670536637306213</v>
      </c>
      <c r="HL119" s="138">
        <v>0.26571190357208252</v>
      </c>
      <c r="HM119" s="138">
        <v>0.3421570360660553</v>
      </c>
      <c r="HN119" s="138">
        <v>0.22904562950134277</v>
      </c>
      <c r="HO119" s="138">
        <v>0.10830646753311157</v>
      </c>
      <c r="HP119" s="138">
        <v>5.8036152273416519E-2</v>
      </c>
      <c r="HQ119" s="118"/>
      <c r="HR119" s="118"/>
      <c r="HS119" s="118"/>
      <c r="HT119" s="118"/>
      <c r="HU119" s="118"/>
      <c r="HV119" s="118"/>
    </row>
    <row r="120" spans="1:230" x14ac:dyDescent="0.3">
      <c r="A120" s="159">
        <v>2010</v>
      </c>
      <c r="B120" s="159">
        <v>2010</v>
      </c>
      <c r="C120" s="265">
        <v>0.22270265221595764</v>
      </c>
      <c r="D120" s="265">
        <v>0.45084419846534729</v>
      </c>
      <c r="E120" s="265">
        <v>0.32645314931869507</v>
      </c>
      <c r="F120" s="265">
        <v>0.10897534340620041</v>
      </c>
      <c r="G120" s="266">
        <v>0.13031774759292603</v>
      </c>
      <c r="H120" s="266">
        <v>0.41217800974845886</v>
      </c>
      <c r="I120" s="266">
        <v>0.45750424265861511</v>
      </c>
      <c r="J120" s="266">
        <v>0.19798023998737335</v>
      </c>
      <c r="K120" s="190">
        <f t="shared" si="27"/>
        <v>0.25952400267124176</v>
      </c>
      <c r="L120" s="138">
        <v>60743.188137633253</v>
      </c>
      <c r="M120" s="175">
        <f>DataF11.2!L120*$Q$24</f>
        <v>49739.681092877268</v>
      </c>
      <c r="N120" s="175"/>
      <c r="O120" s="175"/>
      <c r="P120" s="118"/>
      <c r="Q120" s="118"/>
      <c r="R120" s="118"/>
      <c r="S120" s="118"/>
      <c r="T120" s="211"/>
      <c r="U120" s="159">
        <v>2010</v>
      </c>
      <c r="V120" s="212">
        <v>1.4145656314212829E-4</v>
      </c>
      <c r="W120" s="212">
        <v>4.6673282980918884E-2</v>
      </c>
      <c r="X120" s="212">
        <v>0.27490651607513428</v>
      </c>
      <c r="Y120" s="212">
        <v>0.67842018604278564</v>
      </c>
      <c r="Z120" s="212">
        <v>0.36432197690010071</v>
      </c>
      <c r="AA120" s="212">
        <v>0.16145633161067963</v>
      </c>
      <c r="AB120" s="212">
        <v>7.2232738137245178E-2</v>
      </c>
      <c r="AC120" s="212">
        <v>2.7390848845243454E-2</v>
      </c>
      <c r="AD120" s="213">
        <f t="shared" si="7"/>
        <v>0.31409820914268494</v>
      </c>
      <c r="AE120" s="214">
        <v>1.7810753779485822E-3</v>
      </c>
      <c r="AF120" s="214">
        <v>0.23937660455703735</v>
      </c>
      <c r="AG120" s="214">
        <v>0.49180647730827332</v>
      </c>
      <c r="AH120" s="214">
        <v>0.26881691813468933</v>
      </c>
      <c r="AI120" s="214">
        <v>5.9352945536375046E-2</v>
      </c>
      <c r="AJ120" s="214">
        <v>1.4530659653246403E-2</v>
      </c>
      <c r="AK120" s="212">
        <f t="shared" si="8"/>
        <v>0.20946397259831429</v>
      </c>
      <c r="AL120" s="214">
        <v>0</v>
      </c>
      <c r="AM120" s="212">
        <v>0.19825753569602966</v>
      </c>
      <c r="AN120" s="212">
        <v>0.50107532739639282</v>
      </c>
      <c r="AO120" s="212">
        <v>0.3006671667098999</v>
      </c>
      <c r="AP120" s="212">
        <v>7.2166062891483307E-2</v>
      </c>
      <c r="AQ120" s="212">
        <v>1.848672516644001E-2</v>
      </c>
      <c r="AR120" s="213">
        <f t="shared" si="9"/>
        <v>0.2285011038184166</v>
      </c>
      <c r="AS120" s="212"/>
      <c r="AT120" s="123"/>
      <c r="AU120" s="118"/>
      <c r="AV120" s="118"/>
      <c r="AW120" s="118"/>
      <c r="AX120" s="118"/>
      <c r="AY120" s="118"/>
      <c r="AZ120" s="118"/>
      <c r="BA120" s="118"/>
      <c r="BB120" s="118"/>
      <c r="BC120" s="118"/>
      <c r="BD120" s="118"/>
      <c r="BE120" s="118"/>
      <c r="BF120" s="118"/>
      <c r="BG120" s="118"/>
      <c r="BH120" s="118"/>
      <c r="BI120" s="118"/>
      <c r="BJ120" s="118"/>
      <c r="BK120" s="118"/>
      <c r="BL120" s="118"/>
      <c r="BM120" s="118"/>
      <c r="BN120" s="118"/>
      <c r="BO120" s="118"/>
      <c r="BP120" s="118"/>
      <c r="BQ120" s="215">
        <v>0.22018342735587096</v>
      </c>
      <c r="BR120" s="216">
        <v>0.19529660348766295</v>
      </c>
      <c r="BS120" s="216">
        <v>2.4886823868208018E-2</v>
      </c>
      <c r="BT120" s="216">
        <v>0.19235403300262988</v>
      </c>
      <c r="BU120" s="216">
        <v>5.3803159680735017E-3</v>
      </c>
      <c r="BV120" s="216">
        <v>1.4115344972655149E-2</v>
      </c>
      <c r="BW120" s="216">
        <v>8.3337308985833233E-3</v>
      </c>
      <c r="BX120" s="217">
        <f t="shared" si="10"/>
        <v>2.2449075871238473E-2</v>
      </c>
      <c r="BY120" s="218">
        <v>0.45149405810021714</v>
      </c>
      <c r="BZ120" s="218">
        <v>0.38749269268228687</v>
      </c>
      <c r="CA120" s="218">
        <v>6.4001365417930306E-2</v>
      </c>
      <c r="CB120" s="218">
        <v>0.38008464127779007</v>
      </c>
      <c r="CC120" s="218">
        <v>1.3183759991239172E-2</v>
      </c>
      <c r="CD120" s="218">
        <v>3.2396552813628202E-2</v>
      </c>
      <c r="CE120" s="218">
        <v>2.5829103201403438E-2</v>
      </c>
      <c r="CF120" s="218">
        <f t="shared" si="11"/>
        <v>5.8225656015031643E-2</v>
      </c>
      <c r="CG120" s="219">
        <f t="shared" si="12"/>
        <v>0.43859459099928122</v>
      </c>
      <c r="CH120" s="220">
        <f t="shared" si="13"/>
        <v>0.23460553821030394</v>
      </c>
      <c r="CI120" s="220">
        <f t="shared" si="14"/>
        <v>0.20398905278897722</v>
      </c>
      <c r="CJ120" s="220">
        <f t="shared" si="15"/>
        <v>0.20225616917014122</v>
      </c>
      <c r="CK120" s="220">
        <f t="shared" si="16"/>
        <v>5.1862799418204736E-2</v>
      </c>
      <c r="CL120" s="220">
        <f t="shared" si="17"/>
        <v>2.5141652873508932E-2</v>
      </c>
      <c r="CM120" s="220">
        <f t="shared" si="18"/>
        <v>0.15933397115198814</v>
      </c>
      <c r="CN120" s="221">
        <f t="shared" si="19"/>
        <v>0.18447562402549708</v>
      </c>
      <c r="CO120" s="218">
        <v>0.3283225345109182</v>
      </c>
      <c r="CP120" s="218">
        <v>0.1986229207672616</v>
      </c>
      <c r="CQ120" s="218">
        <v>0.12969961374365657</v>
      </c>
      <c r="CR120" s="218">
        <v>0.17519637756049633</v>
      </c>
      <c r="CS120" s="218">
        <v>3.8016345654618602E-2</v>
      </c>
      <c r="CT120" s="218">
        <v>2.0557265459750805E-2</v>
      </c>
      <c r="CU120" s="218">
        <v>9.455254754694789E-2</v>
      </c>
      <c r="CV120" s="218">
        <f t="shared" si="20"/>
        <v>0.1151098130066987</v>
      </c>
      <c r="CW120" s="215">
        <v>0.110272056488363</v>
      </c>
      <c r="CX120" s="216">
        <v>3.5982617443042347E-2</v>
      </c>
      <c r="CY120" s="216">
        <v>7.4289439045320649E-2</v>
      </c>
      <c r="CZ120" s="216">
        <v>2.705979160964489E-2</v>
      </c>
      <c r="DA120" s="216">
        <v>1.3846453763586137E-2</v>
      </c>
      <c r="DB120" s="216">
        <v>4.584387413758129E-3</v>
      </c>
      <c r="DC120" s="216">
        <v>6.4781423605040245E-2</v>
      </c>
      <c r="DD120" s="217">
        <f t="shared" si="21"/>
        <v>6.9365811018798379E-2</v>
      </c>
      <c r="DE120" s="215">
        <v>4.0866664816681539E-2</v>
      </c>
      <c r="DF120" s="216">
        <v>7.010729556380612E-3</v>
      </c>
      <c r="DG120" s="216">
        <v>3.3855935260300923E-2</v>
      </c>
      <c r="DH120" s="216">
        <v>5.3947335109114647E-3</v>
      </c>
      <c r="DI120" s="216">
        <v>2.423135590266847E-3</v>
      </c>
      <c r="DJ120" s="216">
        <v>7.94417184120059E-4</v>
      </c>
      <c r="DK120" s="216">
        <v>3.2254378802931007E-2</v>
      </c>
      <c r="DL120" s="217">
        <f t="shared" si="22"/>
        <v>3.3048795987051065E-2</v>
      </c>
      <c r="DM120" s="215">
        <v>6.9405391812324524E-2</v>
      </c>
      <c r="DN120" s="216">
        <v>2.897188812494278E-2</v>
      </c>
      <c r="DO120" s="216">
        <v>4.0433503687381744E-2</v>
      </c>
      <c r="DP120" s="216">
        <v>2.1665059030056E-2</v>
      </c>
      <c r="DQ120" s="216">
        <v>1.1423317715525627E-2</v>
      </c>
      <c r="DR120" s="216">
        <v>3.7899701856076717E-3</v>
      </c>
      <c r="DS120" s="216">
        <v>3.2527044415473938E-2</v>
      </c>
      <c r="DT120" s="217">
        <f t="shared" si="23"/>
        <v>3.631701460108161E-2</v>
      </c>
      <c r="DU120" s="129"/>
      <c r="DV120" s="123">
        <v>2010</v>
      </c>
      <c r="DW120" s="180">
        <v>0.22018342735587096</v>
      </c>
      <c r="DX120" s="181">
        <v>0.19529660348766295</v>
      </c>
      <c r="DY120" s="181">
        <v>2.4886823868208018E-2</v>
      </c>
      <c r="DZ120" s="180">
        <v>0.45149405810021714</v>
      </c>
      <c r="EA120" s="181">
        <v>0.38749269268228687</v>
      </c>
      <c r="EB120" s="182">
        <v>6.4001365417930306E-2</v>
      </c>
      <c r="EC120" s="181">
        <v>0.3283225345109182</v>
      </c>
      <c r="ED120" s="181">
        <v>0.1986229207672616</v>
      </c>
      <c r="EE120" s="181">
        <v>0.12969961374365657</v>
      </c>
      <c r="EF120" s="180">
        <v>0.110272056488363</v>
      </c>
      <c r="EG120" s="181">
        <v>3.5982617443042347E-2</v>
      </c>
      <c r="EH120" s="182">
        <v>7.4289439045320649E-2</v>
      </c>
      <c r="EI120" s="181">
        <v>4.0866664816681539E-2</v>
      </c>
      <c r="EJ120" s="181">
        <v>7.010729556380612E-3</v>
      </c>
      <c r="EK120" s="182">
        <v>3.3855935260300923E-2</v>
      </c>
      <c r="EL120" s="181"/>
      <c r="EM120" s="181"/>
      <c r="EN120" s="222">
        <v>1.5379998683929443</v>
      </c>
      <c r="EO120" s="223">
        <v>1.2500697374343872</v>
      </c>
      <c r="EP120" s="223">
        <v>1.4242300987243652</v>
      </c>
      <c r="EQ120" s="223">
        <v>1.5557563304901123</v>
      </c>
      <c r="ER120" s="223">
        <v>1.6369750499725342</v>
      </c>
      <c r="ES120" s="223">
        <v>1.6743115186691284</v>
      </c>
      <c r="ET120" s="223">
        <v>1.710718035697937</v>
      </c>
      <c r="EU120" s="224">
        <v>1.5163003206253052</v>
      </c>
      <c r="EV120" s="144">
        <v>2010</v>
      </c>
      <c r="EW120" s="207">
        <f t="shared" si="25"/>
        <v>0.58510997891426086</v>
      </c>
      <c r="EX120" s="225">
        <v>0.41489002108573914</v>
      </c>
      <c r="EY120" s="225">
        <v>0.29304948449134827</v>
      </c>
      <c r="EZ120" s="225">
        <v>0.15733553469181061</v>
      </c>
      <c r="FA120" s="226">
        <v>0.10958811640739441</v>
      </c>
      <c r="FB120" s="208"/>
      <c r="FC120" s="208"/>
      <c r="FD120" s="208"/>
      <c r="FE120" s="208"/>
      <c r="FF120" s="208"/>
      <c r="FG120" s="118"/>
      <c r="FH120" s="118"/>
      <c r="FI120" s="118"/>
      <c r="FJ120" s="118"/>
      <c r="FK120" s="211"/>
      <c r="FL120" s="211"/>
      <c r="FM120" s="211"/>
      <c r="FN120" s="211"/>
      <c r="FO120" s="118"/>
      <c r="FP120" s="118"/>
      <c r="FQ120" s="118"/>
      <c r="FR120" s="118"/>
      <c r="FS120" s="229">
        <v>0.786606565117836</v>
      </c>
      <c r="FT120" s="223">
        <v>0.50746769637275824</v>
      </c>
      <c r="FU120" s="230">
        <f t="shared" si="26"/>
        <v>0.39917742155203628</v>
      </c>
      <c r="FV120" s="231">
        <v>0.86984534561634097</v>
      </c>
      <c r="FW120" s="118"/>
      <c r="FX120" s="118"/>
      <c r="FY120" s="118"/>
      <c r="FZ120" s="118"/>
      <c r="GA120" s="118"/>
      <c r="GB120" s="118"/>
      <c r="GC120" s="118"/>
      <c r="GD120" s="118"/>
      <c r="GE120" s="118"/>
      <c r="GF120" s="118"/>
      <c r="GG120" s="118"/>
      <c r="GH120" s="118"/>
      <c r="GI120" s="118"/>
      <c r="GJ120" s="118"/>
      <c r="GK120" s="118"/>
      <c r="GL120" s="118"/>
      <c r="GM120" s="118"/>
      <c r="GN120" s="118"/>
      <c r="GO120" s="118"/>
      <c r="GP120" s="227">
        <v>0.19407374004059552</v>
      </c>
      <c r="GQ120" s="211">
        <v>0.50556151665689097</v>
      </c>
      <c r="GR120" s="211">
        <v>0.30036476254463196</v>
      </c>
      <c r="GS120" s="211">
        <v>8.1847831606864929E-2</v>
      </c>
      <c r="GT120" s="228">
        <v>5.7433675974607468E-2</v>
      </c>
      <c r="GU120" s="227">
        <v>0.22315867714617885</v>
      </c>
      <c r="GV120" s="211">
        <v>0.433788449556546</v>
      </c>
      <c r="GW120" s="211">
        <v>0.34305286407470703</v>
      </c>
      <c r="GX120" s="211">
        <v>0.12032704055309296</v>
      </c>
      <c r="GY120" s="211">
        <v>8.9471817016601563E-2</v>
      </c>
      <c r="GZ120" s="228">
        <v>4.7289256006479263E-2</v>
      </c>
      <c r="HA120" s="227">
        <v>0.2539322090407331</v>
      </c>
      <c r="HB120" s="211">
        <v>0.43437263755897298</v>
      </c>
      <c r="HC120" s="211">
        <v>0.3116951584815979</v>
      </c>
      <c r="HD120" s="211">
        <v>0.10733931511640549</v>
      </c>
      <c r="HE120" s="211">
        <v>7.794458419084549E-2</v>
      </c>
      <c r="HF120" s="228">
        <v>3.9110921323299408E-2</v>
      </c>
      <c r="HG120" s="118"/>
      <c r="HH120" s="118">
        <v>2014</v>
      </c>
      <c r="HI120" s="184">
        <v>0.65510886907577515</v>
      </c>
      <c r="HJ120" s="184">
        <v>0.5527646541595459</v>
      </c>
      <c r="HK120" s="174">
        <v>0.32659980654716492</v>
      </c>
      <c r="HL120" s="138">
        <v>0.26518708467483521</v>
      </c>
      <c r="HM120" s="138">
        <v>0.34624502062797546</v>
      </c>
      <c r="HN120" s="138">
        <v>0.2337886244058609</v>
      </c>
      <c r="HO120" s="138">
        <v>0.10821826756000519</v>
      </c>
      <c r="HP120" s="138">
        <v>5.7686951011419296E-2</v>
      </c>
      <c r="HQ120" s="118"/>
      <c r="HR120" s="118"/>
      <c r="HS120" s="118"/>
      <c r="HT120" s="118"/>
      <c r="HU120" s="118"/>
      <c r="HV120" s="118"/>
    </row>
    <row r="121" spans="1:230" x14ac:dyDescent="0.3">
      <c r="A121" s="159">
        <v>2011</v>
      </c>
      <c r="B121" s="159">
        <v>2011</v>
      </c>
      <c r="C121" s="265">
        <v>0.22022128105163574</v>
      </c>
      <c r="D121" s="265">
        <v>0.44742521643638611</v>
      </c>
      <c r="E121" s="265">
        <v>0.33235350251197815</v>
      </c>
      <c r="F121" s="265">
        <v>0.11452928930521011</v>
      </c>
      <c r="G121" s="266">
        <v>0.12730598449707031</v>
      </c>
      <c r="H121" s="266">
        <v>0.41345709562301636</v>
      </c>
      <c r="I121" s="266">
        <v>0.45923691987991333</v>
      </c>
      <c r="J121" s="266">
        <v>0.19600512087345123</v>
      </c>
      <c r="K121" s="190">
        <f t="shared" si="27"/>
        <v>0.2632317990064621</v>
      </c>
      <c r="L121" s="138">
        <v>61722.220906186645</v>
      </c>
      <c r="M121" s="175">
        <f>DataF11.2!L121*$Q$24</f>
        <v>50541.364033472746</v>
      </c>
      <c r="N121" s="175"/>
      <c r="O121" s="175"/>
      <c r="P121" s="118"/>
      <c r="Q121" s="118"/>
      <c r="R121" s="118"/>
      <c r="S121" s="118"/>
      <c r="T121" s="211"/>
      <c r="U121" s="159">
        <v>2011</v>
      </c>
      <c r="V121" s="212">
        <v>1.750859955791384E-4</v>
      </c>
      <c r="W121" s="212">
        <v>4.8570849001407623E-2</v>
      </c>
      <c r="X121" s="212">
        <v>0.26852759718894958</v>
      </c>
      <c r="Y121" s="212">
        <v>0.68290156126022339</v>
      </c>
      <c r="Z121" s="212">
        <v>0.37563973665237427</v>
      </c>
      <c r="AA121" s="212">
        <v>0.16571073234081268</v>
      </c>
      <c r="AB121" s="212">
        <v>6.8744868040084839E-2</v>
      </c>
      <c r="AC121" s="212">
        <v>2.8043646365404129E-2</v>
      </c>
      <c r="AD121" s="213">
        <f t="shared" si="7"/>
        <v>0.30726182460784912</v>
      </c>
      <c r="AE121" s="214">
        <v>1.8497598357498646E-3</v>
      </c>
      <c r="AF121" s="214">
        <v>0.24273456633090973</v>
      </c>
      <c r="AG121" s="214">
        <v>0.4892498254776001</v>
      </c>
      <c r="AH121" s="214">
        <v>0.26801565289497375</v>
      </c>
      <c r="AI121" s="214">
        <v>5.9488452970981598E-2</v>
      </c>
      <c r="AJ121" s="214">
        <v>1.4764838851988316E-2</v>
      </c>
      <c r="AK121" s="212">
        <f t="shared" si="8"/>
        <v>0.20852719992399216</v>
      </c>
      <c r="AL121" s="214">
        <v>0</v>
      </c>
      <c r="AM121" s="212">
        <v>0.2024243026971817</v>
      </c>
      <c r="AN121" s="212">
        <v>0.49819767475128174</v>
      </c>
      <c r="AO121" s="212">
        <v>0.29937803745269775</v>
      </c>
      <c r="AP121" s="212">
        <v>7.2134330868721008E-2</v>
      </c>
      <c r="AQ121" s="212">
        <v>1.8767638131976128E-2</v>
      </c>
      <c r="AR121" s="213">
        <f t="shared" si="9"/>
        <v>0.22724370658397675</v>
      </c>
      <c r="AS121" s="212"/>
      <c r="AT121" s="123"/>
      <c r="AU121" s="118"/>
      <c r="AV121" s="118"/>
      <c r="AW121" s="118"/>
      <c r="AX121" s="118"/>
      <c r="AY121" s="118"/>
      <c r="AZ121" s="118"/>
      <c r="BA121" s="118"/>
      <c r="BB121" s="118"/>
      <c r="BC121" s="118"/>
      <c r="BD121" s="118"/>
      <c r="BE121" s="118"/>
      <c r="BF121" s="118"/>
      <c r="BG121" s="118"/>
      <c r="BH121" s="118"/>
      <c r="BI121" s="118"/>
      <c r="BJ121" s="118"/>
      <c r="BK121" s="118"/>
      <c r="BL121" s="118"/>
      <c r="BM121" s="118"/>
      <c r="BN121" s="118"/>
      <c r="BO121" s="118"/>
      <c r="BP121" s="118"/>
      <c r="BQ121" s="215">
        <v>0.22268415199336233</v>
      </c>
      <c r="BR121" s="216">
        <v>0.19751017693429249</v>
      </c>
      <c r="BS121" s="216">
        <v>2.5173975059069847E-2</v>
      </c>
      <c r="BT121" s="216">
        <v>0.19443784048780799</v>
      </c>
      <c r="BU121" s="216">
        <v>5.5783026575422223E-3</v>
      </c>
      <c r="BV121" s="216">
        <v>1.4051948234845686E-2</v>
      </c>
      <c r="BW121" s="216">
        <v>8.6160545212294014E-3</v>
      </c>
      <c r="BX121" s="217">
        <f t="shared" si="10"/>
        <v>2.2668002756075088E-2</v>
      </c>
      <c r="BY121" s="218">
        <v>0.44771040459105976</v>
      </c>
      <c r="BZ121" s="218">
        <v>0.38504885129019056</v>
      </c>
      <c r="CA121" s="218">
        <v>6.2661553300869283E-2</v>
      </c>
      <c r="CB121" s="218">
        <v>0.37749078124761581</v>
      </c>
      <c r="CC121" s="218">
        <v>1.3346251050989584E-2</v>
      </c>
      <c r="CD121" s="218">
        <v>3.1231567206047861E-2</v>
      </c>
      <c r="CE121" s="218">
        <v>2.5641810731934851E-2</v>
      </c>
      <c r="CF121" s="218">
        <f t="shared" si="11"/>
        <v>5.6873377937982708E-2</v>
      </c>
      <c r="CG121" s="219">
        <f t="shared" si="12"/>
        <v>0.44254919089505829</v>
      </c>
      <c r="CH121" s="220">
        <f t="shared" si="13"/>
        <v>0.23416369975105411</v>
      </c>
      <c r="CI121" s="220">
        <f t="shared" si="14"/>
        <v>0.20838549114400415</v>
      </c>
      <c r="CJ121" s="220">
        <f t="shared" si="15"/>
        <v>0.20284153614193201</v>
      </c>
      <c r="CK121" s="220">
        <f t="shared" si="16"/>
        <v>4.9944413298886818E-2</v>
      </c>
      <c r="CL121" s="220">
        <f t="shared" si="17"/>
        <v>2.3870477628304985E-2</v>
      </c>
      <c r="CM121" s="220">
        <f t="shared" si="18"/>
        <v>0.16589276565534034</v>
      </c>
      <c r="CN121" s="221">
        <f t="shared" si="19"/>
        <v>0.18976324328364533</v>
      </c>
      <c r="CO121" s="218">
        <v>0.32960546446583194</v>
      </c>
      <c r="CP121" s="218">
        <v>0.19826083136858408</v>
      </c>
      <c r="CQ121" s="218">
        <v>0.13134463309724786</v>
      </c>
      <c r="CR121" s="218">
        <v>0.17552010761573911</v>
      </c>
      <c r="CS121" s="218">
        <v>3.6702517380842924E-2</v>
      </c>
      <c r="CT121" s="218">
        <v>1.959283224246805E-2</v>
      </c>
      <c r="CU121" s="218">
        <v>9.7790008646329973E-2</v>
      </c>
      <c r="CV121" s="218">
        <f t="shared" si="20"/>
        <v>0.11738284088879802</v>
      </c>
      <c r="CW121" s="215">
        <v>0.11294372642922632</v>
      </c>
      <c r="CX121" s="216">
        <v>3.5902868382470039E-2</v>
      </c>
      <c r="CY121" s="216">
        <v>7.7040858046756283E-2</v>
      </c>
      <c r="CZ121" s="216">
        <v>2.7321428526192904E-2</v>
      </c>
      <c r="DA121" s="216">
        <v>1.3241895918043894E-2</v>
      </c>
      <c r="DB121" s="216">
        <v>4.2776453858369371E-3</v>
      </c>
      <c r="DC121" s="216">
        <v>6.8102757009010362E-2</v>
      </c>
      <c r="DD121" s="217">
        <f t="shared" si="21"/>
        <v>7.2380402394847304E-2</v>
      </c>
      <c r="DE121" s="215">
        <v>4.1763345012937082E-2</v>
      </c>
      <c r="DF121" s="216">
        <v>6.9118850109206997E-3</v>
      </c>
      <c r="DG121" s="216">
        <v>3.4851460002016381E-2</v>
      </c>
      <c r="DH121" s="216">
        <v>5.3229122422635555E-3</v>
      </c>
      <c r="DI121" s="216">
        <v>2.3728482961554347E-3</v>
      </c>
      <c r="DJ121" s="216">
        <v>7.2938046314541705E-4</v>
      </c>
      <c r="DK121" s="216">
        <v>3.3338204037141619E-2</v>
      </c>
      <c r="DL121" s="217">
        <f t="shared" si="22"/>
        <v>3.4067584500287039E-2</v>
      </c>
      <c r="DM121" s="215">
        <v>7.1180380880832672E-2</v>
      </c>
      <c r="DN121" s="216">
        <v>2.8990983963012695E-2</v>
      </c>
      <c r="DO121" s="216">
        <v>4.2189396917819977E-2</v>
      </c>
      <c r="DP121" s="216">
        <v>2.1998517215251923E-2</v>
      </c>
      <c r="DQ121" s="216">
        <v>1.0869047604501247E-2</v>
      </c>
      <c r="DR121" s="216">
        <v>3.5482649691402912E-3</v>
      </c>
      <c r="DS121" s="216">
        <v>3.4764554351568222E-2</v>
      </c>
      <c r="DT121" s="217">
        <f t="shared" si="23"/>
        <v>3.8312819320708513E-2</v>
      </c>
      <c r="DU121" s="129"/>
      <c r="DV121" s="123">
        <v>2011</v>
      </c>
      <c r="DW121" s="180">
        <v>0.22268415199336233</v>
      </c>
      <c r="DX121" s="181">
        <v>0.19751017693429249</v>
      </c>
      <c r="DY121" s="181">
        <v>2.5173975059069847E-2</v>
      </c>
      <c r="DZ121" s="180">
        <v>0.44771040459105976</v>
      </c>
      <c r="EA121" s="181">
        <v>0.38504885129019056</v>
      </c>
      <c r="EB121" s="182">
        <v>6.2661553300869283E-2</v>
      </c>
      <c r="EC121" s="181">
        <v>0.32960546446583194</v>
      </c>
      <c r="ED121" s="181">
        <v>0.19826083136858408</v>
      </c>
      <c r="EE121" s="181">
        <v>0.13134463309724786</v>
      </c>
      <c r="EF121" s="180">
        <v>0.11294372642922632</v>
      </c>
      <c r="EG121" s="181">
        <v>3.5902868382470039E-2</v>
      </c>
      <c r="EH121" s="182">
        <v>7.7040858046756283E-2</v>
      </c>
      <c r="EI121" s="181">
        <v>4.1763345012937082E-2</v>
      </c>
      <c r="EJ121" s="181">
        <v>6.9118850109206997E-3</v>
      </c>
      <c r="EK121" s="182">
        <v>3.4851460002016381E-2</v>
      </c>
      <c r="EL121" s="181"/>
      <c r="EM121" s="181"/>
      <c r="EN121" s="222">
        <v>1.529114842414856</v>
      </c>
      <c r="EO121" s="223">
        <v>1.2354283332824707</v>
      </c>
      <c r="EP121" s="223">
        <v>1.4122550487518311</v>
      </c>
      <c r="EQ121" s="223">
        <v>1.5540598630905151</v>
      </c>
      <c r="ER121" s="223">
        <v>1.6194181442260742</v>
      </c>
      <c r="ES121" s="223">
        <v>1.6643044948577881</v>
      </c>
      <c r="ET121" s="223">
        <v>1.6918171644210815</v>
      </c>
      <c r="EU121" s="224">
        <v>1.5104250907897949</v>
      </c>
      <c r="EV121" s="144">
        <v>2011</v>
      </c>
      <c r="EW121" s="207">
        <f t="shared" si="25"/>
        <v>0.58760318160057068</v>
      </c>
      <c r="EX121" s="225">
        <v>0.41239681839942932</v>
      </c>
      <c r="EY121" s="225">
        <v>0.29279518127441406</v>
      </c>
      <c r="EZ121" s="225">
        <v>0.16201323270797729</v>
      </c>
      <c r="FA121" s="226">
        <v>0.11547795683145523</v>
      </c>
      <c r="FB121" s="208"/>
      <c r="FC121" s="208"/>
      <c r="FD121" s="208"/>
      <c r="FE121" s="208"/>
      <c r="FF121" s="208"/>
      <c r="FG121" s="118"/>
      <c r="FH121" s="118"/>
      <c r="FI121" s="118"/>
      <c r="FJ121" s="118"/>
      <c r="FK121" s="211"/>
      <c r="FL121" s="211"/>
      <c r="FM121" s="211"/>
      <c r="FN121" s="211"/>
      <c r="FO121" s="118"/>
      <c r="FP121" s="118"/>
      <c r="FQ121" s="118"/>
      <c r="FR121" s="118"/>
      <c r="FS121" s="229">
        <v>0.79229229688644398</v>
      </c>
      <c r="FT121" s="223">
        <v>0.50693912495539395</v>
      </c>
      <c r="FU121" s="230">
        <f t="shared" si="26"/>
        <v>0.4016439636925131</v>
      </c>
      <c r="FV121" s="231">
        <v>0.87503584474325202</v>
      </c>
      <c r="FW121" s="118"/>
      <c r="FX121" s="118"/>
      <c r="FY121" s="118"/>
      <c r="FZ121" s="118"/>
      <c r="GA121" s="118"/>
      <c r="GB121" s="118"/>
      <c r="GC121" s="118"/>
      <c r="GD121" s="118"/>
      <c r="GE121" s="118"/>
      <c r="GF121" s="118"/>
      <c r="GG121" s="118"/>
      <c r="GH121" s="118"/>
      <c r="GI121" s="118"/>
      <c r="GJ121" s="118"/>
      <c r="GK121" s="118"/>
      <c r="GL121" s="118"/>
      <c r="GM121" s="118"/>
      <c r="GN121" s="118"/>
      <c r="GO121" s="118"/>
      <c r="GP121" s="227">
        <v>0.19770273137174393</v>
      </c>
      <c r="GQ121" s="211">
        <v>0.50425780805300402</v>
      </c>
      <c r="GR121" s="211">
        <v>0.29803943634033203</v>
      </c>
      <c r="GS121" s="211">
        <v>8.0597832798957825E-2</v>
      </c>
      <c r="GT121" s="228">
        <v>5.6766416877508163E-2</v>
      </c>
      <c r="GU121" s="227">
        <v>0.22384153159687353</v>
      </c>
      <c r="GV121" s="211">
        <v>0.43018673474192998</v>
      </c>
      <c r="GW121" s="211">
        <v>0.34597176313400269</v>
      </c>
      <c r="GX121" s="211">
        <v>0.12132571637630463</v>
      </c>
      <c r="GY121" s="211">
        <v>8.9310988783836365E-2</v>
      </c>
      <c r="GZ121" s="228">
        <v>4.4052049517631531E-2</v>
      </c>
      <c r="HA121" s="227">
        <v>0.25404306626563761</v>
      </c>
      <c r="HB121" s="211">
        <v>0.43085480910608598</v>
      </c>
      <c r="HC121" s="211">
        <v>0.31510215997695923</v>
      </c>
      <c r="HD121" s="211">
        <v>0.11308696866035461</v>
      </c>
      <c r="HE121" s="211">
        <v>8.3877965807914734E-2</v>
      </c>
      <c r="HF121" s="228">
        <v>4.4297978281974792E-2</v>
      </c>
      <c r="HG121" s="118"/>
      <c r="HH121" s="118"/>
      <c r="HI121" s="118"/>
      <c r="HJ121" s="118"/>
      <c r="HK121" s="118"/>
      <c r="HL121" s="118"/>
      <c r="HM121" s="118"/>
      <c r="HN121" s="118"/>
      <c r="HO121" s="118"/>
      <c r="HP121" s="118"/>
      <c r="HQ121" s="118"/>
      <c r="HR121" s="118"/>
      <c r="HS121" s="118"/>
      <c r="HT121" s="118"/>
      <c r="HU121" s="118"/>
      <c r="HV121" s="118"/>
    </row>
    <row r="122" spans="1:230" ht="15" thickBot="1" x14ac:dyDescent="0.35">
      <c r="A122" s="159">
        <v>2012</v>
      </c>
      <c r="B122" s="159">
        <v>2012</v>
      </c>
      <c r="C122" s="265">
        <v>0.22506776452064514</v>
      </c>
      <c r="D122" s="265">
        <v>0.45295518636703491</v>
      </c>
      <c r="E122" s="265">
        <v>0.32197704911231995</v>
      </c>
      <c r="F122" s="265">
        <v>0.10425075143575668</v>
      </c>
      <c r="G122" s="266">
        <v>0.12380164861679077</v>
      </c>
      <c r="H122" s="266">
        <v>0.40475207567214966</v>
      </c>
      <c r="I122" s="266">
        <v>0.47144627571105957</v>
      </c>
      <c r="J122" s="266">
        <v>0.20779828727245331</v>
      </c>
      <c r="K122" s="190">
        <f t="shared" si="27"/>
        <v>0.26364798843860626</v>
      </c>
      <c r="L122" s="138">
        <v>63190.96305194492</v>
      </c>
      <c r="M122" s="175">
        <f>DataF11.2!L122*$Q$24</f>
        <v>51744.046477011201</v>
      </c>
      <c r="N122" s="175"/>
      <c r="O122" s="175"/>
      <c r="P122" s="118"/>
      <c r="Q122" s="118"/>
      <c r="R122" s="118"/>
      <c r="S122" s="118"/>
      <c r="T122" s="211"/>
      <c r="U122" s="159">
        <v>2012</v>
      </c>
      <c r="V122" s="212">
        <v>1.9275097292847931E-4</v>
      </c>
      <c r="W122" s="212">
        <v>5.2647404372692108E-2</v>
      </c>
      <c r="X122" s="212">
        <v>0.28520739078521729</v>
      </c>
      <c r="Y122" s="212">
        <v>0.66214519739151001</v>
      </c>
      <c r="Z122" s="212">
        <v>0.34863939881324768</v>
      </c>
      <c r="AA122" s="212">
        <v>0.14322802424430847</v>
      </c>
      <c r="AB122" s="212">
        <v>5.2439648658037186E-2</v>
      </c>
      <c r="AC122" s="212">
        <v>1.7344705760478973E-2</v>
      </c>
      <c r="AD122" s="213">
        <f t="shared" si="7"/>
        <v>0.31350579857826233</v>
      </c>
      <c r="AE122" s="214">
        <v>1.6587150748819113E-3</v>
      </c>
      <c r="AF122" s="214">
        <v>0.2435670793056488</v>
      </c>
      <c r="AG122" s="214">
        <v>0.49003332853317261</v>
      </c>
      <c r="AH122" s="214">
        <v>0.26639959216117859</v>
      </c>
      <c r="AI122" s="214">
        <v>5.8463215827941895E-2</v>
      </c>
      <c r="AJ122" s="214">
        <v>1.4145928435027599E-2</v>
      </c>
      <c r="AK122" s="212">
        <f t="shared" si="8"/>
        <v>0.20793637633323669</v>
      </c>
      <c r="AL122" s="214">
        <v>0</v>
      </c>
      <c r="AM122" s="212">
        <v>0.20388559997081757</v>
      </c>
      <c r="AN122" s="212">
        <v>0.49870085716247559</v>
      </c>
      <c r="AO122" s="212">
        <v>0.29741358757019043</v>
      </c>
      <c r="AP122" s="212">
        <v>7.0908874273300171E-2</v>
      </c>
      <c r="AQ122" s="212">
        <v>1.8082011491060257E-2</v>
      </c>
      <c r="AR122" s="213">
        <f t="shared" si="9"/>
        <v>0.22650471329689026</v>
      </c>
      <c r="AS122" s="212"/>
      <c r="AT122" s="123"/>
      <c r="AU122" s="118"/>
      <c r="AV122" s="118"/>
      <c r="AW122" s="118"/>
      <c r="AX122" s="118"/>
      <c r="AY122" s="118"/>
      <c r="AZ122" s="118"/>
      <c r="BA122" s="118"/>
      <c r="BB122" s="118"/>
      <c r="BC122" s="118"/>
      <c r="BD122" s="118"/>
      <c r="BE122" s="118"/>
      <c r="BF122" s="118"/>
      <c r="BG122" s="118"/>
      <c r="BH122" s="118"/>
      <c r="BI122" s="118"/>
      <c r="BJ122" s="118"/>
      <c r="BK122" s="118"/>
      <c r="BL122" s="118"/>
      <c r="BM122" s="118"/>
      <c r="BN122" s="118"/>
      <c r="BO122" s="118"/>
      <c r="BP122" s="118"/>
      <c r="BQ122" s="215">
        <v>0.22651927353455892</v>
      </c>
      <c r="BR122" s="216">
        <v>0.20103046424632437</v>
      </c>
      <c r="BS122" s="216">
        <v>2.5488809288234528E-2</v>
      </c>
      <c r="BT122" s="216">
        <v>0.1979620298370719</v>
      </c>
      <c r="BU122" s="216">
        <v>5.6678702891768936E-3</v>
      </c>
      <c r="BV122" s="216">
        <v>1.4562878592557869E-2</v>
      </c>
      <c r="BW122" s="216">
        <v>8.3264969400546653E-3</v>
      </c>
      <c r="BX122" s="217">
        <f t="shared" si="10"/>
        <v>2.2889375532612534E-2</v>
      </c>
      <c r="BY122" s="218">
        <v>0.45427821472855923</v>
      </c>
      <c r="BZ122" s="218">
        <v>0.39167083325401658</v>
      </c>
      <c r="CA122" s="218">
        <v>6.2607381474542617E-2</v>
      </c>
      <c r="CB122" s="218">
        <v>0.38437307626008987</v>
      </c>
      <c r="CC122" s="218">
        <v>1.3092047077640247E-2</v>
      </c>
      <c r="CD122" s="218">
        <v>3.2457191858248413E-2</v>
      </c>
      <c r="CE122" s="218">
        <v>2.4355899303887429E-2</v>
      </c>
      <c r="CF122" s="218">
        <f t="shared" si="11"/>
        <v>5.6813091162135843E-2</v>
      </c>
      <c r="CG122" s="219">
        <f t="shared" si="12"/>
        <v>0.42193936261709247</v>
      </c>
      <c r="CH122" s="220">
        <f t="shared" si="13"/>
        <v>0.23738437179868255</v>
      </c>
      <c r="CI122" s="220">
        <f t="shared" si="14"/>
        <v>0.18455499081840993</v>
      </c>
      <c r="CJ122" s="220">
        <f t="shared" si="15"/>
        <v>0.20709927566349506</v>
      </c>
      <c r="CK122" s="220">
        <f t="shared" si="16"/>
        <v>4.8767744511016883E-2</v>
      </c>
      <c r="CL122" s="220">
        <f t="shared" si="17"/>
        <v>2.4669760902700635E-2</v>
      </c>
      <c r="CM122" s="220">
        <f t="shared" si="18"/>
        <v>0.14140258794756305</v>
      </c>
      <c r="CN122" s="221">
        <f t="shared" si="19"/>
        <v>0.1660723488502637</v>
      </c>
      <c r="CO122" s="218">
        <v>0.31920253219405115</v>
      </c>
      <c r="CP122" s="218">
        <v>0.20102670286648761</v>
      </c>
      <c r="CQ122" s="218">
        <v>0.11817582932756353</v>
      </c>
      <c r="CR122" s="218">
        <v>0.17907542455941439</v>
      </c>
      <c r="CS122" s="218">
        <v>3.5798054491754092E-2</v>
      </c>
      <c r="CT122" s="218">
        <v>2.0226871775734307E-2</v>
      </c>
      <c r="CU122" s="218">
        <v>8.4102187761875849E-2</v>
      </c>
      <c r="CV122" s="218">
        <f t="shared" si="20"/>
        <v>0.10432905953761015</v>
      </c>
      <c r="CW122" s="215">
        <v>0.10273683042304133</v>
      </c>
      <c r="CX122" s="216">
        <v>3.6357668932194949E-2</v>
      </c>
      <c r="CY122" s="216">
        <v>6.6379161490846383E-2</v>
      </c>
      <c r="CZ122" s="216">
        <v>2.8023851104080677E-2</v>
      </c>
      <c r="DA122" s="216">
        <v>1.2969690019262792E-2</v>
      </c>
      <c r="DB122" s="216">
        <v>4.4428891269663283E-3</v>
      </c>
      <c r="DC122" s="216">
        <v>5.7300400185687217E-2</v>
      </c>
      <c r="DD122" s="217">
        <f t="shared" si="21"/>
        <v>6.1743289312653549E-2</v>
      </c>
      <c r="DE122" s="215">
        <v>3.5033356982654314E-2</v>
      </c>
      <c r="DF122" s="216">
        <v>7.0070760082786713E-3</v>
      </c>
      <c r="DG122" s="216">
        <v>2.802628097437564E-2</v>
      </c>
      <c r="DH122" s="216">
        <v>5.4495967924594879E-3</v>
      </c>
      <c r="DI122" s="216">
        <v>2.3375957310438115E-3</v>
      </c>
      <c r="DJ122" s="216">
        <v>7.9110303670275805E-4</v>
      </c>
      <c r="DK122" s="216">
        <v>2.645506130480544E-2</v>
      </c>
      <c r="DL122" s="217">
        <f t="shared" si="22"/>
        <v>2.7246164341508197E-2</v>
      </c>
      <c r="DM122" s="215">
        <v>6.7703470587730408E-2</v>
      </c>
      <c r="DN122" s="216">
        <v>2.9350593686103821E-2</v>
      </c>
      <c r="DO122" s="216">
        <v>3.8352880626916885E-2</v>
      </c>
      <c r="DP122" s="216">
        <v>2.2574253380298615E-2</v>
      </c>
      <c r="DQ122" s="216">
        <v>1.0632093995809555E-2</v>
      </c>
      <c r="DR122" s="216">
        <v>3.6517861299216747E-3</v>
      </c>
      <c r="DS122" s="216">
        <v>3.0845338478684425E-2</v>
      </c>
      <c r="DT122" s="217">
        <f t="shared" si="23"/>
        <v>3.44971246086061E-2</v>
      </c>
      <c r="DU122" s="129"/>
      <c r="DV122" s="123">
        <v>2012</v>
      </c>
      <c r="DW122" s="180">
        <v>0.22651927353455892</v>
      </c>
      <c r="DX122" s="181">
        <v>0.20103046424632437</v>
      </c>
      <c r="DY122" s="181">
        <v>2.5488809288234528E-2</v>
      </c>
      <c r="DZ122" s="180">
        <v>0.45427821472855923</v>
      </c>
      <c r="EA122" s="181">
        <v>0.39167083325401658</v>
      </c>
      <c r="EB122" s="182">
        <v>6.2607381474542617E-2</v>
      </c>
      <c r="EC122" s="181">
        <v>0.31920253219405115</v>
      </c>
      <c r="ED122" s="181">
        <v>0.20102670286648761</v>
      </c>
      <c r="EE122" s="181">
        <v>0.11817582932756353</v>
      </c>
      <c r="EF122" s="180">
        <v>0.10273683042304133</v>
      </c>
      <c r="EG122" s="181">
        <v>3.6357668932194949E-2</v>
      </c>
      <c r="EH122" s="182">
        <v>6.6379161490846383E-2</v>
      </c>
      <c r="EI122" s="181">
        <v>3.5033356982654314E-2</v>
      </c>
      <c r="EJ122" s="181">
        <v>7.0070760082786713E-3</v>
      </c>
      <c r="EK122" s="182">
        <v>2.802628097437564E-2</v>
      </c>
      <c r="EL122" s="181"/>
      <c r="EM122" s="181"/>
      <c r="EN122" s="222">
        <v>1.5127072334289551</v>
      </c>
      <c r="EO122" s="223">
        <v>1.2392480373382568</v>
      </c>
      <c r="EP122" s="223">
        <v>1.4014750719070435</v>
      </c>
      <c r="EQ122" s="223">
        <v>1.5305241346359253</v>
      </c>
      <c r="ER122" s="223">
        <v>1.6048126220703125</v>
      </c>
      <c r="ES122" s="223">
        <v>1.631711483001709</v>
      </c>
      <c r="ET122" s="223">
        <v>1.6650880575180054</v>
      </c>
      <c r="EU122" s="224">
        <v>1.4916306734085083</v>
      </c>
      <c r="EV122" s="144">
        <v>2012</v>
      </c>
      <c r="EW122" s="207">
        <f t="shared" si="25"/>
        <v>0.58312848210334778</v>
      </c>
      <c r="EX122" s="225">
        <v>0.41687151789665222</v>
      </c>
      <c r="EY122" s="225">
        <v>0.29504081606864929</v>
      </c>
      <c r="EZ122" s="225">
        <v>0.16411982476711273</v>
      </c>
      <c r="FA122" s="226">
        <v>0.11996550858020782</v>
      </c>
      <c r="FB122" s="208"/>
      <c r="FC122" s="208"/>
      <c r="FD122" s="208"/>
      <c r="FE122" s="208"/>
      <c r="FF122" s="208"/>
      <c r="FG122" s="118"/>
      <c r="FH122" s="118"/>
      <c r="FI122" s="118"/>
      <c r="FJ122" s="118"/>
      <c r="FK122" s="211"/>
      <c r="FL122" s="211"/>
      <c r="FM122" s="211"/>
      <c r="FN122" s="211"/>
      <c r="FO122" s="118"/>
      <c r="FP122" s="118"/>
      <c r="FQ122" s="118"/>
      <c r="FR122" s="118"/>
      <c r="FS122" s="229">
        <v>0.79212510585784901</v>
      </c>
      <c r="FT122" s="223">
        <v>0.5075765137467636</v>
      </c>
      <c r="FU122" s="230">
        <f t="shared" si="26"/>
        <v>0.40206409968261309</v>
      </c>
      <c r="FV122" s="231">
        <v>0.87580127269029595</v>
      </c>
      <c r="FW122" s="118"/>
      <c r="FX122" s="118"/>
      <c r="FY122" s="118"/>
      <c r="FZ122" s="118"/>
      <c r="GA122" s="118"/>
      <c r="GB122" s="118"/>
      <c r="GC122" s="118"/>
      <c r="GD122" s="118"/>
      <c r="GE122" s="118"/>
      <c r="GF122" s="118"/>
      <c r="GG122" s="118"/>
      <c r="GH122" s="118"/>
      <c r="GI122" s="118"/>
      <c r="GJ122" s="118"/>
      <c r="GK122" s="118"/>
      <c r="GL122" s="118"/>
      <c r="GM122" s="118"/>
      <c r="GN122" s="118"/>
      <c r="GO122" s="118"/>
      <c r="GP122" s="233">
        <v>0.19738963027630257</v>
      </c>
      <c r="GQ122" s="234">
        <v>0.50687467686424104</v>
      </c>
      <c r="GR122" s="234">
        <v>0.29573565721511841</v>
      </c>
      <c r="GS122" s="234">
        <v>7.8545607626438141E-2</v>
      </c>
      <c r="GT122" s="235">
        <v>5.4477281868457794E-2</v>
      </c>
      <c r="GU122" s="233">
        <v>0.22821164294874469</v>
      </c>
      <c r="GV122" s="234">
        <v>0.43703059544714801</v>
      </c>
      <c r="GW122" s="234">
        <v>0.33475777506828308</v>
      </c>
      <c r="GX122" s="234">
        <v>0.11130872368812561</v>
      </c>
      <c r="GY122" s="234">
        <v>8.0060116946697235E-2</v>
      </c>
      <c r="GZ122" s="235">
        <v>3.7440385669469833E-2</v>
      </c>
      <c r="HA122" s="233">
        <v>0.25985633514747791</v>
      </c>
      <c r="HB122" s="234">
        <v>0.439958289182239</v>
      </c>
      <c r="HC122" s="234">
        <v>0.30018538236618042</v>
      </c>
      <c r="HD122" s="234">
        <v>9.8675191402435303E-2</v>
      </c>
      <c r="HE122" s="234">
        <v>7.1414507925510406E-2</v>
      </c>
      <c r="HF122" s="235">
        <v>3.5288818180561066E-2</v>
      </c>
      <c r="HG122" s="118"/>
      <c r="HH122" s="118"/>
      <c r="HI122" s="118"/>
      <c r="HJ122" s="118"/>
      <c r="HK122" s="118"/>
      <c r="HL122" s="118"/>
      <c r="HM122" s="118"/>
      <c r="HN122" s="118"/>
      <c r="HO122" s="118"/>
      <c r="HP122" s="118"/>
      <c r="HQ122" s="118"/>
      <c r="HR122" s="118"/>
      <c r="HS122" s="118"/>
      <c r="HT122" s="118"/>
      <c r="HU122" s="118"/>
      <c r="HV122" s="118"/>
    </row>
    <row r="123" spans="1:230" x14ac:dyDescent="0.3">
      <c r="A123" s="159">
        <v>2013</v>
      </c>
      <c r="B123" s="159">
        <v>2013</v>
      </c>
      <c r="C123" s="265">
        <v>0.22439070045948029</v>
      </c>
      <c r="D123" s="265">
        <v>0.44890391826629639</v>
      </c>
      <c r="E123" s="265">
        <v>0.32670536637306213</v>
      </c>
      <c r="F123" s="265">
        <v>0.10830646753311157</v>
      </c>
      <c r="G123" s="266">
        <v>0.1276591420173645</v>
      </c>
      <c r="H123" s="266">
        <v>0.40913662314414978</v>
      </c>
      <c r="I123" s="266">
        <v>0.46320423483848572</v>
      </c>
      <c r="J123" s="266">
        <v>0.1959569901227951</v>
      </c>
      <c r="K123" s="190">
        <f t="shared" si="27"/>
        <v>0.26724724471569061</v>
      </c>
      <c r="L123" s="138">
        <v>63279.154597254455</v>
      </c>
      <c r="M123" s="175">
        <f>DataF11.2!L123*$Q$24</f>
        <v>51816.26230027101</v>
      </c>
      <c r="N123" s="175"/>
      <c r="O123" s="175"/>
      <c r="P123" s="118"/>
      <c r="Q123" s="118"/>
      <c r="R123" s="118"/>
      <c r="S123" s="118"/>
      <c r="T123" s="123"/>
      <c r="U123" s="159">
        <v>2013</v>
      </c>
      <c r="V123" s="212">
        <v>1.6586763376835734E-4</v>
      </c>
      <c r="W123" s="212">
        <v>5.3144965320825577E-2</v>
      </c>
      <c r="X123" s="212">
        <v>0.29205828905105591</v>
      </c>
      <c r="Y123" s="212">
        <v>0.6547967791557312</v>
      </c>
      <c r="Z123" s="212">
        <v>0.3421570360660553</v>
      </c>
      <c r="AA123" s="212">
        <v>0.13939432799816132</v>
      </c>
      <c r="AB123" s="212">
        <v>5.1462031900882721E-2</v>
      </c>
      <c r="AC123" s="212">
        <v>1.8053630366921425E-2</v>
      </c>
      <c r="AD123" s="213">
        <f t="shared" si="7"/>
        <v>0.3126397430896759</v>
      </c>
      <c r="AE123" s="214">
        <v>1.6511046560481191E-3</v>
      </c>
      <c r="AF123" s="214">
        <v>0.24400943517684937</v>
      </c>
      <c r="AG123" s="214">
        <v>0.49027866125106812</v>
      </c>
      <c r="AH123" s="214">
        <v>0.26571190357208252</v>
      </c>
      <c r="AI123" s="214">
        <v>5.8036152273416519E-2</v>
      </c>
      <c r="AJ123" s="214">
        <v>1.4005322940647602E-2</v>
      </c>
      <c r="AK123" s="212">
        <f t="shared" si="8"/>
        <v>0.207675751298666</v>
      </c>
      <c r="AL123" s="214">
        <v>0</v>
      </c>
      <c r="AM123" s="212">
        <v>0.2041151225566864</v>
      </c>
      <c r="AN123" s="212">
        <v>0.49907812476158142</v>
      </c>
      <c r="AO123" s="212">
        <v>0.29680678248405457</v>
      </c>
      <c r="AP123" s="212">
        <v>7.0421673357486725E-2</v>
      </c>
      <c r="AQ123" s="212">
        <v>1.7902331426739693E-2</v>
      </c>
      <c r="AR123" s="213">
        <f t="shared" si="9"/>
        <v>0.22638510912656784</v>
      </c>
      <c r="AS123" s="212"/>
      <c r="AT123" s="123"/>
      <c r="AU123" s="118"/>
      <c r="AV123" s="118"/>
      <c r="AW123" s="118"/>
      <c r="AX123" s="118"/>
      <c r="AY123" s="118"/>
      <c r="AZ123" s="118"/>
      <c r="BA123" s="118"/>
      <c r="BB123" s="118"/>
      <c r="BC123" s="118"/>
      <c r="BD123" s="118"/>
      <c r="BE123" s="118"/>
      <c r="BF123" s="118"/>
      <c r="BG123" s="118"/>
      <c r="BH123" s="118"/>
      <c r="BI123" s="118"/>
      <c r="BJ123" s="118"/>
      <c r="BK123" s="118"/>
      <c r="BL123" s="118"/>
      <c r="BM123" s="118"/>
      <c r="BN123" s="118"/>
      <c r="BO123" s="118"/>
      <c r="BP123" s="118"/>
      <c r="BQ123" s="215">
        <v>0.22721014883604032</v>
      </c>
      <c r="BR123" s="216">
        <v>0.20148435858741204</v>
      </c>
      <c r="BS123" s="216">
        <v>2.572579024862829E-2</v>
      </c>
      <c r="BT123" s="216">
        <v>0.1984902760013938</v>
      </c>
      <c r="BU123" s="216">
        <v>5.5848178933888314E-3</v>
      </c>
      <c r="BV123" s="216">
        <v>1.5359872229428046E-2</v>
      </c>
      <c r="BW123" s="216">
        <v>7.7751808534731875E-3</v>
      </c>
      <c r="BX123" s="217">
        <f t="shared" si="10"/>
        <v>2.3135053082901234E-2</v>
      </c>
      <c r="BY123" s="218">
        <v>0.45528231482056297</v>
      </c>
      <c r="BZ123" s="218">
        <v>0.39232257899515288</v>
      </c>
      <c r="CA123" s="218">
        <v>6.2959735825410035E-2</v>
      </c>
      <c r="CB123" s="218">
        <v>0.38520167768001556</v>
      </c>
      <c r="CC123" s="218">
        <v>1.2895819173837253E-2</v>
      </c>
      <c r="CD123" s="218">
        <v>3.4233501069184089E-2</v>
      </c>
      <c r="CE123" s="218">
        <v>2.2951329652797937E-2</v>
      </c>
      <c r="CF123" s="218">
        <f t="shared" si="11"/>
        <v>5.7184830721982022E-2</v>
      </c>
      <c r="CG123" s="219">
        <f t="shared" si="12"/>
        <v>0.41764709803822597</v>
      </c>
      <c r="CH123" s="220">
        <f t="shared" si="13"/>
        <v>0.23675089887499756</v>
      </c>
      <c r="CI123" s="220">
        <f t="shared" si="14"/>
        <v>0.18089619916322841</v>
      </c>
      <c r="CJ123" s="220">
        <f t="shared" si="15"/>
        <v>0.20719968061894178</v>
      </c>
      <c r="CK123" s="220">
        <f t="shared" si="16"/>
        <v>4.7972026588107057E-2</v>
      </c>
      <c r="CL123" s="220">
        <f t="shared" si="17"/>
        <v>2.6019881508156269E-2</v>
      </c>
      <c r="CM123" s="220">
        <f t="shared" si="18"/>
        <v>0.13645551067580547</v>
      </c>
      <c r="CN123" s="221">
        <f t="shared" si="19"/>
        <v>0.16247539218396173</v>
      </c>
      <c r="CO123" s="218">
        <v>0.31682587745454027</v>
      </c>
      <c r="CP123" s="218">
        <v>0.20064027299897472</v>
      </c>
      <c r="CQ123" s="218">
        <v>0.11618560445556557</v>
      </c>
      <c r="CR123" s="218">
        <v>0.1792209236882627</v>
      </c>
      <c r="CS123" s="218">
        <v>3.5219795224858352E-2</v>
      </c>
      <c r="CT123" s="218">
        <v>2.133384303808401E-2</v>
      </c>
      <c r="CU123" s="218">
        <v>8.1051316977413496E-2</v>
      </c>
      <c r="CV123" s="218">
        <f t="shared" si="20"/>
        <v>0.10238516001549751</v>
      </c>
      <c r="CW123" s="215">
        <v>0.10082122058368567</v>
      </c>
      <c r="CX123" s="216">
        <v>3.6110625876022838E-2</v>
      </c>
      <c r="CY123" s="216">
        <v>6.4710594707662827E-2</v>
      </c>
      <c r="CZ123" s="216">
        <v>2.7978756930679083E-2</v>
      </c>
      <c r="DA123" s="216">
        <v>1.2752231363248705E-2</v>
      </c>
      <c r="DB123" s="216">
        <v>4.686038470072258E-3</v>
      </c>
      <c r="DC123" s="216">
        <v>5.540419369839196E-2</v>
      </c>
      <c r="DD123" s="217">
        <f t="shared" si="21"/>
        <v>6.0090232168464215E-2</v>
      </c>
      <c r="DE123" s="215">
        <v>3.4044886386155951E-2</v>
      </c>
      <c r="DF123" s="216">
        <v>6.9520473194653997E-3</v>
      </c>
      <c r="DG123" s="216">
        <v>2.7092839066690549E-2</v>
      </c>
      <c r="DH123" s="216">
        <v>5.4323100484907627E-3</v>
      </c>
      <c r="DI123" s="216">
        <v>2.2972442251298518E-3</v>
      </c>
      <c r="DJ123" s="216">
        <v>8.3439832906912999E-4</v>
      </c>
      <c r="DK123" s="216">
        <v>2.5480934040249197E-2</v>
      </c>
      <c r="DL123" s="217">
        <f t="shared" si="22"/>
        <v>2.6315332369318326E-2</v>
      </c>
      <c r="DM123" s="215">
        <v>6.67763352394104E-2</v>
      </c>
      <c r="DN123" s="216">
        <v>2.9158579185605049E-2</v>
      </c>
      <c r="DO123" s="216">
        <v>3.7617754191160202E-2</v>
      </c>
      <c r="DP123" s="216">
        <v>2.2546447813510895E-2</v>
      </c>
      <c r="DQ123" s="216">
        <v>1.0454987175762653E-2</v>
      </c>
      <c r="DR123" s="216">
        <v>3.8516400381922722E-3</v>
      </c>
      <c r="DS123" s="216">
        <v>2.992326021194458E-2</v>
      </c>
      <c r="DT123" s="217">
        <f t="shared" si="23"/>
        <v>3.3774900250136852E-2</v>
      </c>
      <c r="DU123" s="159"/>
      <c r="DV123" s="118">
        <v>2013</v>
      </c>
      <c r="DW123" s="180">
        <v>0.22721014883604032</v>
      </c>
      <c r="DX123" s="181">
        <v>0.20148435858741204</v>
      </c>
      <c r="DY123" s="181">
        <v>2.572579024862829E-2</v>
      </c>
      <c r="DZ123" s="180">
        <v>0.45528231482056297</v>
      </c>
      <c r="EA123" s="181">
        <v>0.39232257899515288</v>
      </c>
      <c r="EB123" s="182">
        <v>6.2959735825410035E-2</v>
      </c>
      <c r="EC123" s="181">
        <v>0.31682587745454027</v>
      </c>
      <c r="ED123" s="181">
        <v>0.20064027299897472</v>
      </c>
      <c r="EE123" s="181">
        <v>0.11618560445556557</v>
      </c>
      <c r="EF123" s="180">
        <v>0.10082122058368567</v>
      </c>
      <c r="EG123" s="181">
        <v>3.6110625876022838E-2</v>
      </c>
      <c r="EH123" s="182">
        <v>6.4710594707662827E-2</v>
      </c>
      <c r="EI123" s="181">
        <v>3.4044886386155951E-2</v>
      </c>
      <c r="EJ123" s="181">
        <v>6.9520473194653997E-3</v>
      </c>
      <c r="EK123" s="182">
        <v>2.7092839066690549E-2</v>
      </c>
      <c r="EL123" s="123"/>
      <c r="EM123" s="123"/>
      <c r="EN123" s="236"/>
      <c r="EO123" s="237"/>
      <c r="EP123" s="237"/>
      <c r="EQ123" s="237"/>
      <c r="ER123" s="237"/>
      <c r="ES123" s="237"/>
      <c r="ET123" s="237"/>
      <c r="EU123" s="238"/>
      <c r="EV123" s="159">
        <v>2013</v>
      </c>
      <c r="EW123" s="161"/>
      <c r="EX123" s="123"/>
      <c r="EY123" s="123"/>
      <c r="EZ123" s="123"/>
      <c r="FA123" s="172"/>
      <c r="FB123" s="126"/>
      <c r="FC123" s="126"/>
      <c r="FD123" s="126"/>
      <c r="FE123" s="126"/>
      <c r="FF123" s="126"/>
      <c r="FG123" s="118"/>
      <c r="FH123" s="118"/>
      <c r="FI123" s="118"/>
      <c r="FJ123" s="118"/>
      <c r="FK123" s="118"/>
      <c r="FL123" s="118"/>
      <c r="FM123" s="118"/>
      <c r="FN123" s="118"/>
      <c r="FO123" s="118"/>
      <c r="FP123" s="118"/>
      <c r="FQ123" s="118"/>
      <c r="FR123" s="118"/>
      <c r="FS123" s="229">
        <v>0.79199999570846558</v>
      </c>
      <c r="FT123" s="223">
        <v>0.51190469643764702</v>
      </c>
      <c r="FU123" s="230">
        <f t="shared" si="26"/>
        <v>0.40542851738175983</v>
      </c>
      <c r="FV123" s="231">
        <v>0.87600000202655792</v>
      </c>
      <c r="FW123" s="118"/>
      <c r="FX123" s="118"/>
      <c r="FY123" s="118"/>
      <c r="FZ123" s="118"/>
      <c r="GA123" s="118"/>
      <c r="GB123" s="118"/>
      <c r="GC123" s="118"/>
      <c r="GD123" s="118"/>
      <c r="GE123" s="118"/>
      <c r="GF123" s="118"/>
      <c r="GG123" s="118"/>
      <c r="GH123" s="118"/>
      <c r="GI123" s="118"/>
      <c r="GJ123" s="118"/>
      <c r="GK123" s="118"/>
      <c r="GL123" s="118"/>
      <c r="GM123" s="118"/>
      <c r="GN123" s="118"/>
      <c r="GO123" s="118"/>
      <c r="GP123" s="239"/>
      <c r="GQ123" s="239"/>
      <c r="GR123" s="239"/>
      <c r="GS123" s="239"/>
      <c r="GT123" s="239"/>
      <c r="GU123" s="118"/>
      <c r="GV123" s="118"/>
      <c r="GW123" s="118"/>
      <c r="GX123" s="118"/>
      <c r="GY123" s="118"/>
      <c r="GZ123" s="118"/>
      <c r="HA123" s="118"/>
      <c r="HB123" s="118"/>
      <c r="HC123" s="118"/>
      <c r="HD123" s="118"/>
      <c r="HE123" s="118"/>
      <c r="HF123" s="118"/>
      <c r="HG123" s="118"/>
      <c r="HH123" s="118"/>
      <c r="HI123" s="118"/>
      <c r="HJ123" s="118"/>
      <c r="HK123" s="118"/>
      <c r="HL123" s="118"/>
      <c r="HM123" s="118"/>
      <c r="HN123" s="118"/>
      <c r="HO123" s="118"/>
      <c r="HP123" s="118"/>
      <c r="HQ123" s="118"/>
      <c r="HR123" s="118"/>
      <c r="HS123" s="118"/>
      <c r="HT123" s="118"/>
      <c r="HU123" s="118"/>
      <c r="HV123" s="118"/>
    </row>
    <row r="124" spans="1:230" ht="15" thickBot="1" x14ac:dyDescent="0.35">
      <c r="A124" s="240">
        <v>2014</v>
      </c>
      <c r="B124" s="240">
        <v>2014</v>
      </c>
      <c r="C124" s="265">
        <v>0.22461986541748047</v>
      </c>
      <c r="D124" s="265">
        <v>0.44878032803535461</v>
      </c>
      <c r="E124" s="265">
        <v>0.32659980654716492</v>
      </c>
      <c r="F124" s="265">
        <v>0.10821826756000519</v>
      </c>
      <c r="G124" s="266">
        <v>0.12545061111450195</v>
      </c>
      <c r="H124" s="266">
        <v>0.40441522002220154</v>
      </c>
      <c r="I124" s="266">
        <v>0.47013416886329651</v>
      </c>
      <c r="J124" s="266">
        <v>0.20195885002613068</v>
      </c>
      <c r="K124" s="190">
        <f t="shared" si="27"/>
        <v>0.26817531883716583</v>
      </c>
      <c r="L124" s="138">
        <v>64632.031462612373</v>
      </c>
      <c r="M124" s="175">
        <f>DataF11.2!L124*$Q$24</f>
        <v>52924.06822722307</v>
      </c>
      <c r="N124" s="175"/>
      <c r="O124" s="175"/>
      <c r="P124" s="118"/>
      <c r="Q124" s="118"/>
      <c r="R124" s="118"/>
      <c r="S124" s="118"/>
      <c r="T124" s="123"/>
      <c r="U124" s="240">
        <v>2014</v>
      </c>
      <c r="V124" s="212">
        <v>1.3856106670573354E-4</v>
      </c>
      <c r="W124" s="212">
        <v>5.2492469549179077E-2</v>
      </c>
      <c r="X124" s="212">
        <v>0.29239869117736816</v>
      </c>
      <c r="Y124" s="212">
        <v>0.65510886907577515</v>
      </c>
      <c r="Z124" s="212">
        <v>0.34624502062797546</v>
      </c>
      <c r="AA124" s="212">
        <v>0.1431296169757843</v>
      </c>
      <c r="AB124" s="212">
        <v>5.344979465007782E-2</v>
      </c>
      <c r="AC124" s="212">
        <v>1.8972257152199745E-2</v>
      </c>
      <c r="AD124" s="213">
        <f t="shared" si="7"/>
        <v>0.30886384844779968</v>
      </c>
      <c r="AE124" s="214">
        <v>1.6440300969406962E-3</v>
      </c>
      <c r="AF124" s="214">
        <v>0.24421410262584686</v>
      </c>
      <c r="AG124" s="214">
        <v>0.49059882760047913</v>
      </c>
      <c r="AH124" s="214">
        <v>0.26518708467483521</v>
      </c>
      <c r="AI124" s="214">
        <v>5.7686951011419296E-2</v>
      </c>
      <c r="AJ124" s="214">
        <v>1.3885018415749073E-2</v>
      </c>
      <c r="AK124" s="212">
        <f t="shared" si="8"/>
        <v>0.20750013366341591</v>
      </c>
      <c r="AL124" s="241">
        <v>0</v>
      </c>
      <c r="AM124" s="242">
        <v>0.20421533286571503</v>
      </c>
      <c r="AN124" s="242">
        <v>0.49949607253074646</v>
      </c>
      <c r="AO124" s="242">
        <v>0.29628860950469971</v>
      </c>
      <c r="AP124" s="242">
        <v>7.0008277893066406E-2</v>
      </c>
      <c r="AQ124" s="242">
        <v>1.7744118347764015E-2</v>
      </c>
      <c r="AR124" s="243">
        <f t="shared" si="9"/>
        <v>0.2262803316116333</v>
      </c>
      <c r="AS124" s="212"/>
      <c r="AT124" s="123"/>
      <c r="AU124" s="118"/>
      <c r="AV124" s="118"/>
      <c r="AW124" s="118"/>
      <c r="AX124" s="118"/>
      <c r="AY124" s="118"/>
      <c r="AZ124" s="118"/>
      <c r="BA124" s="118"/>
      <c r="BB124" s="118"/>
      <c r="BC124" s="118"/>
      <c r="BD124" s="118"/>
      <c r="BE124" s="118"/>
      <c r="BF124" s="118"/>
      <c r="BG124" s="118"/>
      <c r="BH124" s="118"/>
      <c r="BI124" s="118"/>
      <c r="BJ124" s="118"/>
      <c r="BK124" s="118"/>
      <c r="BL124" s="118"/>
      <c r="BM124" s="118"/>
      <c r="BN124" s="118"/>
      <c r="BO124" s="118"/>
      <c r="BP124" s="118"/>
      <c r="BQ124" s="215">
        <v>0.22755503515949277</v>
      </c>
      <c r="BR124" s="216">
        <v>0.20226027713189387</v>
      </c>
      <c r="BS124" s="216">
        <v>2.5294758027598861E-2</v>
      </c>
      <c r="BT124" s="216">
        <v>0.19935980741865933</v>
      </c>
      <c r="BU124" s="216">
        <v>5.4598658221888096E-3</v>
      </c>
      <c r="BV124" s="216">
        <v>1.5723031905269157E-2</v>
      </c>
      <c r="BW124" s="216">
        <v>7.0123349642853359E-3</v>
      </c>
      <c r="BX124" s="217">
        <f t="shared" si="10"/>
        <v>2.2735366869554491E-2</v>
      </c>
      <c r="BY124" s="218">
        <v>0.45549954129497083</v>
      </c>
      <c r="BZ124" s="218">
        <v>0.39371389695218467</v>
      </c>
      <c r="CA124" s="218">
        <v>6.1785644342786147E-2</v>
      </c>
      <c r="CB124" s="218">
        <v>0.38681560754776001</v>
      </c>
      <c r="CC124" s="218">
        <v>1.2603320910854577E-2</v>
      </c>
      <c r="CD124" s="218">
        <v>3.5042897590554387E-2</v>
      </c>
      <c r="CE124" s="218">
        <v>2.1037713738544701E-2</v>
      </c>
      <c r="CF124" s="218">
        <f t="shared" si="11"/>
        <v>5.6080611329099084E-2</v>
      </c>
      <c r="CG124" s="219">
        <f t="shared" si="12"/>
        <v>0.41676749790765455</v>
      </c>
      <c r="CH124" s="220">
        <f t="shared" si="13"/>
        <v>0.23656603702853402</v>
      </c>
      <c r="CI124" s="220">
        <f t="shared" si="14"/>
        <v>0.18020146087912059</v>
      </c>
      <c r="CJ124" s="220">
        <f t="shared" si="15"/>
        <v>0.20793869718909264</v>
      </c>
      <c r="CK124" s="220">
        <f t="shared" si="16"/>
        <v>4.6825267738271725E-2</v>
      </c>
      <c r="CL124" s="220">
        <f t="shared" si="17"/>
        <v>2.663508009788295E-2</v>
      </c>
      <c r="CM124" s="220">
        <f t="shared" si="18"/>
        <v>0.13536845197144798</v>
      </c>
      <c r="CN124" s="221">
        <f t="shared" si="19"/>
        <v>0.16200353206933094</v>
      </c>
      <c r="CO124" s="218">
        <v>0.31600510500978507</v>
      </c>
      <c r="CP124" s="218">
        <v>0.20063178495698136</v>
      </c>
      <c r="CQ124" s="218">
        <v>0.11537332005280376</v>
      </c>
      <c r="CR124" s="218">
        <v>0.17988208122551441</v>
      </c>
      <c r="CS124" s="218">
        <v>3.4383171718573524E-2</v>
      </c>
      <c r="CT124" s="218">
        <v>2.1838247723645919E-2</v>
      </c>
      <c r="CU124" s="218">
        <v>7.9901603081774547E-2</v>
      </c>
      <c r="CV124" s="218">
        <f t="shared" si="20"/>
        <v>0.10173985080542047</v>
      </c>
      <c r="CW124" s="215">
        <v>0.10076239289786945</v>
      </c>
      <c r="CX124" s="216">
        <v>3.5934252071552639E-2</v>
      </c>
      <c r="CY124" s="216">
        <v>6.4828140826316827E-2</v>
      </c>
      <c r="CZ124" s="216">
        <v>2.8056615963578224E-2</v>
      </c>
      <c r="DA124" s="216">
        <v>1.2442096019698201E-2</v>
      </c>
      <c r="DB124" s="216">
        <v>4.796832374237032E-3</v>
      </c>
      <c r="DC124" s="216">
        <v>5.5466848889673445E-2</v>
      </c>
      <c r="DD124" s="217">
        <f t="shared" si="21"/>
        <v>6.0263681263910476E-2</v>
      </c>
      <c r="DE124" s="215">
        <v>3.4397037907887923E-2</v>
      </c>
      <c r="DF124" s="216">
        <v>6.9164611306803975E-3</v>
      </c>
      <c r="DG124" s="216">
        <v>2.7480576777207531E-2</v>
      </c>
      <c r="DH124" s="216">
        <v>5.4442360997200012E-3</v>
      </c>
      <c r="DI124" s="216">
        <v>2.2403243386608447E-3</v>
      </c>
      <c r="DJ124" s="216">
        <v>8.5412634647584744E-4</v>
      </c>
      <c r="DK124" s="216">
        <v>2.5858350990580137E-2</v>
      </c>
      <c r="DL124" s="217">
        <f t="shared" si="22"/>
        <v>2.6712477337055986E-2</v>
      </c>
      <c r="DM124" s="215">
        <v>6.6365353763103485E-2</v>
      </c>
      <c r="DN124" s="216">
        <v>2.9017791152000427E-2</v>
      </c>
      <c r="DO124" s="216">
        <v>3.7347562611103058E-2</v>
      </c>
      <c r="DP124" s="216">
        <v>2.2612379863858223E-2</v>
      </c>
      <c r="DQ124" s="216">
        <v>1.02017717435956E-2</v>
      </c>
      <c r="DR124" s="216">
        <v>3.9427061565220356E-3</v>
      </c>
      <c r="DS124" s="216">
        <v>2.9608497396111488E-2</v>
      </c>
      <c r="DT124" s="217">
        <f t="shared" si="23"/>
        <v>3.3551203552633524E-2</v>
      </c>
      <c r="DU124" s="159"/>
      <c r="DV124" s="118">
        <v>2014</v>
      </c>
      <c r="DW124" s="244">
        <v>0.22755503515949277</v>
      </c>
      <c r="DX124" s="245">
        <v>0.20226027713189387</v>
      </c>
      <c r="DY124" s="245">
        <v>2.5294758027598861E-2</v>
      </c>
      <c r="DZ124" s="244">
        <v>0.45549954129497083</v>
      </c>
      <c r="EA124" s="245">
        <v>0.39371389695218467</v>
      </c>
      <c r="EB124" s="246">
        <v>6.1785644342786147E-2</v>
      </c>
      <c r="EC124" s="245">
        <v>0.31600510500978507</v>
      </c>
      <c r="ED124" s="245">
        <v>0.20063178495698136</v>
      </c>
      <c r="EE124" s="245">
        <v>0.11537332005280376</v>
      </c>
      <c r="EF124" s="244">
        <v>0.10076239289786945</v>
      </c>
      <c r="EG124" s="245">
        <v>3.5934252071552639E-2</v>
      </c>
      <c r="EH124" s="246">
        <v>6.4828140826316827E-2</v>
      </c>
      <c r="EI124" s="245">
        <v>3.4397037907887923E-2</v>
      </c>
      <c r="EJ124" s="245">
        <v>6.9164611306803975E-3</v>
      </c>
      <c r="EK124" s="246">
        <v>2.7480576777207531E-2</v>
      </c>
      <c r="EL124" s="123"/>
      <c r="EM124" s="123"/>
      <c r="EN124" s="247"/>
      <c r="EO124" s="248"/>
      <c r="EP124" s="248"/>
      <c r="EQ124" s="248"/>
      <c r="ER124" s="248"/>
      <c r="ES124" s="248"/>
      <c r="ET124" s="248"/>
      <c r="EU124" s="249"/>
      <c r="EV124" s="144">
        <v>2014</v>
      </c>
      <c r="EW124" s="161"/>
      <c r="EX124" s="123"/>
      <c r="EY124" s="123"/>
      <c r="EZ124" s="123"/>
      <c r="FA124" s="172"/>
      <c r="FB124" s="118"/>
      <c r="FC124" s="118"/>
      <c r="FD124" s="118"/>
      <c r="FE124" s="118"/>
      <c r="FF124" s="118"/>
      <c r="FG124" s="118"/>
      <c r="FH124" s="118"/>
      <c r="FI124" s="118"/>
      <c r="FJ124" s="118"/>
      <c r="FK124" s="118"/>
      <c r="FL124" s="118"/>
      <c r="FM124" s="118"/>
      <c r="FN124" s="118"/>
      <c r="FO124" s="118"/>
      <c r="FP124" s="118"/>
      <c r="FQ124" s="118"/>
      <c r="FR124" s="118"/>
      <c r="FS124" s="250">
        <v>0.79199999570846558</v>
      </c>
      <c r="FT124" s="251">
        <v>0.51190469643764702</v>
      </c>
      <c r="FU124" s="252">
        <f t="shared" si="26"/>
        <v>0.40542851738175983</v>
      </c>
      <c r="FV124" s="253">
        <v>0.87600000202655792</v>
      </c>
      <c r="FW124" s="118"/>
      <c r="FX124" s="118"/>
      <c r="FY124" s="118"/>
      <c r="FZ124" s="118"/>
      <c r="GA124" s="118"/>
      <c r="GB124" s="118"/>
      <c r="GC124" s="118"/>
      <c r="GD124" s="118"/>
      <c r="GE124" s="118"/>
      <c r="GF124" s="118"/>
      <c r="GG124" s="118"/>
      <c r="GH124" s="118"/>
      <c r="GI124" s="118"/>
      <c r="GJ124" s="118"/>
      <c r="GK124" s="118"/>
      <c r="GL124" s="118"/>
      <c r="GM124" s="118"/>
      <c r="GN124" s="118"/>
      <c r="GO124" s="118"/>
      <c r="GP124" s="118"/>
      <c r="GQ124" s="118"/>
      <c r="GR124" s="118"/>
      <c r="GS124" s="118"/>
      <c r="GT124" s="118"/>
      <c r="GU124" s="118"/>
      <c r="GV124" s="118"/>
      <c r="GW124" s="118"/>
      <c r="GX124" s="118"/>
      <c r="GY124" s="118"/>
      <c r="GZ124" s="118"/>
      <c r="HA124" s="118"/>
      <c r="HB124" s="118"/>
      <c r="HC124" s="118"/>
      <c r="HD124" s="118"/>
      <c r="HE124" s="118"/>
      <c r="HF124" s="118"/>
      <c r="HG124" s="118"/>
      <c r="HH124" s="118"/>
      <c r="HI124" s="118"/>
      <c r="HJ124" s="118"/>
      <c r="HK124" s="118"/>
      <c r="HL124" s="118"/>
      <c r="HM124" s="118"/>
      <c r="HN124" s="118"/>
      <c r="HO124" s="118"/>
      <c r="HP124" s="118"/>
      <c r="HQ124" s="118"/>
      <c r="HR124" s="118"/>
      <c r="HS124" s="118"/>
      <c r="HT124" s="118"/>
      <c r="HU124" s="118"/>
      <c r="HV124" s="118"/>
    </row>
    <row r="125" spans="1:230" x14ac:dyDescent="0.3">
      <c r="A125" s="174">
        <v>2015</v>
      </c>
      <c r="B125" s="174"/>
      <c r="C125" s="118"/>
      <c r="D125" s="118"/>
      <c r="E125" s="118"/>
      <c r="F125" s="118"/>
      <c r="G125" s="118"/>
      <c r="H125" s="118"/>
      <c r="I125" s="118"/>
      <c r="J125" s="118"/>
      <c r="K125" s="118"/>
      <c r="L125" s="118"/>
      <c r="M125" s="118"/>
      <c r="N125" s="118"/>
      <c r="O125" s="118"/>
      <c r="P125" s="118"/>
      <c r="Q125" s="118"/>
      <c r="R125" s="118"/>
      <c r="S125" s="118"/>
      <c r="T125" s="123"/>
      <c r="U125" s="174">
        <v>2015</v>
      </c>
      <c r="V125" s="118"/>
      <c r="W125" s="118"/>
      <c r="X125" s="118"/>
      <c r="Y125" s="118"/>
      <c r="Z125" s="118"/>
      <c r="AA125" s="118"/>
      <c r="AB125" s="118"/>
      <c r="AC125" s="118"/>
      <c r="AD125" s="118"/>
      <c r="AE125" s="118"/>
      <c r="AF125" s="118"/>
      <c r="AG125" s="118"/>
      <c r="AH125" s="118"/>
      <c r="AI125" s="118"/>
      <c r="AJ125" s="118"/>
      <c r="AK125" s="118"/>
      <c r="AL125" s="118"/>
      <c r="AM125" s="118"/>
      <c r="AN125" s="118"/>
      <c r="AO125" s="118"/>
      <c r="AP125" s="118"/>
      <c r="AQ125" s="118"/>
      <c r="AR125" s="118"/>
      <c r="AS125" s="123"/>
      <c r="AT125" s="123"/>
      <c r="AU125" s="118"/>
      <c r="AV125" s="118"/>
      <c r="AW125" s="118"/>
      <c r="AX125" s="118"/>
      <c r="AY125" s="118"/>
      <c r="AZ125" s="118"/>
      <c r="BA125" s="118"/>
      <c r="BB125" s="118"/>
      <c r="BC125" s="118"/>
      <c r="BD125" s="118"/>
      <c r="BE125" s="118"/>
      <c r="BF125" s="118"/>
      <c r="BG125" s="118"/>
      <c r="BH125" s="118"/>
      <c r="BI125" s="118"/>
      <c r="BJ125" s="118"/>
      <c r="BK125" s="118"/>
      <c r="BL125" s="118"/>
      <c r="BM125" s="118"/>
      <c r="BN125" s="118"/>
      <c r="BO125" s="118"/>
      <c r="BP125" s="118"/>
      <c r="BQ125" s="118"/>
      <c r="BR125" s="118"/>
      <c r="BS125" s="118"/>
      <c r="BT125" s="118"/>
      <c r="BU125" s="118"/>
      <c r="BV125" s="118"/>
      <c r="BW125" s="118"/>
      <c r="BX125" s="118"/>
      <c r="BY125" s="118"/>
      <c r="BZ125" s="118"/>
      <c r="CA125" s="118"/>
      <c r="CB125" s="118"/>
      <c r="CC125" s="118"/>
      <c r="CD125" s="118"/>
      <c r="CE125" s="118"/>
      <c r="CF125" s="118"/>
      <c r="CG125" s="118"/>
      <c r="CH125" s="118"/>
      <c r="CI125" s="118"/>
      <c r="CJ125" s="118"/>
      <c r="CK125" s="118"/>
      <c r="CL125" s="118"/>
      <c r="CM125" s="118"/>
      <c r="CN125" s="118"/>
      <c r="CO125" s="118"/>
      <c r="CP125" s="118"/>
      <c r="CQ125" s="118"/>
      <c r="CR125" s="118"/>
      <c r="CS125" s="118"/>
      <c r="CT125" s="118"/>
      <c r="CU125" s="118"/>
      <c r="CV125" s="118"/>
      <c r="CW125" s="118"/>
      <c r="CX125" s="118"/>
      <c r="CY125" s="118"/>
      <c r="CZ125" s="118"/>
      <c r="DA125" s="118"/>
      <c r="DB125" s="118"/>
      <c r="DC125" s="118"/>
      <c r="DD125" s="118"/>
      <c r="DE125" s="118"/>
      <c r="DF125" s="118"/>
      <c r="DG125" s="118"/>
      <c r="DH125" s="118"/>
      <c r="DI125" s="118"/>
      <c r="DJ125" s="118"/>
      <c r="DK125" s="118"/>
      <c r="DL125" s="118"/>
      <c r="DM125" s="118"/>
      <c r="DN125" s="118"/>
      <c r="DO125" s="118"/>
      <c r="DP125" s="118"/>
      <c r="DQ125" s="118"/>
      <c r="DR125" s="118"/>
      <c r="DS125" s="118"/>
      <c r="DT125" s="118"/>
      <c r="DU125" s="161"/>
      <c r="DV125" s="118"/>
      <c r="DW125" s="118"/>
      <c r="DX125" s="118"/>
      <c r="DY125" s="118"/>
      <c r="DZ125" s="118"/>
      <c r="EA125" s="118"/>
      <c r="EB125" s="118"/>
      <c r="EC125" s="118"/>
      <c r="ED125" s="118"/>
      <c r="EE125" s="118"/>
      <c r="EF125" s="118"/>
      <c r="EG125" s="118"/>
      <c r="EH125" s="118"/>
      <c r="EI125" s="118"/>
      <c r="EJ125" s="118"/>
      <c r="EK125" s="118"/>
      <c r="EL125" s="123"/>
      <c r="EM125" s="123"/>
      <c r="EN125" s="118"/>
      <c r="EO125" s="118"/>
      <c r="EP125" s="118"/>
      <c r="EQ125" s="118"/>
      <c r="ER125" s="118"/>
      <c r="ES125" s="118"/>
      <c r="ET125" s="118"/>
      <c r="EU125" s="118"/>
      <c r="EV125" s="254">
        <v>2015</v>
      </c>
      <c r="EW125" s="255"/>
      <c r="EX125" s="256"/>
      <c r="EY125" s="256"/>
      <c r="EZ125" s="257"/>
      <c r="FA125" s="258"/>
      <c r="FB125" s="118"/>
      <c r="FC125" s="118"/>
      <c r="FD125" s="118"/>
      <c r="FE125" s="118"/>
      <c r="FF125" s="118"/>
      <c r="FG125" s="118"/>
      <c r="FH125" s="118"/>
      <c r="FI125" s="118"/>
      <c r="FJ125" s="118"/>
      <c r="FK125" s="118"/>
      <c r="FL125" s="118"/>
      <c r="FM125" s="118"/>
      <c r="FN125" s="118"/>
      <c r="FO125" s="118"/>
      <c r="FP125" s="118"/>
      <c r="FQ125" s="118"/>
      <c r="FR125" s="118"/>
      <c r="FS125" s="118"/>
      <c r="FT125" s="118"/>
      <c r="FU125" s="118"/>
      <c r="FV125" s="118"/>
      <c r="FW125" s="118"/>
      <c r="FX125" s="118"/>
      <c r="FY125" s="118"/>
      <c r="FZ125" s="118"/>
      <c r="GA125" s="118"/>
      <c r="GB125" s="118"/>
      <c r="GC125" s="118"/>
      <c r="GD125" s="118"/>
      <c r="GE125" s="118"/>
      <c r="GF125" s="118"/>
      <c r="GG125" s="118"/>
      <c r="GH125" s="118"/>
      <c r="GI125" s="118"/>
      <c r="GJ125" s="118"/>
      <c r="GK125" s="118"/>
      <c r="GL125" s="118"/>
      <c r="GM125" s="118"/>
      <c r="GN125" s="118"/>
      <c r="GO125" s="118"/>
      <c r="GP125" s="118"/>
      <c r="GQ125" s="118"/>
      <c r="GR125" s="118"/>
      <c r="GS125" s="118"/>
      <c r="GT125" s="118"/>
      <c r="GU125" s="118"/>
      <c r="GV125" s="118"/>
      <c r="GW125" s="118"/>
      <c r="GX125" s="118"/>
      <c r="GY125" s="118"/>
      <c r="GZ125" s="118"/>
      <c r="HA125" s="118"/>
      <c r="HB125" s="118"/>
      <c r="HC125" s="118"/>
      <c r="HD125" s="118"/>
      <c r="HE125" s="118"/>
      <c r="HF125" s="118"/>
      <c r="HG125" s="118"/>
      <c r="HH125" s="118"/>
      <c r="HI125" s="118"/>
      <c r="HJ125" s="118"/>
      <c r="HK125" s="118"/>
      <c r="HL125" s="118"/>
      <c r="HM125" s="118"/>
      <c r="HN125" s="118"/>
      <c r="HO125" s="118"/>
      <c r="HP125" s="118"/>
      <c r="HQ125" s="118"/>
      <c r="HR125" s="118"/>
      <c r="HS125" s="118"/>
      <c r="HT125" s="118"/>
      <c r="HU125" s="118"/>
      <c r="HV125" s="118"/>
    </row>
    <row r="126" spans="1:230" x14ac:dyDescent="0.3">
      <c r="A126" s="120"/>
      <c r="B126" s="120"/>
      <c r="C126" s="118"/>
      <c r="D126" s="118"/>
      <c r="E126" s="118"/>
      <c r="F126" s="118"/>
      <c r="G126" s="118"/>
      <c r="H126" s="118"/>
      <c r="I126" s="118"/>
      <c r="J126" s="118"/>
      <c r="K126" s="118"/>
      <c r="L126" s="118"/>
      <c r="M126" s="118"/>
      <c r="N126" s="118"/>
      <c r="O126" s="118"/>
      <c r="P126" s="118"/>
      <c r="Q126" s="118"/>
      <c r="R126" s="118"/>
      <c r="S126" s="118"/>
      <c r="T126" s="123"/>
      <c r="U126" s="120"/>
      <c r="V126" s="118"/>
      <c r="W126" s="118"/>
      <c r="X126" s="118"/>
      <c r="Y126" s="118"/>
      <c r="Z126" s="118"/>
      <c r="AA126" s="118"/>
      <c r="AB126" s="118"/>
      <c r="AC126" s="118"/>
      <c r="AD126" s="118"/>
      <c r="AE126" s="118"/>
      <c r="AF126" s="118"/>
      <c r="AG126" s="118"/>
      <c r="AH126" s="118"/>
      <c r="AI126" s="118"/>
      <c r="AJ126" s="118"/>
      <c r="AK126" s="118"/>
      <c r="AL126" s="118"/>
      <c r="AM126" s="118"/>
      <c r="AN126" s="118"/>
      <c r="AO126" s="118"/>
      <c r="AP126" s="118"/>
      <c r="AQ126" s="118"/>
      <c r="AR126" s="118"/>
      <c r="AS126" s="123"/>
      <c r="AT126" s="123"/>
      <c r="AU126" s="118"/>
      <c r="AV126" s="118"/>
      <c r="AW126" s="118"/>
      <c r="AX126" s="118"/>
      <c r="AY126" s="118"/>
      <c r="AZ126" s="118"/>
      <c r="BA126" s="118"/>
      <c r="BB126" s="118"/>
      <c r="BC126" s="118"/>
      <c r="BD126" s="118"/>
      <c r="BE126" s="118"/>
      <c r="BF126" s="118"/>
      <c r="BG126" s="118"/>
      <c r="BH126" s="118"/>
      <c r="BI126" s="118"/>
      <c r="BJ126" s="118"/>
      <c r="BK126" s="118"/>
      <c r="BL126" s="118"/>
      <c r="BM126" s="118"/>
      <c r="BN126" s="118"/>
      <c r="BO126" s="118"/>
      <c r="BP126" s="118"/>
      <c r="BQ126" s="118"/>
      <c r="BR126" s="118"/>
      <c r="BS126" s="118"/>
      <c r="BT126" s="118"/>
      <c r="BU126" s="118"/>
      <c r="BV126" s="118"/>
      <c r="BW126" s="118"/>
      <c r="BX126" s="118"/>
      <c r="BY126" s="118"/>
      <c r="BZ126" s="118"/>
      <c r="CA126" s="118"/>
      <c r="CB126" s="118"/>
      <c r="CC126" s="118"/>
      <c r="CD126" s="118"/>
      <c r="CE126" s="118"/>
      <c r="CF126" s="118"/>
      <c r="CG126" s="118"/>
      <c r="CH126" s="118"/>
      <c r="CI126" s="118"/>
      <c r="CJ126" s="118"/>
      <c r="CK126" s="118"/>
      <c r="CL126" s="118"/>
      <c r="CM126" s="118"/>
      <c r="CN126" s="118"/>
      <c r="CO126" s="118"/>
      <c r="CP126" s="118"/>
      <c r="CQ126" s="118"/>
      <c r="CR126" s="118"/>
      <c r="CS126" s="118"/>
      <c r="CT126" s="118"/>
      <c r="CU126" s="118"/>
      <c r="CV126" s="118"/>
      <c r="CW126" s="118"/>
      <c r="CX126" s="118"/>
      <c r="CY126" s="118"/>
      <c r="CZ126" s="118"/>
      <c r="DA126" s="118"/>
      <c r="DB126" s="118"/>
      <c r="DC126" s="118"/>
      <c r="DD126" s="118"/>
      <c r="DE126" s="118"/>
      <c r="DF126" s="118"/>
      <c r="DG126" s="118"/>
      <c r="DH126" s="118"/>
      <c r="DI126" s="118"/>
      <c r="DJ126" s="118"/>
      <c r="DK126" s="118"/>
      <c r="DL126" s="118"/>
      <c r="DM126" s="118"/>
      <c r="DN126" s="118"/>
      <c r="DO126" s="118"/>
      <c r="DP126" s="118"/>
      <c r="DQ126" s="118"/>
      <c r="DR126" s="118"/>
      <c r="DS126" s="118"/>
      <c r="DT126" s="118"/>
      <c r="DU126" s="129"/>
      <c r="DV126" s="118"/>
      <c r="DW126" s="118"/>
      <c r="DX126" s="118"/>
      <c r="DY126" s="118"/>
      <c r="DZ126" s="118"/>
      <c r="EA126" s="118"/>
      <c r="EB126" s="118"/>
      <c r="EC126" s="118"/>
      <c r="ED126" s="118"/>
      <c r="EE126" s="118"/>
      <c r="EF126" s="118"/>
      <c r="EG126" s="118"/>
      <c r="EH126" s="118"/>
      <c r="EI126" s="118"/>
      <c r="EJ126" s="118"/>
      <c r="EK126" s="118"/>
      <c r="EL126" s="123"/>
      <c r="EM126" s="123"/>
      <c r="EN126" s="118"/>
      <c r="EO126" s="118"/>
      <c r="EP126" s="118"/>
      <c r="EQ126" s="118"/>
      <c r="ER126" s="118"/>
      <c r="ES126" s="118"/>
      <c r="ET126" s="118"/>
      <c r="EU126" s="118"/>
      <c r="EV126" s="159">
        <v>2025</v>
      </c>
      <c r="EW126" s="129"/>
      <c r="EX126" s="123"/>
      <c r="EY126" s="123"/>
      <c r="EZ126" s="259"/>
      <c r="FA126" s="260"/>
      <c r="FB126" s="118"/>
      <c r="FC126" s="118"/>
      <c r="FD126" s="118"/>
      <c r="FE126" s="118"/>
      <c r="FF126" s="118"/>
      <c r="FG126" s="118"/>
      <c r="FH126" s="118"/>
      <c r="FI126" s="118"/>
      <c r="FJ126" s="118"/>
      <c r="FK126" s="118"/>
      <c r="FL126" s="118"/>
      <c r="FM126" s="118"/>
      <c r="FN126" s="118"/>
      <c r="FO126" s="118"/>
      <c r="FP126" s="118"/>
      <c r="FQ126" s="118"/>
      <c r="FR126" s="118"/>
      <c r="FS126" s="118"/>
      <c r="FT126" s="118"/>
      <c r="FU126" s="118"/>
      <c r="FV126" s="118"/>
      <c r="FW126" s="118"/>
      <c r="FX126" s="118"/>
      <c r="FY126" s="118"/>
      <c r="FZ126" s="118"/>
      <c r="GA126" s="118"/>
      <c r="GB126" s="118"/>
      <c r="GC126" s="118"/>
      <c r="GD126" s="118"/>
      <c r="GE126" s="118"/>
      <c r="GF126" s="118"/>
      <c r="GG126" s="118"/>
      <c r="GH126" s="118"/>
      <c r="GI126" s="118"/>
      <c r="GJ126" s="118"/>
      <c r="GK126" s="118"/>
      <c r="GL126" s="118"/>
      <c r="GM126" s="118"/>
      <c r="GN126" s="118"/>
      <c r="GO126" s="118"/>
      <c r="GP126" s="118"/>
      <c r="GQ126" s="118"/>
      <c r="GR126" s="118"/>
      <c r="GS126" s="118"/>
      <c r="GT126" s="118"/>
      <c r="GU126" s="118"/>
      <c r="GV126" s="118"/>
      <c r="GW126" s="118"/>
      <c r="GX126" s="118"/>
      <c r="GY126" s="118"/>
      <c r="GZ126" s="118"/>
      <c r="HA126" s="118"/>
      <c r="HB126" s="118"/>
      <c r="HC126" s="118"/>
      <c r="HD126" s="118"/>
      <c r="HE126" s="118"/>
      <c r="HF126" s="118"/>
      <c r="HG126" s="118"/>
      <c r="HH126" s="118"/>
      <c r="HI126" s="118"/>
      <c r="HJ126" s="118"/>
      <c r="HK126" s="118"/>
      <c r="HL126" s="118"/>
      <c r="HM126" s="118"/>
      <c r="HN126" s="118"/>
      <c r="HO126" s="118"/>
      <c r="HP126" s="118"/>
      <c r="HQ126" s="118"/>
      <c r="HR126" s="118"/>
      <c r="HS126" s="118"/>
      <c r="HT126" s="118"/>
      <c r="HU126" s="118"/>
      <c r="HV126" s="118"/>
    </row>
    <row r="127" spans="1:230" x14ac:dyDescent="0.3">
      <c r="A127" s="120"/>
      <c r="B127" s="120"/>
      <c r="C127" s="118"/>
      <c r="D127" s="118"/>
      <c r="E127" s="118"/>
      <c r="F127" s="118"/>
      <c r="G127" s="118"/>
      <c r="H127" s="118"/>
      <c r="I127" s="118"/>
      <c r="J127" s="118"/>
      <c r="K127" s="118"/>
      <c r="L127" s="118"/>
      <c r="M127" s="118"/>
      <c r="N127" s="118"/>
      <c r="O127" s="118"/>
      <c r="P127" s="118"/>
      <c r="Q127" s="118"/>
      <c r="R127" s="118"/>
      <c r="S127" s="118"/>
      <c r="T127" s="123"/>
      <c r="U127" s="120"/>
      <c r="V127" s="118"/>
      <c r="W127" s="118"/>
      <c r="X127" s="118"/>
      <c r="Y127" s="118"/>
      <c r="Z127" s="118"/>
      <c r="AA127" s="118"/>
      <c r="AB127" s="118"/>
      <c r="AC127" s="118"/>
      <c r="AD127" s="118"/>
      <c r="AE127" s="118"/>
      <c r="AF127" s="118"/>
      <c r="AG127" s="118"/>
      <c r="AH127" s="118"/>
      <c r="AI127" s="118"/>
      <c r="AJ127" s="118"/>
      <c r="AK127" s="118"/>
      <c r="AL127" s="118"/>
      <c r="AM127" s="118"/>
      <c r="AN127" s="118"/>
      <c r="AO127" s="118"/>
      <c r="AP127" s="118"/>
      <c r="AQ127" s="118"/>
      <c r="AR127" s="118"/>
      <c r="AS127" s="123"/>
      <c r="AT127" s="123"/>
      <c r="AU127" s="118"/>
      <c r="AV127" s="118"/>
      <c r="AW127" s="118"/>
      <c r="AX127" s="118"/>
      <c r="AY127" s="118"/>
      <c r="AZ127" s="118"/>
      <c r="BA127" s="118"/>
      <c r="BB127" s="118"/>
      <c r="BC127" s="118"/>
      <c r="BD127" s="118"/>
      <c r="BE127" s="118"/>
      <c r="BF127" s="118"/>
      <c r="BG127" s="118"/>
      <c r="BH127" s="118"/>
      <c r="BI127" s="118"/>
      <c r="BJ127" s="118"/>
      <c r="BK127" s="118"/>
      <c r="BL127" s="118"/>
      <c r="BM127" s="118"/>
      <c r="BN127" s="118"/>
      <c r="BO127" s="118"/>
      <c r="BP127" s="118"/>
      <c r="BQ127" s="118"/>
      <c r="BR127" s="118"/>
      <c r="BS127" s="118"/>
      <c r="BT127" s="118"/>
      <c r="BU127" s="118"/>
      <c r="BV127" s="118"/>
      <c r="BW127" s="118"/>
      <c r="BX127" s="118"/>
      <c r="BY127" s="118"/>
      <c r="BZ127" s="118"/>
      <c r="CA127" s="118"/>
      <c r="CB127" s="118"/>
      <c r="CC127" s="118"/>
      <c r="CD127" s="118"/>
      <c r="CE127" s="118"/>
      <c r="CF127" s="118"/>
      <c r="CG127" s="118"/>
      <c r="CH127" s="118"/>
      <c r="CI127" s="118"/>
      <c r="CJ127" s="118"/>
      <c r="CK127" s="118"/>
      <c r="CL127" s="118"/>
      <c r="CM127" s="118"/>
      <c r="CN127" s="118"/>
      <c r="CO127" s="118"/>
      <c r="CP127" s="118"/>
      <c r="CQ127" s="118"/>
      <c r="CR127" s="118"/>
      <c r="CS127" s="118"/>
      <c r="CT127" s="118"/>
      <c r="CU127" s="118"/>
      <c r="CV127" s="118"/>
      <c r="CW127" s="118"/>
      <c r="CX127" s="118"/>
      <c r="CY127" s="118"/>
      <c r="CZ127" s="118"/>
      <c r="DA127" s="118"/>
      <c r="DB127" s="118"/>
      <c r="DC127" s="118"/>
      <c r="DD127" s="118"/>
      <c r="DE127" s="118"/>
      <c r="DF127" s="118"/>
      <c r="DG127" s="118"/>
      <c r="DH127" s="118"/>
      <c r="DI127" s="118"/>
      <c r="DJ127" s="118"/>
      <c r="DK127" s="118"/>
      <c r="DL127" s="118"/>
      <c r="DM127" s="118"/>
      <c r="DN127" s="118"/>
      <c r="DO127" s="118"/>
      <c r="DP127" s="118"/>
      <c r="DQ127" s="118"/>
      <c r="DR127" s="118"/>
      <c r="DS127" s="118"/>
      <c r="DT127" s="118"/>
      <c r="DU127" s="129"/>
      <c r="DV127" s="118"/>
      <c r="DW127" s="118"/>
      <c r="DX127" s="118"/>
      <c r="DY127" s="118"/>
      <c r="DZ127" s="118"/>
      <c r="EA127" s="118"/>
      <c r="EB127" s="118"/>
      <c r="EC127" s="118"/>
      <c r="ED127" s="118"/>
      <c r="EE127" s="118"/>
      <c r="EF127" s="118"/>
      <c r="EG127" s="118"/>
      <c r="EH127" s="118"/>
      <c r="EI127" s="118"/>
      <c r="EJ127" s="118"/>
      <c r="EK127" s="118"/>
      <c r="EL127" s="123"/>
      <c r="EM127" s="123"/>
      <c r="EN127" s="118"/>
      <c r="EO127" s="118"/>
      <c r="EP127" s="118"/>
      <c r="EQ127" s="118"/>
      <c r="ER127" s="118"/>
      <c r="ES127" s="118"/>
      <c r="ET127" s="118"/>
      <c r="EU127" s="118"/>
      <c r="EV127" s="144">
        <v>2026</v>
      </c>
      <c r="EW127" s="129"/>
      <c r="EX127" s="123"/>
      <c r="EY127" s="123"/>
      <c r="EZ127" s="259"/>
      <c r="FA127" s="260"/>
      <c r="FB127" s="118"/>
      <c r="FC127" s="118"/>
      <c r="FD127" s="118"/>
      <c r="FE127" s="118"/>
      <c r="FF127" s="118"/>
      <c r="FG127" s="118"/>
      <c r="FH127" s="118"/>
      <c r="FI127" s="118"/>
      <c r="FJ127" s="118"/>
      <c r="FK127" s="118"/>
      <c r="FL127" s="118"/>
      <c r="FM127" s="118"/>
      <c r="FN127" s="118"/>
      <c r="FO127" s="118"/>
      <c r="FP127" s="118"/>
      <c r="FQ127" s="118"/>
      <c r="FR127" s="118"/>
      <c r="FS127" s="118"/>
      <c r="FT127" s="118"/>
      <c r="FU127" s="118"/>
      <c r="FV127" s="118"/>
      <c r="FW127" s="118"/>
      <c r="FX127" s="118"/>
      <c r="FY127" s="118"/>
      <c r="FZ127" s="118"/>
      <c r="GA127" s="118"/>
      <c r="GB127" s="118"/>
      <c r="GC127" s="118"/>
      <c r="GD127" s="118"/>
      <c r="GE127" s="118"/>
      <c r="GF127" s="118"/>
      <c r="GG127" s="118"/>
      <c r="GH127" s="118"/>
      <c r="GI127" s="118"/>
      <c r="GJ127" s="118"/>
      <c r="GK127" s="118"/>
      <c r="GL127" s="118"/>
      <c r="GM127" s="118"/>
      <c r="GN127" s="118"/>
      <c r="GO127" s="118"/>
      <c r="GP127" s="118"/>
      <c r="GQ127" s="118"/>
      <c r="GR127" s="118"/>
      <c r="GS127" s="118"/>
      <c r="GT127" s="118"/>
      <c r="GU127" s="118"/>
      <c r="GV127" s="118"/>
      <c r="GW127" s="118"/>
      <c r="GX127" s="118"/>
      <c r="GY127" s="118"/>
      <c r="GZ127" s="118"/>
      <c r="HA127" s="118"/>
      <c r="HB127" s="118"/>
      <c r="HC127" s="118"/>
      <c r="HD127" s="118"/>
      <c r="HE127" s="118"/>
      <c r="HF127" s="118"/>
      <c r="HG127" s="118"/>
      <c r="HH127" s="118"/>
      <c r="HI127" s="118"/>
      <c r="HJ127" s="118"/>
      <c r="HK127" s="118"/>
      <c r="HL127" s="118"/>
      <c r="HM127" s="118"/>
      <c r="HN127" s="118"/>
      <c r="HO127" s="118"/>
      <c r="HP127" s="118"/>
      <c r="HQ127" s="118"/>
      <c r="HR127" s="118"/>
      <c r="HS127" s="118"/>
      <c r="HT127" s="118"/>
      <c r="HU127" s="118"/>
      <c r="HV127" s="118"/>
    </row>
    <row r="128" spans="1:230" x14ac:dyDescent="0.3">
      <c r="A128" s="120"/>
      <c r="B128" s="120"/>
      <c r="C128" s="118"/>
      <c r="D128" s="118"/>
      <c r="E128" s="118"/>
      <c r="F128" s="118"/>
      <c r="G128" s="118"/>
      <c r="H128" s="118"/>
      <c r="I128" s="118"/>
      <c r="J128" s="118"/>
      <c r="K128" s="118"/>
      <c r="L128" s="118"/>
      <c r="M128" s="118"/>
      <c r="N128" s="118"/>
      <c r="O128" s="118"/>
      <c r="P128" s="118"/>
      <c r="Q128" s="118"/>
      <c r="R128" s="118"/>
      <c r="S128" s="118"/>
      <c r="T128" s="123"/>
      <c r="U128" s="120"/>
      <c r="V128" s="118"/>
      <c r="W128" s="118"/>
      <c r="X128" s="118"/>
      <c r="Y128" s="118"/>
      <c r="Z128" s="118"/>
      <c r="AA128" s="118"/>
      <c r="AB128" s="118"/>
      <c r="AC128" s="118"/>
      <c r="AD128" s="118"/>
      <c r="AE128" s="118"/>
      <c r="AF128" s="118"/>
      <c r="AG128" s="118"/>
      <c r="AH128" s="118"/>
      <c r="AI128" s="118"/>
      <c r="AJ128" s="118"/>
      <c r="AK128" s="118"/>
      <c r="AL128" s="118"/>
      <c r="AM128" s="118"/>
      <c r="AN128" s="118"/>
      <c r="AO128" s="118"/>
      <c r="AP128" s="118"/>
      <c r="AQ128" s="118"/>
      <c r="AR128" s="118"/>
      <c r="AS128" s="123"/>
      <c r="AT128" s="123"/>
      <c r="AU128" s="118"/>
      <c r="AV128" s="118"/>
      <c r="AW128" s="118"/>
      <c r="AX128" s="118"/>
      <c r="AY128" s="118"/>
      <c r="AZ128" s="118"/>
      <c r="BA128" s="118"/>
      <c r="BB128" s="118"/>
      <c r="BC128" s="118"/>
      <c r="BD128" s="118"/>
      <c r="BE128" s="118"/>
      <c r="BF128" s="118"/>
      <c r="BG128" s="118"/>
      <c r="BH128" s="118"/>
      <c r="BI128" s="118"/>
      <c r="BJ128" s="118"/>
      <c r="BK128" s="118"/>
      <c r="BL128" s="118"/>
      <c r="BM128" s="118"/>
      <c r="BN128" s="118"/>
      <c r="BO128" s="118"/>
      <c r="BP128" s="118"/>
      <c r="BQ128" s="118"/>
      <c r="BR128" s="118"/>
      <c r="BS128" s="118"/>
      <c r="BT128" s="118"/>
      <c r="BU128" s="118"/>
      <c r="BV128" s="118"/>
      <c r="BW128" s="118"/>
      <c r="BX128" s="118"/>
      <c r="BY128" s="118"/>
      <c r="BZ128" s="118"/>
      <c r="CA128" s="118"/>
      <c r="CB128" s="118"/>
      <c r="CC128" s="118"/>
      <c r="CD128" s="118"/>
      <c r="CE128" s="118"/>
      <c r="CF128" s="118"/>
      <c r="CG128" s="118"/>
      <c r="CH128" s="118"/>
      <c r="CI128" s="118"/>
      <c r="CJ128" s="118"/>
      <c r="CK128" s="118"/>
      <c r="CL128" s="118"/>
      <c r="CM128" s="118"/>
      <c r="CN128" s="118"/>
      <c r="CO128" s="118"/>
      <c r="CP128" s="118"/>
      <c r="CQ128" s="118"/>
      <c r="CR128" s="118"/>
      <c r="CS128" s="118"/>
      <c r="CT128" s="118"/>
      <c r="CU128" s="118"/>
      <c r="CV128" s="118"/>
      <c r="CW128" s="118"/>
      <c r="CX128" s="118"/>
      <c r="CY128" s="118"/>
      <c r="CZ128" s="118"/>
      <c r="DA128" s="118"/>
      <c r="DB128" s="118"/>
      <c r="DC128" s="118"/>
      <c r="DD128" s="118"/>
      <c r="DE128" s="118"/>
      <c r="DF128" s="118"/>
      <c r="DG128" s="118"/>
      <c r="DH128" s="118"/>
      <c r="DI128" s="118"/>
      <c r="DJ128" s="118"/>
      <c r="DK128" s="118"/>
      <c r="DL128" s="118"/>
      <c r="DM128" s="118"/>
      <c r="DN128" s="118"/>
      <c r="DO128" s="118"/>
      <c r="DP128" s="118"/>
      <c r="DQ128" s="118"/>
      <c r="DR128" s="118"/>
      <c r="DS128" s="118"/>
      <c r="DT128" s="118"/>
      <c r="DU128" s="129"/>
      <c r="DV128" s="118"/>
      <c r="DW128" s="118"/>
      <c r="DX128" s="118"/>
      <c r="DY128" s="118"/>
      <c r="DZ128" s="118"/>
      <c r="EA128" s="118"/>
      <c r="EB128" s="118"/>
      <c r="EC128" s="118"/>
      <c r="ED128" s="118"/>
      <c r="EE128" s="118"/>
      <c r="EF128" s="118"/>
      <c r="EG128" s="118"/>
      <c r="EH128" s="118"/>
      <c r="EI128" s="118"/>
      <c r="EJ128" s="118"/>
      <c r="EK128" s="118"/>
      <c r="EL128" s="123"/>
      <c r="EM128" s="123"/>
      <c r="EN128" s="118"/>
      <c r="EO128" s="118"/>
      <c r="EP128" s="118"/>
      <c r="EQ128" s="118"/>
      <c r="ER128" s="118"/>
      <c r="ES128" s="118"/>
      <c r="ET128" s="118"/>
      <c r="EU128" s="118"/>
      <c r="EV128" s="144">
        <v>2027</v>
      </c>
      <c r="EW128" s="129"/>
      <c r="EX128" s="123"/>
      <c r="EY128" s="123"/>
      <c r="EZ128" s="259"/>
      <c r="FA128" s="260"/>
      <c r="FB128" s="118"/>
      <c r="FC128" s="118"/>
      <c r="FD128" s="118"/>
      <c r="FE128" s="118"/>
      <c r="FF128" s="118"/>
      <c r="FG128" s="118"/>
      <c r="FH128" s="118"/>
      <c r="FI128" s="118"/>
      <c r="FJ128" s="118"/>
      <c r="FK128" s="118"/>
      <c r="FL128" s="118"/>
      <c r="FM128" s="118"/>
      <c r="FN128" s="118"/>
      <c r="FO128" s="118"/>
      <c r="FP128" s="118"/>
      <c r="FQ128" s="118"/>
      <c r="FR128" s="118"/>
      <c r="FS128" s="118"/>
      <c r="FT128" s="118"/>
      <c r="FU128" s="118"/>
      <c r="FV128" s="118"/>
      <c r="FW128" s="118"/>
      <c r="FX128" s="118"/>
      <c r="FY128" s="118"/>
      <c r="FZ128" s="118"/>
      <c r="GA128" s="118"/>
      <c r="GB128" s="118"/>
      <c r="GC128" s="118"/>
      <c r="GD128" s="118"/>
      <c r="GE128" s="118"/>
      <c r="GF128" s="118"/>
      <c r="GG128" s="118"/>
      <c r="GH128" s="118"/>
      <c r="GI128" s="118"/>
      <c r="GJ128" s="118"/>
      <c r="GK128" s="118"/>
      <c r="GL128" s="118"/>
      <c r="GM128" s="118"/>
      <c r="GN128" s="118"/>
      <c r="GO128" s="118"/>
      <c r="GP128" s="118"/>
      <c r="GQ128" s="118"/>
      <c r="GR128" s="118"/>
      <c r="GS128" s="118"/>
      <c r="GT128" s="118"/>
      <c r="GU128" s="118"/>
      <c r="GV128" s="118"/>
      <c r="GW128" s="118"/>
      <c r="GX128" s="118"/>
      <c r="GY128" s="118"/>
      <c r="GZ128" s="118"/>
      <c r="HA128" s="118"/>
      <c r="HB128" s="118"/>
      <c r="HC128" s="118"/>
      <c r="HD128" s="118"/>
      <c r="HE128" s="118"/>
      <c r="HF128" s="118"/>
      <c r="HG128" s="118"/>
      <c r="HH128" s="118"/>
      <c r="HI128" s="118"/>
      <c r="HJ128" s="118"/>
      <c r="HK128" s="118"/>
      <c r="HL128" s="118"/>
      <c r="HM128" s="118"/>
      <c r="HN128" s="118"/>
      <c r="HO128" s="118"/>
      <c r="HP128" s="118"/>
      <c r="HQ128" s="118"/>
      <c r="HR128" s="118"/>
      <c r="HS128" s="118"/>
      <c r="HT128" s="118"/>
      <c r="HU128" s="118"/>
      <c r="HV128" s="118"/>
    </row>
    <row r="129" spans="1:230" x14ac:dyDescent="0.3">
      <c r="A129" s="120"/>
      <c r="B129" s="120"/>
      <c r="C129" s="118"/>
      <c r="D129" s="118"/>
      <c r="E129" s="118"/>
      <c r="F129" s="118"/>
      <c r="G129" s="118"/>
      <c r="H129" s="118"/>
      <c r="I129" s="118"/>
      <c r="J129" s="118"/>
      <c r="K129" s="118"/>
      <c r="L129" s="118"/>
      <c r="M129" s="118"/>
      <c r="N129" s="118"/>
      <c r="O129" s="118"/>
      <c r="P129" s="118"/>
      <c r="Q129" s="118"/>
      <c r="R129" s="118"/>
      <c r="S129" s="118"/>
      <c r="T129" s="123"/>
      <c r="U129" s="120"/>
      <c r="V129" s="118"/>
      <c r="W129" s="118"/>
      <c r="X129" s="118"/>
      <c r="Y129" s="118"/>
      <c r="Z129" s="118"/>
      <c r="AA129" s="118"/>
      <c r="AB129" s="118"/>
      <c r="AC129" s="118"/>
      <c r="AD129" s="118"/>
      <c r="AE129" s="118"/>
      <c r="AF129" s="118"/>
      <c r="AG129" s="118"/>
      <c r="AH129" s="118"/>
      <c r="AI129" s="118"/>
      <c r="AJ129" s="118"/>
      <c r="AK129" s="118"/>
      <c r="AL129" s="118"/>
      <c r="AM129" s="118"/>
      <c r="AN129" s="118"/>
      <c r="AO129" s="118"/>
      <c r="AP129" s="118"/>
      <c r="AQ129" s="118"/>
      <c r="AR129" s="118"/>
      <c r="AS129" s="123"/>
      <c r="AT129" s="123"/>
      <c r="AU129" s="118"/>
      <c r="AV129" s="118"/>
      <c r="AW129" s="118"/>
      <c r="AX129" s="118"/>
      <c r="AY129" s="118"/>
      <c r="AZ129" s="118"/>
      <c r="BA129" s="118"/>
      <c r="BB129" s="118"/>
      <c r="BC129" s="118"/>
      <c r="BD129" s="118"/>
      <c r="BE129" s="118"/>
      <c r="BF129" s="118"/>
      <c r="BG129" s="118"/>
      <c r="BH129" s="118"/>
      <c r="BI129" s="118"/>
      <c r="BJ129" s="118"/>
      <c r="BK129" s="118"/>
      <c r="BL129" s="118"/>
      <c r="BM129" s="118"/>
      <c r="BN129" s="118"/>
      <c r="BO129" s="118"/>
      <c r="BP129" s="118"/>
      <c r="BQ129" s="118"/>
      <c r="BR129" s="118"/>
      <c r="BS129" s="118"/>
      <c r="BT129" s="118"/>
      <c r="BU129" s="118"/>
      <c r="BV129" s="118"/>
      <c r="BW129" s="118"/>
      <c r="BX129" s="118"/>
      <c r="BY129" s="118"/>
      <c r="BZ129" s="118"/>
      <c r="CA129" s="118"/>
      <c r="CB129" s="118"/>
      <c r="CC129" s="118"/>
      <c r="CD129" s="118"/>
      <c r="CE129" s="118"/>
      <c r="CF129" s="118"/>
      <c r="CG129" s="118"/>
      <c r="CH129" s="118"/>
      <c r="CI129" s="118"/>
      <c r="CJ129" s="118"/>
      <c r="CK129" s="118"/>
      <c r="CL129" s="118"/>
      <c r="CM129" s="118"/>
      <c r="CN129" s="118"/>
      <c r="CO129" s="118"/>
      <c r="CP129" s="118"/>
      <c r="CQ129" s="118"/>
      <c r="CR129" s="118"/>
      <c r="CS129" s="118"/>
      <c r="CT129" s="118"/>
      <c r="CU129" s="118"/>
      <c r="CV129" s="118"/>
      <c r="CW129" s="118"/>
      <c r="CX129" s="118"/>
      <c r="CY129" s="118"/>
      <c r="CZ129" s="118"/>
      <c r="DA129" s="118"/>
      <c r="DB129" s="118"/>
      <c r="DC129" s="118"/>
      <c r="DD129" s="118"/>
      <c r="DE129" s="118"/>
      <c r="DF129" s="118"/>
      <c r="DG129" s="118"/>
      <c r="DH129" s="118"/>
      <c r="DI129" s="118"/>
      <c r="DJ129" s="118"/>
      <c r="DK129" s="118"/>
      <c r="DL129" s="118"/>
      <c r="DM129" s="118"/>
      <c r="DN129" s="118"/>
      <c r="DO129" s="118"/>
      <c r="DP129" s="118"/>
      <c r="DQ129" s="118"/>
      <c r="DR129" s="118"/>
      <c r="DS129" s="118"/>
      <c r="DT129" s="118"/>
      <c r="DU129" s="129"/>
      <c r="DV129" s="118"/>
      <c r="DW129" s="118"/>
      <c r="DX129" s="118"/>
      <c r="DY129" s="118"/>
      <c r="DZ129" s="118"/>
      <c r="EA129" s="118"/>
      <c r="EB129" s="118"/>
      <c r="EC129" s="118"/>
      <c r="ED129" s="118"/>
      <c r="EE129" s="118"/>
      <c r="EF129" s="118"/>
      <c r="EG129" s="118"/>
      <c r="EH129" s="118"/>
      <c r="EI129" s="118"/>
      <c r="EJ129" s="118"/>
      <c r="EK129" s="118"/>
      <c r="EL129" s="123"/>
      <c r="EM129" s="123"/>
      <c r="EN129" s="118"/>
      <c r="EO129" s="118"/>
      <c r="EP129" s="118"/>
      <c r="EQ129" s="118"/>
      <c r="ER129" s="118"/>
      <c r="ES129" s="118"/>
      <c r="ET129" s="118"/>
      <c r="EU129" s="118"/>
      <c r="EV129" s="144">
        <v>2028</v>
      </c>
      <c r="EW129" s="129"/>
      <c r="EX129" s="123"/>
      <c r="EY129" s="123"/>
      <c r="EZ129" s="259"/>
      <c r="FA129" s="260"/>
      <c r="FB129" s="118"/>
      <c r="FC129" s="118"/>
      <c r="FD129" s="118"/>
      <c r="FE129" s="118"/>
      <c r="FF129" s="118"/>
      <c r="FG129" s="118"/>
      <c r="FH129" s="118"/>
      <c r="FI129" s="118"/>
      <c r="FJ129" s="118"/>
      <c r="FK129" s="118"/>
      <c r="FL129" s="118"/>
      <c r="FM129" s="118"/>
      <c r="FN129" s="118"/>
      <c r="FO129" s="118"/>
      <c r="FP129" s="118"/>
      <c r="FQ129" s="118"/>
      <c r="FR129" s="118"/>
      <c r="FS129" s="118"/>
      <c r="FT129" s="118"/>
      <c r="FU129" s="118"/>
      <c r="FV129" s="118"/>
      <c r="FW129" s="118"/>
      <c r="FX129" s="118"/>
      <c r="FY129" s="118"/>
      <c r="FZ129" s="118"/>
      <c r="GA129" s="118"/>
      <c r="GB129" s="118"/>
      <c r="GC129" s="118"/>
      <c r="GD129" s="118"/>
      <c r="GE129" s="118"/>
      <c r="GF129" s="118"/>
      <c r="GG129" s="118"/>
      <c r="GH129" s="118"/>
      <c r="GI129" s="118"/>
      <c r="GJ129" s="118"/>
      <c r="GK129" s="118"/>
      <c r="GL129" s="118"/>
      <c r="GM129" s="118"/>
      <c r="GN129" s="118"/>
      <c r="GO129" s="118"/>
      <c r="GP129" s="118"/>
      <c r="GQ129" s="118"/>
      <c r="GR129" s="118"/>
      <c r="GS129" s="118"/>
      <c r="GT129" s="118"/>
      <c r="GU129" s="118"/>
      <c r="GV129" s="118"/>
      <c r="GW129" s="118"/>
      <c r="GX129" s="118"/>
      <c r="GY129" s="118"/>
      <c r="GZ129" s="118"/>
      <c r="HA129" s="118"/>
      <c r="HB129" s="118"/>
      <c r="HC129" s="118"/>
      <c r="HD129" s="118"/>
      <c r="HE129" s="118"/>
      <c r="HF129" s="118"/>
      <c r="HG129" s="118"/>
      <c r="HH129" s="118"/>
      <c r="HI129" s="118"/>
      <c r="HJ129" s="118"/>
      <c r="HK129" s="118"/>
      <c r="HL129" s="118"/>
      <c r="HM129" s="118"/>
      <c r="HN129" s="118"/>
      <c r="HO129" s="118"/>
      <c r="HP129" s="118"/>
      <c r="HQ129" s="118"/>
      <c r="HR129" s="118"/>
      <c r="HS129" s="118"/>
      <c r="HT129" s="118"/>
      <c r="HU129" s="118"/>
      <c r="HV129" s="118"/>
    </row>
    <row r="130" spans="1:230" x14ac:dyDescent="0.3">
      <c r="A130" s="120"/>
      <c r="B130" s="120"/>
      <c r="C130" s="118"/>
      <c r="D130" s="118"/>
      <c r="E130" s="118"/>
      <c r="F130" s="118"/>
      <c r="G130" s="118"/>
      <c r="H130" s="118"/>
      <c r="I130" s="118"/>
      <c r="J130" s="118"/>
      <c r="K130" s="118"/>
      <c r="L130" s="118"/>
      <c r="M130" s="118"/>
      <c r="N130" s="118"/>
      <c r="O130" s="118"/>
      <c r="P130" s="118"/>
      <c r="Q130" s="118"/>
      <c r="R130" s="118"/>
      <c r="S130" s="118"/>
      <c r="T130" s="123"/>
      <c r="U130" s="120"/>
      <c r="V130" s="118"/>
      <c r="W130" s="118"/>
      <c r="X130" s="118"/>
      <c r="Y130" s="118"/>
      <c r="Z130" s="118"/>
      <c r="AA130" s="118"/>
      <c r="AB130" s="118"/>
      <c r="AC130" s="118"/>
      <c r="AD130" s="118"/>
      <c r="AE130" s="118"/>
      <c r="AF130" s="118"/>
      <c r="AG130" s="118"/>
      <c r="AH130" s="118"/>
      <c r="AI130" s="118"/>
      <c r="AJ130" s="118"/>
      <c r="AK130" s="118"/>
      <c r="AL130" s="118"/>
      <c r="AM130" s="118"/>
      <c r="AN130" s="118"/>
      <c r="AO130" s="118"/>
      <c r="AP130" s="118"/>
      <c r="AQ130" s="118"/>
      <c r="AR130" s="118"/>
      <c r="AS130" s="123"/>
      <c r="AT130" s="123"/>
      <c r="AU130" s="118"/>
      <c r="AV130" s="118"/>
      <c r="AW130" s="118"/>
      <c r="AX130" s="118"/>
      <c r="AY130" s="118"/>
      <c r="AZ130" s="118"/>
      <c r="BA130" s="118"/>
      <c r="BB130" s="118"/>
      <c r="BC130" s="118"/>
      <c r="BD130" s="118"/>
      <c r="BE130" s="118"/>
      <c r="BF130" s="118"/>
      <c r="BG130" s="118"/>
      <c r="BH130" s="118"/>
      <c r="BI130" s="118"/>
      <c r="BJ130" s="118"/>
      <c r="BK130" s="118"/>
      <c r="BL130" s="118"/>
      <c r="BM130" s="118"/>
      <c r="BN130" s="118"/>
      <c r="BO130" s="118"/>
      <c r="BP130" s="118"/>
      <c r="BQ130" s="118"/>
      <c r="BR130" s="118"/>
      <c r="BS130" s="118"/>
      <c r="BT130" s="118"/>
      <c r="BU130" s="118"/>
      <c r="BV130" s="118"/>
      <c r="BW130" s="118"/>
      <c r="BX130" s="118"/>
      <c r="BY130" s="118"/>
      <c r="BZ130" s="118"/>
      <c r="CA130" s="118"/>
      <c r="CB130" s="118"/>
      <c r="CC130" s="118"/>
      <c r="CD130" s="118"/>
      <c r="CE130" s="118"/>
      <c r="CF130" s="118"/>
      <c r="CG130" s="118"/>
      <c r="CH130" s="118"/>
      <c r="CI130" s="118"/>
      <c r="CJ130" s="118"/>
      <c r="CK130" s="118"/>
      <c r="CL130" s="118"/>
      <c r="CM130" s="118"/>
      <c r="CN130" s="118"/>
      <c r="CO130" s="118"/>
      <c r="CP130" s="118"/>
      <c r="CQ130" s="118"/>
      <c r="CR130" s="118"/>
      <c r="CS130" s="118"/>
      <c r="CT130" s="118"/>
      <c r="CU130" s="118"/>
      <c r="CV130" s="118"/>
      <c r="CW130" s="118"/>
      <c r="CX130" s="118"/>
      <c r="CY130" s="118"/>
      <c r="CZ130" s="118"/>
      <c r="DA130" s="118"/>
      <c r="DB130" s="118"/>
      <c r="DC130" s="118"/>
      <c r="DD130" s="118"/>
      <c r="DE130" s="118"/>
      <c r="DF130" s="118"/>
      <c r="DG130" s="118"/>
      <c r="DH130" s="118"/>
      <c r="DI130" s="118"/>
      <c r="DJ130" s="118"/>
      <c r="DK130" s="118"/>
      <c r="DL130" s="118"/>
      <c r="DM130" s="118"/>
      <c r="DN130" s="118"/>
      <c r="DO130" s="118"/>
      <c r="DP130" s="118"/>
      <c r="DQ130" s="118"/>
      <c r="DR130" s="118"/>
      <c r="DS130" s="118"/>
      <c r="DT130" s="118"/>
      <c r="DU130" s="129"/>
      <c r="DV130" s="118"/>
      <c r="DW130" s="118"/>
      <c r="DX130" s="118"/>
      <c r="DY130" s="118"/>
      <c r="DZ130" s="118"/>
      <c r="EA130" s="118"/>
      <c r="EB130" s="118"/>
      <c r="EC130" s="118"/>
      <c r="ED130" s="118"/>
      <c r="EE130" s="118"/>
      <c r="EF130" s="118"/>
      <c r="EG130" s="118"/>
      <c r="EH130" s="118"/>
      <c r="EI130" s="118"/>
      <c r="EJ130" s="118"/>
      <c r="EK130" s="118"/>
      <c r="EL130" s="123"/>
      <c r="EM130" s="123"/>
      <c r="EN130" s="118"/>
      <c r="EO130" s="118"/>
      <c r="EP130" s="118"/>
      <c r="EQ130" s="118"/>
      <c r="ER130" s="118"/>
      <c r="ES130" s="118"/>
      <c r="ET130" s="118"/>
      <c r="EU130" s="118"/>
      <c r="EV130" s="159">
        <v>2029</v>
      </c>
      <c r="EW130" s="129"/>
      <c r="EX130" s="123"/>
      <c r="EY130" s="123"/>
      <c r="EZ130" s="259"/>
      <c r="FA130" s="260"/>
      <c r="FB130" s="118"/>
      <c r="FC130" s="118"/>
      <c r="FD130" s="118"/>
      <c r="FE130" s="118"/>
      <c r="FF130" s="118"/>
      <c r="FG130" s="118"/>
      <c r="FH130" s="118"/>
      <c r="FI130" s="118"/>
      <c r="FJ130" s="118"/>
      <c r="FK130" s="118"/>
      <c r="FL130" s="118"/>
      <c r="FM130" s="118"/>
      <c r="FN130" s="118"/>
      <c r="FO130" s="118"/>
      <c r="FP130" s="118"/>
      <c r="FQ130" s="118"/>
      <c r="FR130" s="118"/>
      <c r="FS130" s="118"/>
      <c r="FT130" s="118"/>
      <c r="FU130" s="118"/>
      <c r="FV130" s="118"/>
      <c r="FW130" s="118"/>
      <c r="FX130" s="118"/>
      <c r="FY130" s="118"/>
      <c r="FZ130" s="118"/>
      <c r="GA130" s="118"/>
      <c r="GB130" s="118"/>
      <c r="GC130" s="118"/>
      <c r="GD130" s="118"/>
      <c r="GE130" s="118"/>
      <c r="GF130" s="118"/>
      <c r="GG130" s="118"/>
      <c r="GH130" s="118"/>
      <c r="GI130" s="118"/>
      <c r="GJ130" s="118"/>
      <c r="GK130" s="118"/>
      <c r="GL130" s="118"/>
      <c r="GM130" s="118"/>
      <c r="GN130" s="118"/>
      <c r="GO130" s="118"/>
      <c r="GP130" s="118"/>
      <c r="GQ130" s="118"/>
      <c r="GR130" s="118"/>
      <c r="GS130" s="118"/>
      <c r="GT130" s="118"/>
      <c r="GU130" s="118"/>
      <c r="GV130" s="118"/>
      <c r="GW130" s="118"/>
      <c r="GX130" s="118"/>
      <c r="GY130" s="118"/>
      <c r="GZ130" s="118"/>
      <c r="HA130" s="118"/>
      <c r="HB130" s="118"/>
      <c r="HC130" s="118"/>
      <c r="HD130" s="118"/>
      <c r="HE130" s="118"/>
      <c r="HF130" s="118"/>
      <c r="HG130" s="118"/>
      <c r="HH130" s="118"/>
      <c r="HI130" s="118"/>
      <c r="HJ130" s="118"/>
      <c r="HK130" s="118"/>
      <c r="HL130" s="118"/>
      <c r="HM130" s="118"/>
      <c r="HN130" s="118"/>
      <c r="HO130" s="118"/>
      <c r="HP130" s="118"/>
      <c r="HQ130" s="118"/>
      <c r="HR130" s="118"/>
      <c r="HS130" s="118"/>
      <c r="HT130" s="118"/>
      <c r="HU130" s="118"/>
      <c r="HV130" s="118"/>
    </row>
    <row r="131" spans="1:230" x14ac:dyDescent="0.3">
      <c r="A131" s="120"/>
      <c r="B131" s="120"/>
      <c r="C131" s="118"/>
      <c r="D131" s="118"/>
      <c r="E131" s="118"/>
      <c r="F131" s="118"/>
      <c r="G131" s="118"/>
      <c r="H131" s="118"/>
      <c r="I131" s="118"/>
      <c r="J131" s="118"/>
      <c r="K131" s="118"/>
      <c r="L131" s="118"/>
      <c r="M131" s="118"/>
      <c r="N131" s="118"/>
      <c r="O131" s="118"/>
      <c r="P131" s="118"/>
      <c r="Q131" s="118"/>
      <c r="R131" s="118"/>
      <c r="S131" s="118"/>
      <c r="T131" s="123"/>
      <c r="U131" s="120"/>
      <c r="V131" s="118"/>
      <c r="W131" s="118"/>
      <c r="X131" s="118"/>
      <c r="Y131" s="118"/>
      <c r="Z131" s="118"/>
      <c r="AA131" s="118"/>
      <c r="AB131" s="118"/>
      <c r="AC131" s="118"/>
      <c r="AD131" s="118"/>
      <c r="AE131" s="118"/>
      <c r="AF131" s="118"/>
      <c r="AG131" s="118"/>
      <c r="AH131" s="118"/>
      <c r="AI131" s="118"/>
      <c r="AJ131" s="118"/>
      <c r="AK131" s="118"/>
      <c r="AL131" s="118"/>
      <c r="AM131" s="118"/>
      <c r="AN131" s="118"/>
      <c r="AO131" s="118"/>
      <c r="AP131" s="118"/>
      <c r="AQ131" s="118"/>
      <c r="AR131" s="118"/>
      <c r="AS131" s="123"/>
      <c r="AT131" s="123"/>
      <c r="AU131" s="118"/>
      <c r="AV131" s="118"/>
      <c r="AW131" s="118"/>
      <c r="AX131" s="118"/>
      <c r="AY131" s="118"/>
      <c r="AZ131" s="118"/>
      <c r="BA131" s="118"/>
      <c r="BB131" s="118"/>
      <c r="BC131" s="118"/>
      <c r="BD131" s="118"/>
      <c r="BE131" s="118"/>
      <c r="BF131" s="118"/>
      <c r="BG131" s="118"/>
      <c r="BH131" s="118"/>
      <c r="BI131" s="118"/>
      <c r="BJ131" s="118"/>
      <c r="BK131" s="118"/>
      <c r="BL131" s="118"/>
      <c r="BM131" s="118"/>
      <c r="BN131" s="118"/>
      <c r="BO131" s="118"/>
      <c r="BP131" s="118"/>
      <c r="BQ131" s="118"/>
      <c r="BR131" s="118"/>
      <c r="BS131" s="118"/>
      <c r="BT131" s="118"/>
      <c r="BU131" s="118"/>
      <c r="BV131" s="118"/>
      <c r="BW131" s="118"/>
      <c r="BX131" s="118"/>
      <c r="BY131" s="118"/>
      <c r="BZ131" s="118"/>
      <c r="CA131" s="118"/>
      <c r="CB131" s="118"/>
      <c r="CC131" s="118"/>
      <c r="CD131" s="118"/>
      <c r="CE131" s="118"/>
      <c r="CF131" s="118"/>
      <c r="CG131" s="118"/>
      <c r="CH131" s="118"/>
      <c r="CI131" s="118"/>
      <c r="CJ131" s="118"/>
      <c r="CK131" s="118"/>
      <c r="CL131" s="118"/>
      <c r="CM131" s="118"/>
      <c r="CN131" s="118"/>
      <c r="CO131" s="118"/>
      <c r="CP131" s="118"/>
      <c r="CQ131" s="118"/>
      <c r="CR131" s="118"/>
      <c r="CS131" s="118"/>
      <c r="CT131" s="118"/>
      <c r="CU131" s="118"/>
      <c r="CV131" s="118"/>
      <c r="CW131" s="118"/>
      <c r="CX131" s="118"/>
      <c r="CY131" s="118"/>
      <c r="CZ131" s="118"/>
      <c r="DA131" s="118"/>
      <c r="DB131" s="118"/>
      <c r="DC131" s="118"/>
      <c r="DD131" s="118"/>
      <c r="DE131" s="118"/>
      <c r="DF131" s="118"/>
      <c r="DG131" s="118"/>
      <c r="DH131" s="118"/>
      <c r="DI131" s="118"/>
      <c r="DJ131" s="118"/>
      <c r="DK131" s="118"/>
      <c r="DL131" s="118"/>
      <c r="DM131" s="118"/>
      <c r="DN131" s="118"/>
      <c r="DO131" s="118"/>
      <c r="DP131" s="118"/>
      <c r="DQ131" s="118"/>
      <c r="DR131" s="118"/>
      <c r="DS131" s="118"/>
      <c r="DT131" s="118"/>
      <c r="DU131" s="129"/>
      <c r="DV131" s="118"/>
      <c r="DW131" s="118"/>
      <c r="DX131" s="118"/>
      <c r="DY131" s="118"/>
      <c r="DZ131" s="118"/>
      <c r="EA131" s="118"/>
      <c r="EB131" s="118"/>
      <c r="EC131" s="118"/>
      <c r="ED131" s="118"/>
      <c r="EE131" s="118"/>
      <c r="EF131" s="118"/>
      <c r="EG131" s="118"/>
      <c r="EH131" s="118"/>
      <c r="EI131" s="118"/>
      <c r="EJ131" s="118"/>
      <c r="EK131" s="118"/>
      <c r="EL131" s="123"/>
      <c r="EM131" s="123"/>
      <c r="EN131" s="118"/>
      <c r="EO131" s="118"/>
      <c r="EP131" s="118"/>
      <c r="EQ131" s="118"/>
      <c r="ER131" s="118"/>
      <c r="ES131" s="118"/>
      <c r="ET131" s="118"/>
      <c r="EU131" s="118"/>
      <c r="EV131" s="144">
        <v>2030</v>
      </c>
      <c r="EW131" s="129"/>
      <c r="EX131" s="123"/>
      <c r="EY131" s="123"/>
      <c r="EZ131" s="259"/>
      <c r="FA131" s="260"/>
      <c r="FB131" s="118"/>
      <c r="FC131" s="118"/>
      <c r="FD131" s="118"/>
      <c r="FE131" s="118"/>
      <c r="FF131" s="118"/>
      <c r="FG131" s="118"/>
      <c r="FH131" s="118"/>
      <c r="FI131" s="118"/>
      <c r="FJ131" s="118"/>
      <c r="FK131" s="118"/>
      <c r="FL131" s="118"/>
      <c r="FM131" s="118"/>
      <c r="FN131" s="118"/>
      <c r="FO131" s="118"/>
      <c r="FP131" s="118"/>
      <c r="FQ131" s="118"/>
      <c r="FR131" s="118"/>
      <c r="FS131" s="118"/>
      <c r="FT131" s="118"/>
      <c r="FU131" s="118"/>
      <c r="FV131" s="118"/>
      <c r="FW131" s="118"/>
      <c r="FX131" s="118"/>
      <c r="FY131" s="118"/>
      <c r="FZ131" s="118"/>
      <c r="GA131" s="118"/>
      <c r="GB131" s="118"/>
      <c r="GC131" s="118"/>
      <c r="GD131" s="118"/>
      <c r="GE131" s="118"/>
      <c r="GF131" s="118"/>
      <c r="GG131" s="118"/>
      <c r="GH131" s="118"/>
      <c r="GI131" s="118"/>
      <c r="GJ131" s="118"/>
      <c r="GK131" s="118"/>
      <c r="GL131" s="118"/>
      <c r="GM131" s="118"/>
      <c r="GN131" s="118"/>
      <c r="GO131" s="118"/>
      <c r="GP131" s="118"/>
      <c r="GQ131" s="118"/>
      <c r="GR131" s="118"/>
      <c r="GS131" s="118"/>
      <c r="GT131" s="118"/>
      <c r="GU131" s="118"/>
      <c r="GV131" s="118"/>
      <c r="GW131" s="118"/>
      <c r="GX131" s="118"/>
      <c r="GY131" s="118"/>
      <c r="GZ131" s="118"/>
      <c r="HA131" s="118"/>
      <c r="HB131" s="118"/>
      <c r="HC131" s="118"/>
      <c r="HD131" s="118"/>
      <c r="HE131" s="118"/>
      <c r="HF131" s="118"/>
      <c r="HG131" s="118"/>
      <c r="HH131" s="118"/>
      <c r="HI131" s="118"/>
      <c r="HJ131" s="118"/>
      <c r="HK131" s="118"/>
      <c r="HL131" s="118"/>
      <c r="HM131" s="118"/>
      <c r="HN131" s="118"/>
      <c r="HO131" s="118"/>
      <c r="HP131" s="118"/>
      <c r="HQ131" s="118"/>
      <c r="HR131" s="118"/>
      <c r="HS131" s="118"/>
      <c r="HT131" s="118"/>
      <c r="HU131" s="118"/>
      <c r="HV131" s="118"/>
    </row>
    <row r="132" spans="1:230" x14ac:dyDescent="0.3">
      <c r="A132" s="120"/>
      <c r="B132" s="120"/>
      <c r="C132" s="118"/>
      <c r="D132" s="118"/>
      <c r="E132" s="118"/>
      <c r="F132" s="118"/>
      <c r="G132" s="118"/>
      <c r="H132" s="118"/>
      <c r="I132" s="118"/>
      <c r="J132" s="118"/>
      <c r="K132" s="118"/>
      <c r="L132" s="118"/>
      <c r="M132" s="118"/>
      <c r="N132" s="118"/>
      <c r="O132" s="118"/>
      <c r="P132" s="118"/>
      <c r="Q132" s="118"/>
      <c r="R132" s="118"/>
      <c r="S132" s="118"/>
      <c r="T132" s="123"/>
      <c r="U132" s="120"/>
      <c r="V132" s="118"/>
      <c r="W132" s="118"/>
      <c r="X132" s="118"/>
      <c r="Y132" s="118"/>
      <c r="Z132" s="118"/>
      <c r="AA132" s="118"/>
      <c r="AB132" s="118"/>
      <c r="AC132" s="118"/>
      <c r="AD132" s="118"/>
      <c r="AE132" s="118"/>
      <c r="AF132" s="118"/>
      <c r="AG132" s="118"/>
      <c r="AH132" s="118"/>
      <c r="AI132" s="118"/>
      <c r="AJ132" s="118"/>
      <c r="AK132" s="118"/>
      <c r="AL132" s="118"/>
      <c r="AM132" s="118"/>
      <c r="AN132" s="118"/>
      <c r="AO132" s="118"/>
      <c r="AP132" s="118"/>
      <c r="AQ132" s="118"/>
      <c r="AR132" s="118"/>
      <c r="AS132" s="123"/>
      <c r="AT132" s="123"/>
      <c r="AU132" s="118"/>
      <c r="AV132" s="118"/>
      <c r="AW132" s="118"/>
      <c r="AX132" s="118"/>
      <c r="AY132" s="118"/>
      <c r="AZ132" s="118"/>
      <c r="BA132" s="118"/>
      <c r="BB132" s="118"/>
      <c r="BC132" s="118"/>
      <c r="BD132" s="118"/>
      <c r="BE132" s="118"/>
      <c r="BF132" s="118"/>
      <c r="BG132" s="118"/>
      <c r="BH132" s="118"/>
      <c r="BI132" s="118"/>
      <c r="BJ132" s="118"/>
      <c r="BK132" s="118"/>
      <c r="BL132" s="118"/>
      <c r="BM132" s="118"/>
      <c r="BN132" s="118"/>
      <c r="BO132" s="118"/>
      <c r="BP132" s="118"/>
      <c r="BQ132" s="118"/>
      <c r="BR132" s="118"/>
      <c r="BS132" s="118"/>
      <c r="BT132" s="118"/>
      <c r="BU132" s="118"/>
      <c r="BV132" s="118"/>
      <c r="BW132" s="118"/>
      <c r="BX132" s="118"/>
      <c r="BY132" s="118"/>
      <c r="BZ132" s="118"/>
      <c r="CA132" s="118"/>
      <c r="CB132" s="118"/>
      <c r="CC132" s="118"/>
      <c r="CD132" s="118"/>
      <c r="CE132" s="118"/>
      <c r="CF132" s="118"/>
      <c r="CG132" s="118"/>
      <c r="CH132" s="118"/>
      <c r="CI132" s="118"/>
      <c r="CJ132" s="118"/>
      <c r="CK132" s="118"/>
      <c r="CL132" s="118"/>
      <c r="CM132" s="118"/>
      <c r="CN132" s="118"/>
      <c r="CO132" s="118"/>
      <c r="CP132" s="118"/>
      <c r="CQ132" s="118"/>
      <c r="CR132" s="118"/>
      <c r="CS132" s="118"/>
      <c r="CT132" s="118"/>
      <c r="CU132" s="118"/>
      <c r="CV132" s="118"/>
      <c r="CW132" s="118"/>
      <c r="CX132" s="118"/>
      <c r="CY132" s="118"/>
      <c r="CZ132" s="118"/>
      <c r="DA132" s="118"/>
      <c r="DB132" s="118"/>
      <c r="DC132" s="118"/>
      <c r="DD132" s="118"/>
      <c r="DE132" s="118"/>
      <c r="DF132" s="118"/>
      <c r="DG132" s="118"/>
      <c r="DH132" s="118"/>
      <c r="DI132" s="118"/>
      <c r="DJ132" s="118"/>
      <c r="DK132" s="118"/>
      <c r="DL132" s="118"/>
      <c r="DM132" s="118"/>
      <c r="DN132" s="118"/>
      <c r="DO132" s="118"/>
      <c r="DP132" s="118"/>
      <c r="DQ132" s="118"/>
      <c r="DR132" s="118"/>
      <c r="DS132" s="118"/>
      <c r="DT132" s="118"/>
      <c r="DU132" s="129"/>
      <c r="DV132" s="118"/>
      <c r="DW132" s="118"/>
      <c r="DX132" s="118"/>
      <c r="DY132" s="118"/>
      <c r="DZ132" s="118"/>
      <c r="EA132" s="118"/>
      <c r="EB132" s="118"/>
      <c r="EC132" s="118"/>
      <c r="ED132" s="118"/>
      <c r="EE132" s="118"/>
      <c r="EF132" s="118"/>
      <c r="EG132" s="118"/>
      <c r="EH132" s="118"/>
      <c r="EI132" s="118"/>
      <c r="EJ132" s="118"/>
      <c r="EK132" s="118"/>
      <c r="EL132" s="123"/>
      <c r="EM132" s="123"/>
      <c r="EN132" s="118"/>
      <c r="EO132" s="118"/>
      <c r="EP132" s="118"/>
      <c r="EQ132" s="118"/>
      <c r="ER132" s="118"/>
      <c r="ES132" s="118"/>
      <c r="ET132" s="118"/>
      <c r="EU132" s="118"/>
      <c r="EV132" s="144">
        <v>2031</v>
      </c>
      <c r="EW132" s="129"/>
      <c r="EX132" s="123"/>
      <c r="EY132" s="123"/>
      <c r="EZ132" s="259"/>
      <c r="FA132" s="260"/>
      <c r="FB132" s="118"/>
      <c r="FC132" s="118"/>
      <c r="FD132" s="118"/>
      <c r="FE132" s="118"/>
      <c r="FF132" s="118"/>
      <c r="FG132" s="118"/>
      <c r="FH132" s="118"/>
      <c r="FI132" s="118"/>
      <c r="FJ132" s="118"/>
      <c r="FK132" s="118"/>
      <c r="FL132" s="118"/>
      <c r="FM132" s="118"/>
      <c r="FN132" s="118"/>
      <c r="FO132" s="118"/>
      <c r="FP132" s="118"/>
      <c r="FQ132" s="118"/>
      <c r="FR132" s="118"/>
      <c r="FS132" s="118"/>
      <c r="FT132" s="118"/>
      <c r="FU132" s="118"/>
      <c r="FV132" s="118"/>
      <c r="FW132" s="118"/>
      <c r="FX132" s="118"/>
      <c r="FY132" s="118"/>
      <c r="FZ132" s="118"/>
      <c r="GA132" s="118"/>
      <c r="GB132" s="118"/>
      <c r="GC132" s="118"/>
      <c r="GD132" s="118"/>
      <c r="GE132" s="118"/>
      <c r="GF132" s="118"/>
      <c r="GG132" s="118"/>
      <c r="GH132" s="118"/>
      <c r="GI132" s="118"/>
      <c r="GJ132" s="118"/>
      <c r="GK132" s="118"/>
      <c r="GL132" s="118"/>
      <c r="GM132" s="118"/>
      <c r="GN132" s="118"/>
      <c r="GO132" s="118"/>
      <c r="GP132" s="118"/>
      <c r="GQ132" s="118"/>
      <c r="GR132" s="118"/>
      <c r="GS132" s="118"/>
      <c r="GT132" s="118"/>
      <c r="GU132" s="118"/>
      <c r="GV132" s="118"/>
      <c r="GW132" s="118"/>
      <c r="GX132" s="118"/>
      <c r="GY132" s="118"/>
      <c r="GZ132" s="118"/>
      <c r="HA132" s="118"/>
      <c r="HB132" s="118"/>
      <c r="HC132" s="118"/>
      <c r="HD132" s="118"/>
      <c r="HE132" s="118"/>
      <c r="HF132" s="118"/>
      <c r="HG132" s="118"/>
      <c r="HH132" s="118"/>
      <c r="HI132" s="118"/>
      <c r="HJ132" s="118"/>
      <c r="HK132" s="118"/>
      <c r="HL132" s="118"/>
      <c r="HM132" s="118"/>
      <c r="HN132" s="118"/>
      <c r="HO132" s="118"/>
      <c r="HP132" s="118"/>
      <c r="HQ132" s="118"/>
      <c r="HR132" s="118"/>
      <c r="HS132" s="118"/>
      <c r="HT132" s="118"/>
      <c r="HU132" s="118"/>
      <c r="HV132" s="118"/>
    </row>
    <row r="133" spans="1:230" x14ac:dyDescent="0.3">
      <c r="A133" s="120"/>
      <c r="B133" s="120"/>
      <c r="C133" s="118"/>
      <c r="D133" s="118"/>
      <c r="E133" s="118"/>
      <c r="F133" s="118"/>
      <c r="G133" s="118"/>
      <c r="H133" s="118"/>
      <c r="I133" s="118"/>
      <c r="J133" s="118"/>
      <c r="K133" s="118"/>
      <c r="L133" s="118"/>
      <c r="M133" s="118"/>
      <c r="N133" s="118"/>
      <c r="O133" s="118"/>
      <c r="P133" s="118"/>
      <c r="Q133" s="118"/>
      <c r="R133" s="118"/>
      <c r="S133" s="118"/>
      <c r="T133" s="123"/>
      <c r="U133" s="120"/>
      <c r="V133" s="118"/>
      <c r="W133" s="118"/>
      <c r="X133" s="118"/>
      <c r="Y133" s="118"/>
      <c r="Z133" s="118"/>
      <c r="AA133" s="118"/>
      <c r="AB133" s="118"/>
      <c r="AC133" s="118"/>
      <c r="AD133" s="118"/>
      <c r="AE133" s="118"/>
      <c r="AF133" s="118"/>
      <c r="AG133" s="118"/>
      <c r="AH133" s="118"/>
      <c r="AI133" s="118"/>
      <c r="AJ133" s="118"/>
      <c r="AK133" s="118"/>
      <c r="AL133" s="118"/>
      <c r="AM133" s="118"/>
      <c r="AN133" s="118"/>
      <c r="AO133" s="118"/>
      <c r="AP133" s="118"/>
      <c r="AQ133" s="118"/>
      <c r="AR133" s="118"/>
      <c r="AS133" s="123"/>
      <c r="AT133" s="123"/>
      <c r="AU133" s="118"/>
      <c r="AV133" s="118"/>
      <c r="AW133" s="118"/>
      <c r="AX133" s="118"/>
      <c r="AY133" s="118"/>
      <c r="AZ133" s="118"/>
      <c r="BA133" s="118"/>
      <c r="BB133" s="118"/>
      <c r="BC133" s="118"/>
      <c r="BD133" s="118"/>
      <c r="BE133" s="118"/>
      <c r="BF133" s="118"/>
      <c r="BG133" s="118"/>
      <c r="BH133" s="118"/>
      <c r="BI133" s="118"/>
      <c r="BJ133" s="118"/>
      <c r="BK133" s="118"/>
      <c r="BL133" s="118"/>
      <c r="BM133" s="118"/>
      <c r="BN133" s="118"/>
      <c r="BO133" s="118"/>
      <c r="BP133" s="118"/>
      <c r="BQ133" s="118"/>
      <c r="BR133" s="118"/>
      <c r="BS133" s="118"/>
      <c r="BT133" s="118"/>
      <c r="BU133" s="118"/>
      <c r="BV133" s="118"/>
      <c r="BW133" s="118"/>
      <c r="BX133" s="118"/>
      <c r="BY133" s="118"/>
      <c r="BZ133" s="118"/>
      <c r="CA133" s="118"/>
      <c r="CB133" s="118"/>
      <c r="CC133" s="118"/>
      <c r="CD133" s="118"/>
      <c r="CE133" s="118"/>
      <c r="CF133" s="118"/>
      <c r="CG133" s="118"/>
      <c r="CH133" s="118"/>
      <c r="CI133" s="118"/>
      <c r="CJ133" s="118"/>
      <c r="CK133" s="118"/>
      <c r="CL133" s="118"/>
      <c r="CM133" s="118"/>
      <c r="CN133" s="118"/>
      <c r="CO133" s="118"/>
      <c r="CP133" s="118"/>
      <c r="CQ133" s="118"/>
      <c r="CR133" s="118"/>
      <c r="CS133" s="118"/>
      <c r="CT133" s="118"/>
      <c r="CU133" s="118"/>
      <c r="CV133" s="118"/>
      <c r="CW133" s="118"/>
      <c r="CX133" s="118"/>
      <c r="CY133" s="118"/>
      <c r="CZ133" s="118"/>
      <c r="DA133" s="118"/>
      <c r="DB133" s="118"/>
      <c r="DC133" s="118"/>
      <c r="DD133" s="118"/>
      <c r="DE133" s="118"/>
      <c r="DF133" s="118"/>
      <c r="DG133" s="118"/>
      <c r="DH133" s="118"/>
      <c r="DI133" s="118"/>
      <c r="DJ133" s="118"/>
      <c r="DK133" s="118"/>
      <c r="DL133" s="118"/>
      <c r="DM133" s="118"/>
      <c r="DN133" s="118"/>
      <c r="DO133" s="118"/>
      <c r="DP133" s="118"/>
      <c r="DQ133" s="118"/>
      <c r="DR133" s="118"/>
      <c r="DS133" s="118"/>
      <c r="DT133" s="118"/>
      <c r="DU133" s="129"/>
      <c r="DV133" s="118"/>
      <c r="DW133" s="118"/>
      <c r="DX133" s="118"/>
      <c r="DY133" s="118"/>
      <c r="DZ133" s="118"/>
      <c r="EA133" s="118"/>
      <c r="EB133" s="118"/>
      <c r="EC133" s="118"/>
      <c r="ED133" s="118"/>
      <c r="EE133" s="118"/>
      <c r="EF133" s="118"/>
      <c r="EG133" s="118"/>
      <c r="EH133" s="118"/>
      <c r="EI133" s="118"/>
      <c r="EJ133" s="118"/>
      <c r="EK133" s="118"/>
      <c r="EL133" s="123"/>
      <c r="EM133" s="123"/>
      <c r="EN133" s="118"/>
      <c r="EO133" s="118"/>
      <c r="EP133" s="118"/>
      <c r="EQ133" s="118"/>
      <c r="ER133" s="118"/>
      <c r="ES133" s="118"/>
      <c r="ET133" s="118"/>
      <c r="EU133" s="118"/>
      <c r="EV133" s="144">
        <v>2032</v>
      </c>
      <c r="EW133" s="129"/>
      <c r="EX133" s="123"/>
      <c r="EY133" s="123"/>
      <c r="EZ133" s="259"/>
      <c r="FA133" s="260"/>
      <c r="FB133" s="118"/>
      <c r="FC133" s="118"/>
      <c r="FD133" s="118"/>
      <c r="FE133" s="118"/>
      <c r="FF133" s="118"/>
      <c r="FG133" s="118"/>
      <c r="FH133" s="118"/>
      <c r="FI133" s="118"/>
      <c r="FJ133" s="118"/>
      <c r="FK133" s="118"/>
      <c r="FL133" s="118"/>
      <c r="FM133" s="118"/>
      <c r="FN133" s="118"/>
      <c r="FO133" s="118"/>
      <c r="FP133" s="118"/>
      <c r="FQ133" s="118"/>
      <c r="FR133" s="118"/>
      <c r="FS133" s="118"/>
      <c r="FT133" s="118"/>
      <c r="FU133" s="118"/>
      <c r="FV133" s="118"/>
      <c r="FW133" s="118"/>
      <c r="FX133" s="118"/>
      <c r="FY133" s="118"/>
      <c r="FZ133" s="118"/>
      <c r="GA133" s="118"/>
      <c r="GB133" s="118"/>
      <c r="GC133" s="118"/>
      <c r="GD133" s="118"/>
      <c r="GE133" s="118"/>
      <c r="GF133" s="118"/>
      <c r="GG133" s="118"/>
      <c r="GH133" s="118"/>
      <c r="GI133" s="118"/>
      <c r="GJ133" s="118"/>
      <c r="GK133" s="118"/>
      <c r="GL133" s="118"/>
      <c r="GM133" s="118"/>
      <c r="GN133" s="118"/>
      <c r="GO133" s="118"/>
      <c r="GP133" s="118"/>
      <c r="GQ133" s="118"/>
      <c r="GR133" s="118"/>
      <c r="GS133" s="118"/>
      <c r="GT133" s="118"/>
      <c r="GU133" s="118"/>
      <c r="GV133" s="118"/>
      <c r="GW133" s="118"/>
      <c r="GX133" s="118"/>
      <c r="GY133" s="118"/>
      <c r="GZ133" s="118"/>
      <c r="HA133" s="118"/>
      <c r="HB133" s="118"/>
      <c r="HC133" s="118"/>
      <c r="HD133" s="118"/>
      <c r="HE133" s="118"/>
      <c r="HF133" s="118"/>
      <c r="HG133" s="118"/>
      <c r="HH133" s="118"/>
      <c r="HI133" s="118"/>
      <c r="HJ133" s="118"/>
      <c r="HK133" s="118"/>
      <c r="HL133" s="118"/>
      <c r="HM133" s="118"/>
      <c r="HN133" s="118"/>
      <c r="HO133" s="118"/>
      <c r="HP133" s="118"/>
      <c r="HQ133" s="118"/>
      <c r="HR133" s="118"/>
      <c r="HS133" s="118"/>
      <c r="HT133" s="118"/>
      <c r="HU133" s="118"/>
      <c r="HV133" s="118"/>
    </row>
    <row r="134" spans="1:230" x14ac:dyDescent="0.3">
      <c r="A134" s="120"/>
      <c r="B134" s="120"/>
      <c r="C134" s="118"/>
      <c r="D134" s="118"/>
      <c r="E134" s="118"/>
      <c r="F134" s="118"/>
      <c r="G134" s="118"/>
      <c r="H134" s="118"/>
      <c r="I134" s="118"/>
      <c r="J134" s="118"/>
      <c r="K134" s="118"/>
      <c r="L134" s="118"/>
      <c r="M134" s="118"/>
      <c r="N134" s="118"/>
      <c r="O134" s="118"/>
      <c r="P134" s="118"/>
      <c r="Q134" s="118"/>
      <c r="R134" s="118"/>
      <c r="S134" s="118"/>
      <c r="T134" s="123"/>
      <c r="U134" s="120"/>
      <c r="V134" s="118"/>
      <c r="W134" s="118"/>
      <c r="X134" s="118"/>
      <c r="Y134" s="118"/>
      <c r="Z134" s="118"/>
      <c r="AA134" s="118"/>
      <c r="AB134" s="118"/>
      <c r="AC134" s="118"/>
      <c r="AD134" s="118"/>
      <c r="AE134" s="118"/>
      <c r="AF134" s="118"/>
      <c r="AG134" s="118"/>
      <c r="AH134" s="118"/>
      <c r="AI134" s="118"/>
      <c r="AJ134" s="118"/>
      <c r="AK134" s="118"/>
      <c r="AL134" s="118"/>
      <c r="AM134" s="118"/>
      <c r="AN134" s="118"/>
      <c r="AO134" s="118"/>
      <c r="AP134" s="118"/>
      <c r="AQ134" s="118"/>
      <c r="AR134" s="118"/>
      <c r="AS134" s="123"/>
      <c r="AT134" s="123"/>
      <c r="AU134" s="118"/>
      <c r="AV134" s="118"/>
      <c r="AW134" s="118"/>
      <c r="AX134" s="118"/>
      <c r="AY134" s="118"/>
      <c r="AZ134" s="118"/>
      <c r="BA134" s="118"/>
      <c r="BB134" s="118"/>
      <c r="BC134" s="118"/>
      <c r="BD134" s="118"/>
      <c r="BE134" s="118"/>
      <c r="BF134" s="118"/>
      <c r="BG134" s="118"/>
      <c r="BH134" s="118"/>
      <c r="BI134" s="118"/>
      <c r="BJ134" s="118"/>
      <c r="BK134" s="118"/>
      <c r="BL134" s="118"/>
      <c r="BM134" s="118"/>
      <c r="BN134" s="118"/>
      <c r="BO134" s="118"/>
      <c r="BP134" s="118"/>
      <c r="BQ134" s="118"/>
      <c r="BR134" s="118"/>
      <c r="BS134" s="118"/>
      <c r="BT134" s="118"/>
      <c r="BU134" s="118"/>
      <c r="BV134" s="118"/>
      <c r="BW134" s="118"/>
      <c r="BX134" s="118"/>
      <c r="BY134" s="118"/>
      <c r="BZ134" s="118"/>
      <c r="CA134" s="118"/>
      <c r="CB134" s="118"/>
      <c r="CC134" s="118"/>
      <c r="CD134" s="118"/>
      <c r="CE134" s="118"/>
      <c r="CF134" s="118"/>
      <c r="CG134" s="118"/>
      <c r="CH134" s="118"/>
      <c r="CI134" s="118"/>
      <c r="CJ134" s="118"/>
      <c r="CK134" s="118"/>
      <c r="CL134" s="118"/>
      <c r="CM134" s="118"/>
      <c r="CN134" s="118"/>
      <c r="CO134" s="118"/>
      <c r="CP134" s="118"/>
      <c r="CQ134" s="118"/>
      <c r="CR134" s="118"/>
      <c r="CS134" s="118"/>
      <c r="CT134" s="118"/>
      <c r="CU134" s="118"/>
      <c r="CV134" s="118"/>
      <c r="CW134" s="118"/>
      <c r="CX134" s="118"/>
      <c r="CY134" s="118"/>
      <c r="CZ134" s="118"/>
      <c r="DA134" s="118"/>
      <c r="DB134" s="118"/>
      <c r="DC134" s="118"/>
      <c r="DD134" s="118"/>
      <c r="DE134" s="118"/>
      <c r="DF134" s="118"/>
      <c r="DG134" s="118"/>
      <c r="DH134" s="118"/>
      <c r="DI134" s="118"/>
      <c r="DJ134" s="118"/>
      <c r="DK134" s="118"/>
      <c r="DL134" s="118"/>
      <c r="DM134" s="118"/>
      <c r="DN134" s="118"/>
      <c r="DO134" s="118"/>
      <c r="DP134" s="118"/>
      <c r="DQ134" s="118"/>
      <c r="DR134" s="118"/>
      <c r="DS134" s="118"/>
      <c r="DT134" s="118"/>
      <c r="DU134" s="129"/>
      <c r="DV134" s="118"/>
      <c r="DW134" s="118"/>
      <c r="DX134" s="118"/>
      <c r="DY134" s="118"/>
      <c r="DZ134" s="118"/>
      <c r="EA134" s="118"/>
      <c r="EB134" s="118"/>
      <c r="EC134" s="118"/>
      <c r="ED134" s="118"/>
      <c r="EE134" s="118"/>
      <c r="EF134" s="118"/>
      <c r="EG134" s="118"/>
      <c r="EH134" s="118"/>
      <c r="EI134" s="118"/>
      <c r="EJ134" s="118"/>
      <c r="EK134" s="118"/>
      <c r="EL134" s="123"/>
      <c r="EM134" s="123"/>
      <c r="EN134" s="118"/>
      <c r="EO134" s="118"/>
      <c r="EP134" s="118"/>
      <c r="EQ134" s="118"/>
      <c r="ER134" s="118"/>
      <c r="ES134" s="118"/>
      <c r="ET134" s="118"/>
      <c r="EU134" s="118"/>
      <c r="EV134" s="159">
        <v>2033</v>
      </c>
      <c r="EW134" s="129"/>
      <c r="EX134" s="123"/>
      <c r="EY134" s="123"/>
      <c r="EZ134" s="259"/>
      <c r="FA134" s="260"/>
      <c r="FB134" s="118"/>
      <c r="FC134" s="118"/>
      <c r="FD134" s="118"/>
      <c r="FE134" s="118"/>
      <c r="FF134" s="118"/>
      <c r="FG134" s="118"/>
      <c r="FH134" s="118"/>
      <c r="FI134" s="118"/>
      <c r="FJ134" s="118"/>
      <c r="FK134" s="118"/>
      <c r="FL134" s="118"/>
      <c r="FM134" s="118"/>
      <c r="FN134" s="118"/>
      <c r="FO134" s="118"/>
      <c r="FP134" s="118"/>
      <c r="FQ134" s="118"/>
      <c r="FR134" s="118"/>
      <c r="FS134" s="118"/>
      <c r="FT134" s="118"/>
      <c r="FU134" s="118"/>
      <c r="FV134" s="118"/>
      <c r="FW134" s="118"/>
      <c r="FX134" s="118"/>
      <c r="FY134" s="118"/>
      <c r="FZ134" s="118"/>
      <c r="GA134" s="118"/>
      <c r="GB134" s="118"/>
      <c r="GC134" s="118"/>
      <c r="GD134" s="118"/>
      <c r="GE134" s="118"/>
      <c r="GF134" s="118"/>
      <c r="GG134" s="118"/>
      <c r="GH134" s="118"/>
      <c r="GI134" s="118"/>
      <c r="GJ134" s="118"/>
      <c r="GK134" s="118"/>
      <c r="GL134" s="118"/>
      <c r="GM134" s="118"/>
      <c r="GN134" s="118"/>
      <c r="GO134" s="118"/>
      <c r="GP134" s="118"/>
      <c r="GQ134" s="118"/>
      <c r="GR134" s="118"/>
      <c r="GS134" s="118"/>
      <c r="GT134" s="118"/>
      <c r="GU134" s="118"/>
      <c r="GV134" s="118"/>
      <c r="GW134" s="118"/>
      <c r="GX134" s="118"/>
      <c r="GY134" s="118"/>
      <c r="GZ134" s="118"/>
      <c r="HA134" s="118"/>
      <c r="HB134" s="118"/>
      <c r="HC134" s="118"/>
      <c r="HD134" s="118"/>
      <c r="HE134" s="118"/>
      <c r="HF134" s="118"/>
      <c r="HG134" s="118"/>
      <c r="HH134" s="118"/>
      <c r="HI134" s="118"/>
      <c r="HJ134" s="118"/>
      <c r="HK134" s="118"/>
      <c r="HL134" s="118"/>
      <c r="HM134" s="118"/>
      <c r="HN134" s="118"/>
      <c r="HO134" s="118"/>
      <c r="HP134" s="118"/>
      <c r="HQ134" s="118"/>
      <c r="HR134" s="118"/>
      <c r="HS134" s="118"/>
      <c r="HT134" s="118"/>
      <c r="HU134" s="118"/>
      <c r="HV134" s="118"/>
    </row>
    <row r="135" spans="1:230" x14ac:dyDescent="0.3">
      <c r="A135" s="120"/>
      <c r="B135" s="120"/>
      <c r="C135" s="118"/>
      <c r="D135" s="118"/>
      <c r="E135" s="118"/>
      <c r="F135" s="118"/>
      <c r="G135" s="118"/>
      <c r="H135" s="118"/>
      <c r="I135" s="118"/>
      <c r="J135" s="118"/>
      <c r="K135" s="118"/>
      <c r="L135" s="118"/>
      <c r="M135" s="118"/>
      <c r="N135" s="118"/>
      <c r="O135" s="118"/>
      <c r="P135" s="118"/>
      <c r="Q135" s="118"/>
      <c r="R135" s="118"/>
      <c r="S135" s="118"/>
      <c r="T135" s="123"/>
      <c r="U135" s="120"/>
      <c r="V135" s="118"/>
      <c r="W135" s="118"/>
      <c r="X135" s="118"/>
      <c r="Y135" s="118"/>
      <c r="Z135" s="118"/>
      <c r="AA135" s="118"/>
      <c r="AB135" s="118"/>
      <c r="AC135" s="118"/>
      <c r="AD135" s="118"/>
      <c r="AE135" s="118"/>
      <c r="AF135" s="118"/>
      <c r="AG135" s="118"/>
      <c r="AH135" s="118"/>
      <c r="AI135" s="118"/>
      <c r="AJ135" s="118"/>
      <c r="AK135" s="118"/>
      <c r="AL135" s="118"/>
      <c r="AM135" s="118"/>
      <c r="AN135" s="118"/>
      <c r="AO135" s="118"/>
      <c r="AP135" s="118"/>
      <c r="AQ135" s="118"/>
      <c r="AR135" s="118"/>
      <c r="AS135" s="123"/>
      <c r="AT135" s="123"/>
      <c r="AU135" s="118"/>
      <c r="AV135" s="118"/>
      <c r="AW135" s="118"/>
      <c r="AX135" s="118"/>
      <c r="AY135" s="118"/>
      <c r="AZ135" s="118"/>
      <c r="BA135" s="118"/>
      <c r="BB135" s="118"/>
      <c r="BC135" s="118"/>
      <c r="BD135" s="118"/>
      <c r="BE135" s="118"/>
      <c r="BF135" s="118"/>
      <c r="BG135" s="118"/>
      <c r="BH135" s="118"/>
      <c r="BI135" s="118"/>
      <c r="BJ135" s="118"/>
      <c r="BK135" s="118"/>
      <c r="BL135" s="118"/>
      <c r="BM135" s="118"/>
      <c r="BN135" s="118"/>
      <c r="BO135" s="118"/>
      <c r="BP135" s="118"/>
      <c r="BQ135" s="118"/>
      <c r="BR135" s="118"/>
      <c r="BS135" s="118"/>
      <c r="BT135" s="118"/>
      <c r="BU135" s="118"/>
      <c r="BV135" s="118"/>
      <c r="BW135" s="118"/>
      <c r="BX135" s="118"/>
      <c r="BY135" s="118"/>
      <c r="BZ135" s="118"/>
      <c r="CA135" s="118"/>
      <c r="CB135" s="118"/>
      <c r="CC135" s="118"/>
      <c r="CD135" s="118"/>
      <c r="CE135" s="118"/>
      <c r="CF135" s="118"/>
      <c r="CG135" s="118"/>
      <c r="CH135" s="118"/>
      <c r="CI135" s="118"/>
      <c r="CJ135" s="118"/>
      <c r="CK135" s="118"/>
      <c r="CL135" s="118"/>
      <c r="CM135" s="118"/>
      <c r="CN135" s="118"/>
      <c r="CO135" s="118"/>
      <c r="CP135" s="118"/>
      <c r="CQ135" s="118"/>
      <c r="CR135" s="118"/>
      <c r="CS135" s="118"/>
      <c r="CT135" s="118"/>
      <c r="CU135" s="118"/>
      <c r="CV135" s="118"/>
      <c r="CW135" s="118"/>
      <c r="CX135" s="118"/>
      <c r="CY135" s="118"/>
      <c r="CZ135" s="118"/>
      <c r="DA135" s="118"/>
      <c r="DB135" s="118"/>
      <c r="DC135" s="118"/>
      <c r="DD135" s="118"/>
      <c r="DE135" s="118"/>
      <c r="DF135" s="118"/>
      <c r="DG135" s="118"/>
      <c r="DH135" s="118"/>
      <c r="DI135" s="118"/>
      <c r="DJ135" s="118"/>
      <c r="DK135" s="118"/>
      <c r="DL135" s="118"/>
      <c r="DM135" s="118"/>
      <c r="DN135" s="118"/>
      <c r="DO135" s="118"/>
      <c r="DP135" s="118"/>
      <c r="DQ135" s="118"/>
      <c r="DR135" s="118"/>
      <c r="DS135" s="118"/>
      <c r="DT135" s="118"/>
      <c r="DU135" s="129"/>
      <c r="DV135" s="118"/>
      <c r="DW135" s="118"/>
      <c r="DX135" s="118"/>
      <c r="DY135" s="118"/>
      <c r="DZ135" s="118"/>
      <c r="EA135" s="118"/>
      <c r="EB135" s="118"/>
      <c r="EC135" s="118"/>
      <c r="ED135" s="118"/>
      <c r="EE135" s="118"/>
      <c r="EF135" s="118"/>
      <c r="EG135" s="118"/>
      <c r="EH135" s="118"/>
      <c r="EI135" s="118"/>
      <c r="EJ135" s="118"/>
      <c r="EK135" s="118"/>
      <c r="EL135" s="123"/>
      <c r="EM135" s="123"/>
      <c r="EN135" s="118"/>
      <c r="EO135" s="118"/>
      <c r="EP135" s="118"/>
      <c r="EQ135" s="118"/>
      <c r="ER135" s="118"/>
      <c r="ES135" s="118"/>
      <c r="ET135" s="118"/>
      <c r="EU135" s="118"/>
      <c r="EV135" s="144">
        <v>2034</v>
      </c>
      <c r="EW135" s="129"/>
      <c r="EX135" s="123"/>
      <c r="EY135" s="123"/>
      <c r="EZ135" s="259"/>
      <c r="FA135" s="260"/>
      <c r="FB135" s="118"/>
      <c r="FC135" s="118"/>
      <c r="FD135" s="118"/>
      <c r="FE135" s="118"/>
      <c r="FF135" s="118"/>
      <c r="FG135" s="118"/>
      <c r="FH135" s="118"/>
      <c r="FI135" s="118"/>
      <c r="FJ135" s="118"/>
      <c r="FK135" s="118"/>
      <c r="FL135" s="118"/>
      <c r="FM135" s="118"/>
      <c r="FN135" s="118"/>
      <c r="FO135" s="118"/>
      <c r="FP135" s="118"/>
      <c r="FQ135" s="118"/>
      <c r="FR135" s="118"/>
      <c r="FS135" s="118"/>
      <c r="FT135" s="118"/>
      <c r="FU135" s="118"/>
      <c r="FV135" s="118"/>
      <c r="FW135" s="118"/>
      <c r="FX135" s="118"/>
      <c r="FY135" s="118"/>
      <c r="FZ135" s="118"/>
      <c r="GA135" s="118"/>
      <c r="GB135" s="118"/>
      <c r="GC135" s="118"/>
      <c r="GD135" s="118"/>
      <c r="GE135" s="118"/>
      <c r="GF135" s="118"/>
      <c r="GG135" s="118"/>
      <c r="GH135" s="118"/>
      <c r="GI135" s="118"/>
      <c r="GJ135" s="118"/>
      <c r="GK135" s="118"/>
      <c r="GL135" s="118"/>
      <c r="GM135" s="118"/>
      <c r="GN135" s="118"/>
      <c r="GO135" s="118"/>
      <c r="GP135" s="118"/>
      <c r="GQ135" s="118"/>
      <c r="GR135" s="118"/>
      <c r="GS135" s="118"/>
      <c r="GT135" s="118"/>
      <c r="GU135" s="118"/>
      <c r="GV135" s="118"/>
      <c r="GW135" s="118"/>
      <c r="GX135" s="118"/>
      <c r="GY135" s="118"/>
      <c r="GZ135" s="118"/>
      <c r="HA135" s="118"/>
      <c r="HB135" s="118"/>
      <c r="HC135" s="118"/>
      <c r="HD135" s="118"/>
      <c r="HE135" s="118"/>
      <c r="HF135" s="118"/>
      <c r="HG135" s="118"/>
      <c r="HH135" s="118"/>
      <c r="HI135" s="118"/>
      <c r="HJ135" s="118"/>
      <c r="HK135" s="118"/>
      <c r="HL135" s="118"/>
      <c r="HM135" s="118"/>
      <c r="HN135" s="118"/>
      <c r="HO135" s="118"/>
      <c r="HP135" s="118"/>
      <c r="HQ135" s="118"/>
      <c r="HR135" s="118"/>
      <c r="HS135" s="118"/>
      <c r="HT135" s="118"/>
      <c r="HU135" s="118"/>
      <c r="HV135" s="118"/>
    </row>
    <row r="136" spans="1:230" x14ac:dyDescent="0.3">
      <c r="A136" s="120"/>
      <c r="B136" s="120"/>
      <c r="C136" s="118"/>
      <c r="D136" s="118"/>
      <c r="E136" s="118"/>
      <c r="F136" s="118"/>
      <c r="G136" s="118"/>
      <c r="H136" s="118"/>
      <c r="I136" s="118"/>
      <c r="J136" s="118"/>
      <c r="K136" s="118"/>
      <c r="L136" s="118"/>
      <c r="M136" s="118"/>
      <c r="N136" s="118"/>
      <c r="O136" s="118"/>
      <c r="P136" s="118"/>
      <c r="Q136" s="118"/>
      <c r="R136" s="118"/>
      <c r="S136" s="118"/>
      <c r="T136" s="123"/>
      <c r="U136" s="120"/>
      <c r="V136" s="118"/>
      <c r="W136" s="118"/>
      <c r="X136" s="118"/>
      <c r="Y136" s="118"/>
      <c r="Z136" s="118"/>
      <c r="AA136" s="118"/>
      <c r="AB136" s="118"/>
      <c r="AC136" s="118"/>
      <c r="AD136" s="118"/>
      <c r="AE136" s="118"/>
      <c r="AF136" s="118"/>
      <c r="AG136" s="118"/>
      <c r="AH136" s="118"/>
      <c r="AI136" s="118"/>
      <c r="AJ136" s="118"/>
      <c r="AK136" s="118"/>
      <c r="AL136" s="118"/>
      <c r="AM136" s="118"/>
      <c r="AN136" s="118"/>
      <c r="AO136" s="118"/>
      <c r="AP136" s="118"/>
      <c r="AQ136" s="118"/>
      <c r="AR136" s="118"/>
      <c r="AS136" s="123"/>
      <c r="AT136" s="123"/>
      <c r="AU136" s="118"/>
      <c r="AV136" s="118"/>
      <c r="AW136" s="118"/>
      <c r="AX136" s="118"/>
      <c r="AY136" s="118"/>
      <c r="AZ136" s="118"/>
      <c r="BA136" s="118"/>
      <c r="BB136" s="118"/>
      <c r="BC136" s="118"/>
      <c r="BD136" s="118"/>
      <c r="BE136" s="118"/>
      <c r="BF136" s="118"/>
      <c r="BG136" s="118"/>
      <c r="BH136" s="118"/>
      <c r="BI136" s="118"/>
      <c r="BJ136" s="118"/>
      <c r="BK136" s="118"/>
      <c r="BL136" s="118"/>
      <c r="BM136" s="118"/>
      <c r="BN136" s="118"/>
      <c r="BO136" s="118"/>
      <c r="BP136" s="118"/>
      <c r="BQ136" s="118"/>
      <c r="BR136" s="118"/>
      <c r="BS136" s="118"/>
      <c r="BT136" s="118"/>
      <c r="BU136" s="118"/>
      <c r="BV136" s="118"/>
      <c r="BW136" s="118"/>
      <c r="BX136" s="118"/>
      <c r="BY136" s="118"/>
      <c r="BZ136" s="118"/>
      <c r="CA136" s="118"/>
      <c r="CB136" s="118"/>
      <c r="CC136" s="118"/>
      <c r="CD136" s="118"/>
      <c r="CE136" s="118"/>
      <c r="CF136" s="118"/>
      <c r="CG136" s="118"/>
      <c r="CH136" s="118"/>
      <c r="CI136" s="118"/>
      <c r="CJ136" s="118"/>
      <c r="CK136" s="118"/>
      <c r="CL136" s="118"/>
      <c r="CM136" s="118"/>
      <c r="CN136" s="118"/>
      <c r="CO136" s="118"/>
      <c r="CP136" s="118"/>
      <c r="CQ136" s="118"/>
      <c r="CR136" s="118"/>
      <c r="CS136" s="118"/>
      <c r="CT136" s="118"/>
      <c r="CU136" s="118"/>
      <c r="CV136" s="118"/>
      <c r="CW136" s="118"/>
      <c r="CX136" s="118"/>
      <c r="CY136" s="118"/>
      <c r="CZ136" s="118"/>
      <c r="DA136" s="118"/>
      <c r="DB136" s="118"/>
      <c r="DC136" s="118"/>
      <c r="DD136" s="118"/>
      <c r="DE136" s="118"/>
      <c r="DF136" s="118"/>
      <c r="DG136" s="118"/>
      <c r="DH136" s="118"/>
      <c r="DI136" s="118"/>
      <c r="DJ136" s="118"/>
      <c r="DK136" s="118"/>
      <c r="DL136" s="118"/>
      <c r="DM136" s="118"/>
      <c r="DN136" s="118"/>
      <c r="DO136" s="118"/>
      <c r="DP136" s="118"/>
      <c r="DQ136" s="118"/>
      <c r="DR136" s="118"/>
      <c r="DS136" s="118"/>
      <c r="DT136" s="118"/>
      <c r="DU136" s="129"/>
      <c r="DV136" s="118"/>
      <c r="DW136" s="118"/>
      <c r="DX136" s="118"/>
      <c r="DY136" s="118"/>
      <c r="DZ136" s="118"/>
      <c r="EA136" s="118"/>
      <c r="EB136" s="118"/>
      <c r="EC136" s="118"/>
      <c r="ED136" s="118"/>
      <c r="EE136" s="118"/>
      <c r="EF136" s="118"/>
      <c r="EG136" s="118"/>
      <c r="EH136" s="118"/>
      <c r="EI136" s="118"/>
      <c r="EJ136" s="118"/>
      <c r="EK136" s="118"/>
      <c r="EL136" s="123"/>
      <c r="EM136" s="123"/>
      <c r="EN136" s="118"/>
      <c r="EO136" s="118"/>
      <c r="EP136" s="118"/>
      <c r="EQ136" s="118"/>
      <c r="ER136" s="118"/>
      <c r="ES136" s="118"/>
      <c r="ET136" s="118"/>
      <c r="EU136" s="118"/>
      <c r="EV136" s="144">
        <v>2035</v>
      </c>
      <c r="EW136" s="129"/>
      <c r="EX136" s="123"/>
      <c r="EY136" s="123"/>
      <c r="EZ136" s="259"/>
      <c r="FA136" s="260"/>
      <c r="FB136" s="118"/>
      <c r="FC136" s="118"/>
      <c r="FD136" s="118"/>
      <c r="FE136" s="118"/>
      <c r="FF136" s="118"/>
      <c r="FG136" s="118"/>
      <c r="FH136" s="118"/>
      <c r="FI136" s="118"/>
      <c r="FJ136" s="118"/>
      <c r="FK136" s="118"/>
      <c r="FL136" s="118"/>
      <c r="FM136" s="118"/>
      <c r="FN136" s="118"/>
      <c r="FO136" s="118"/>
      <c r="FP136" s="118"/>
      <c r="FQ136" s="118"/>
      <c r="FR136" s="118"/>
      <c r="FS136" s="118"/>
      <c r="FT136" s="118"/>
      <c r="FU136" s="118"/>
      <c r="FV136" s="118"/>
      <c r="FW136" s="118"/>
      <c r="FX136" s="118"/>
      <c r="FY136" s="118"/>
      <c r="FZ136" s="118"/>
      <c r="GA136" s="118"/>
      <c r="GB136" s="118"/>
      <c r="GC136" s="118"/>
      <c r="GD136" s="118"/>
      <c r="GE136" s="118"/>
      <c r="GF136" s="118"/>
      <c r="GG136" s="118"/>
      <c r="GH136" s="118"/>
      <c r="GI136" s="118"/>
      <c r="GJ136" s="118"/>
      <c r="GK136" s="118"/>
      <c r="GL136" s="118"/>
      <c r="GM136" s="118"/>
      <c r="GN136" s="118"/>
      <c r="GO136" s="118"/>
      <c r="GP136" s="118"/>
      <c r="GQ136" s="118"/>
      <c r="GR136" s="118"/>
      <c r="GS136" s="118"/>
      <c r="GT136" s="118"/>
      <c r="GU136" s="118"/>
      <c r="GV136" s="118"/>
      <c r="GW136" s="118"/>
      <c r="GX136" s="118"/>
      <c r="GY136" s="118"/>
      <c r="GZ136" s="118"/>
      <c r="HA136" s="118"/>
      <c r="HB136" s="118"/>
      <c r="HC136" s="118"/>
      <c r="HD136" s="118"/>
      <c r="HE136" s="118"/>
      <c r="HF136" s="118"/>
      <c r="HG136" s="118"/>
      <c r="HH136" s="118"/>
      <c r="HI136" s="118"/>
      <c r="HJ136" s="118"/>
      <c r="HK136" s="118"/>
      <c r="HL136" s="118"/>
      <c r="HM136" s="118"/>
      <c r="HN136" s="118"/>
      <c r="HO136" s="118"/>
      <c r="HP136" s="118"/>
      <c r="HQ136" s="118"/>
      <c r="HR136" s="118"/>
      <c r="HS136" s="118"/>
      <c r="HT136" s="118"/>
      <c r="HU136" s="118"/>
      <c r="HV136" s="118"/>
    </row>
    <row r="137" spans="1:230" x14ac:dyDescent="0.3">
      <c r="A137" s="120"/>
      <c r="B137" s="120"/>
      <c r="C137" s="118"/>
      <c r="D137" s="118"/>
      <c r="E137" s="118"/>
      <c r="F137" s="118"/>
      <c r="G137" s="118"/>
      <c r="H137" s="118"/>
      <c r="I137" s="118"/>
      <c r="J137" s="118"/>
      <c r="K137" s="118"/>
      <c r="L137" s="118"/>
      <c r="M137" s="118"/>
      <c r="N137" s="118"/>
      <c r="O137" s="118"/>
      <c r="P137" s="118"/>
      <c r="Q137" s="118"/>
      <c r="R137" s="118"/>
      <c r="S137" s="118"/>
      <c r="T137" s="123"/>
      <c r="U137" s="120"/>
      <c r="V137" s="118"/>
      <c r="W137" s="118"/>
      <c r="X137" s="118"/>
      <c r="Y137" s="118"/>
      <c r="Z137" s="118"/>
      <c r="AA137" s="118"/>
      <c r="AB137" s="118"/>
      <c r="AC137" s="118"/>
      <c r="AD137" s="118"/>
      <c r="AE137" s="118"/>
      <c r="AF137" s="118"/>
      <c r="AG137" s="118"/>
      <c r="AH137" s="118"/>
      <c r="AI137" s="118"/>
      <c r="AJ137" s="118"/>
      <c r="AK137" s="118"/>
      <c r="AL137" s="118"/>
      <c r="AM137" s="118"/>
      <c r="AN137" s="118"/>
      <c r="AO137" s="118"/>
      <c r="AP137" s="118"/>
      <c r="AQ137" s="118"/>
      <c r="AR137" s="118"/>
      <c r="AS137" s="123"/>
      <c r="AT137" s="123"/>
      <c r="AU137" s="118"/>
      <c r="AV137" s="118"/>
      <c r="AW137" s="118"/>
      <c r="AX137" s="118"/>
      <c r="AY137" s="118"/>
      <c r="AZ137" s="118"/>
      <c r="BA137" s="118"/>
      <c r="BB137" s="118"/>
      <c r="BC137" s="118"/>
      <c r="BD137" s="118"/>
      <c r="BE137" s="118"/>
      <c r="BF137" s="118"/>
      <c r="BG137" s="118"/>
      <c r="BH137" s="118"/>
      <c r="BI137" s="118"/>
      <c r="BJ137" s="118"/>
      <c r="BK137" s="118"/>
      <c r="BL137" s="118"/>
      <c r="BM137" s="118"/>
      <c r="BN137" s="118"/>
      <c r="BO137" s="118"/>
      <c r="BP137" s="118"/>
      <c r="BQ137" s="118"/>
      <c r="BR137" s="118"/>
      <c r="BS137" s="118"/>
      <c r="BT137" s="118"/>
      <c r="BU137" s="118"/>
      <c r="BV137" s="118"/>
      <c r="BW137" s="118"/>
      <c r="BX137" s="118"/>
      <c r="BY137" s="118"/>
      <c r="BZ137" s="118"/>
      <c r="CA137" s="118"/>
      <c r="CB137" s="118"/>
      <c r="CC137" s="118"/>
      <c r="CD137" s="118"/>
      <c r="CE137" s="118"/>
      <c r="CF137" s="118"/>
      <c r="CG137" s="118"/>
      <c r="CH137" s="118"/>
      <c r="CI137" s="118"/>
      <c r="CJ137" s="118"/>
      <c r="CK137" s="118"/>
      <c r="CL137" s="118"/>
      <c r="CM137" s="118"/>
      <c r="CN137" s="118"/>
      <c r="CO137" s="118"/>
      <c r="CP137" s="118"/>
      <c r="CQ137" s="118"/>
      <c r="CR137" s="118"/>
      <c r="CS137" s="118"/>
      <c r="CT137" s="118"/>
      <c r="CU137" s="118"/>
      <c r="CV137" s="118"/>
      <c r="CW137" s="118"/>
      <c r="CX137" s="118"/>
      <c r="CY137" s="118"/>
      <c r="CZ137" s="118"/>
      <c r="DA137" s="118"/>
      <c r="DB137" s="118"/>
      <c r="DC137" s="118"/>
      <c r="DD137" s="118"/>
      <c r="DE137" s="118"/>
      <c r="DF137" s="118"/>
      <c r="DG137" s="118"/>
      <c r="DH137" s="118"/>
      <c r="DI137" s="118"/>
      <c r="DJ137" s="118"/>
      <c r="DK137" s="118"/>
      <c r="DL137" s="118"/>
      <c r="DM137" s="118"/>
      <c r="DN137" s="118"/>
      <c r="DO137" s="118"/>
      <c r="DP137" s="118"/>
      <c r="DQ137" s="118"/>
      <c r="DR137" s="118"/>
      <c r="DS137" s="118"/>
      <c r="DT137" s="118"/>
      <c r="DU137" s="129"/>
      <c r="DV137" s="118"/>
      <c r="DW137" s="118"/>
      <c r="DX137" s="118"/>
      <c r="DY137" s="118"/>
      <c r="DZ137" s="118"/>
      <c r="EA137" s="118"/>
      <c r="EB137" s="118"/>
      <c r="EC137" s="118"/>
      <c r="ED137" s="118"/>
      <c r="EE137" s="118"/>
      <c r="EF137" s="118"/>
      <c r="EG137" s="118"/>
      <c r="EH137" s="118"/>
      <c r="EI137" s="118"/>
      <c r="EJ137" s="118"/>
      <c r="EK137" s="118"/>
      <c r="EL137" s="123"/>
      <c r="EM137" s="123"/>
      <c r="EN137" s="118"/>
      <c r="EO137" s="118"/>
      <c r="EP137" s="118"/>
      <c r="EQ137" s="118"/>
      <c r="ER137" s="118"/>
      <c r="ES137" s="118"/>
      <c r="ET137" s="118"/>
      <c r="EU137" s="118"/>
      <c r="EV137" s="144">
        <v>2036</v>
      </c>
      <c r="EW137" s="129"/>
      <c r="EX137" s="123"/>
      <c r="EY137" s="123"/>
      <c r="EZ137" s="259"/>
      <c r="FA137" s="260"/>
      <c r="FB137" s="118"/>
      <c r="FC137" s="118"/>
      <c r="FD137" s="118"/>
      <c r="FE137" s="118"/>
      <c r="FF137" s="118"/>
      <c r="FG137" s="118"/>
      <c r="FH137" s="118"/>
      <c r="FI137" s="118"/>
      <c r="FJ137" s="118"/>
      <c r="FK137" s="118"/>
      <c r="FL137" s="118"/>
      <c r="FM137" s="118"/>
      <c r="FN137" s="118"/>
      <c r="FO137" s="118"/>
      <c r="FP137" s="118"/>
      <c r="FQ137" s="118"/>
      <c r="FR137" s="118"/>
      <c r="FS137" s="118"/>
      <c r="FT137" s="118"/>
      <c r="FU137" s="118"/>
      <c r="FV137" s="118"/>
      <c r="FW137" s="118"/>
      <c r="FX137" s="118"/>
      <c r="FY137" s="118"/>
      <c r="FZ137" s="118"/>
      <c r="GA137" s="118"/>
      <c r="GB137" s="118"/>
      <c r="GC137" s="118"/>
      <c r="GD137" s="118"/>
      <c r="GE137" s="118"/>
      <c r="GF137" s="118"/>
      <c r="GG137" s="118"/>
      <c r="GH137" s="118"/>
      <c r="GI137" s="118"/>
      <c r="GJ137" s="118"/>
      <c r="GK137" s="118"/>
      <c r="GL137" s="118"/>
      <c r="GM137" s="118"/>
      <c r="GN137" s="118"/>
      <c r="GO137" s="118"/>
      <c r="GP137" s="118"/>
      <c r="GQ137" s="118"/>
      <c r="GR137" s="118"/>
      <c r="GS137" s="118"/>
      <c r="GT137" s="118"/>
      <c r="GU137" s="118"/>
      <c r="GV137" s="118"/>
      <c r="GW137" s="118"/>
      <c r="GX137" s="118"/>
      <c r="GY137" s="118"/>
      <c r="GZ137" s="118"/>
      <c r="HA137" s="118"/>
      <c r="HB137" s="118"/>
      <c r="HC137" s="118"/>
      <c r="HD137" s="118"/>
      <c r="HE137" s="118"/>
      <c r="HF137" s="118"/>
      <c r="HG137" s="118"/>
      <c r="HH137" s="118"/>
      <c r="HI137" s="118"/>
      <c r="HJ137" s="118"/>
      <c r="HK137" s="118"/>
      <c r="HL137" s="118"/>
      <c r="HM137" s="118"/>
      <c r="HN137" s="118"/>
      <c r="HO137" s="118"/>
      <c r="HP137" s="118"/>
      <c r="HQ137" s="118"/>
      <c r="HR137" s="118"/>
      <c r="HS137" s="118"/>
      <c r="HT137" s="118"/>
      <c r="HU137" s="118"/>
      <c r="HV137" s="118"/>
    </row>
    <row r="138" spans="1:230" x14ac:dyDescent="0.3">
      <c r="A138" s="120"/>
      <c r="B138" s="120"/>
      <c r="C138" s="118"/>
      <c r="D138" s="118"/>
      <c r="E138" s="118"/>
      <c r="F138" s="118"/>
      <c r="G138" s="118"/>
      <c r="H138" s="118"/>
      <c r="I138" s="118"/>
      <c r="J138" s="118"/>
      <c r="K138" s="118"/>
      <c r="L138" s="118"/>
      <c r="M138" s="118"/>
      <c r="N138" s="118"/>
      <c r="O138" s="118"/>
      <c r="P138" s="118"/>
      <c r="Q138" s="118"/>
      <c r="R138" s="118"/>
      <c r="S138" s="118"/>
      <c r="T138" s="123"/>
      <c r="U138" s="120"/>
      <c r="V138" s="118"/>
      <c r="W138" s="118"/>
      <c r="X138" s="118"/>
      <c r="Y138" s="118"/>
      <c r="Z138" s="118"/>
      <c r="AA138" s="118"/>
      <c r="AB138" s="118"/>
      <c r="AC138" s="118"/>
      <c r="AD138" s="118"/>
      <c r="AE138" s="118"/>
      <c r="AF138" s="118"/>
      <c r="AG138" s="118"/>
      <c r="AH138" s="118"/>
      <c r="AI138" s="118"/>
      <c r="AJ138" s="118"/>
      <c r="AK138" s="118"/>
      <c r="AL138" s="118"/>
      <c r="AM138" s="118"/>
      <c r="AN138" s="118"/>
      <c r="AO138" s="118"/>
      <c r="AP138" s="118"/>
      <c r="AQ138" s="118"/>
      <c r="AR138" s="118"/>
      <c r="AS138" s="123"/>
      <c r="AT138" s="123"/>
      <c r="AU138" s="118"/>
      <c r="AV138" s="118"/>
      <c r="AW138" s="118"/>
      <c r="AX138" s="118"/>
      <c r="AY138" s="118"/>
      <c r="AZ138" s="118"/>
      <c r="BA138" s="118"/>
      <c r="BB138" s="118"/>
      <c r="BC138" s="118"/>
      <c r="BD138" s="118"/>
      <c r="BE138" s="118"/>
      <c r="BF138" s="118"/>
      <c r="BG138" s="118"/>
      <c r="BH138" s="118"/>
      <c r="BI138" s="118"/>
      <c r="BJ138" s="118"/>
      <c r="BK138" s="118"/>
      <c r="BL138" s="118"/>
      <c r="BM138" s="118"/>
      <c r="BN138" s="118"/>
      <c r="BO138" s="118"/>
      <c r="BP138" s="118"/>
      <c r="BQ138" s="118"/>
      <c r="BR138" s="118"/>
      <c r="BS138" s="118"/>
      <c r="BT138" s="118"/>
      <c r="BU138" s="118"/>
      <c r="BV138" s="118"/>
      <c r="BW138" s="118"/>
      <c r="BX138" s="118"/>
      <c r="BY138" s="118"/>
      <c r="BZ138" s="118"/>
      <c r="CA138" s="118"/>
      <c r="CB138" s="118"/>
      <c r="CC138" s="118"/>
      <c r="CD138" s="118"/>
      <c r="CE138" s="118"/>
      <c r="CF138" s="118"/>
      <c r="CG138" s="118"/>
      <c r="CH138" s="118"/>
      <c r="CI138" s="118"/>
      <c r="CJ138" s="118"/>
      <c r="CK138" s="118"/>
      <c r="CL138" s="118"/>
      <c r="CM138" s="118"/>
      <c r="CN138" s="118"/>
      <c r="CO138" s="118"/>
      <c r="CP138" s="118"/>
      <c r="CQ138" s="118"/>
      <c r="CR138" s="118"/>
      <c r="CS138" s="118"/>
      <c r="CT138" s="118"/>
      <c r="CU138" s="118"/>
      <c r="CV138" s="118"/>
      <c r="CW138" s="118"/>
      <c r="CX138" s="118"/>
      <c r="CY138" s="118"/>
      <c r="CZ138" s="118"/>
      <c r="DA138" s="118"/>
      <c r="DB138" s="118"/>
      <c r="DC138" s="118"/>
      <c r="DD138" s="118"/>
      <c r="DE138" s="118"/>
      <c r="DF138" s="118"/>
      <c r="DG138" s="118"/>
      <c r="DH138" s="118"/>
      <c r="DI138" s="118"/>
      <c r="DJ138" s="118"/>
      <c r="DK138" s="118"/>
      <c r="DL138" s="118"/>
      <c r="DM138" s="118"/>
      <c r="DN138" s="118"/>
      <c r="DO138" s="118"/>
      <c r="DP138" s="118"/>
      <c r="DQ138" s="118"/>
      <c r="DR138" s="118"/>
      <c r="DS138" s="118"/>
      <c r="DT138" s="118"/>
      <c r="DU138" s="129"/>
      <c r="DV138" s="118"/>
      <c r="DW138" s="118"/>
      <c r="DX138" s="118"/>
      <c r="DY138" s="118"/>
      <c r="DZ138" s="118"/>
      <c r="EA138" s="118"/>
      <c r="EB138" s="118"/>
      <c r="EC138" s="118"/>
      <c r="ED138" s="118"/>
      <c r="EE138" s="118"/>
      <c r="EF138" s="118"/>
      <c r="EG138" s="118"/>
      <c r="EH138" s="118"/>
      <c r="EI138" s="118"/>
      <c r="EJ138" s="118"/>
      <c r="EK138" s="118"/>
      <c r="EL138" s="123"/>
      <c r="EM138" s="123"/>
      <c r="EN138" s="118"/>
      <c r="EO138" s="118"/>
      <c r="EP138" s="118"/>
      <c r="EQ138" s="118"/>
      <c r="ER138" s="118"/>
      <c r="ES138" s="118"/>
      <c r="ET138" s="118"/>
      <c r="EU138" s="118"/>
      <c r="EV138" s="159">
        <v>2037</v>
      </c>
      <c r="EW138" s="129"/>
      <c r="EX138" s="123"/>
      <c r="EY138" s="123"/>
      <c r="EZ138" s="259"/>
      <c r="FA138" s="260"/>
      <c r="FB138" s="118"/>
      <c r="FC138" s="118"/>
      <c r="FD138" s="118"/>
      <c r="FE138" s="118"/>
      <c r="FF138" s="118"/>
      <c r="FG138" s="118"/>
      <c r="FH138" s="118"/>
      <c r="FI138" s="118"/>
      <c r="FJ138" s="118"/>
      <c r="FK138" s="118"/>
      <c r="FL138" s="118"/>
      <c r="FM138" s="118"/>
      <c r="FN138" s="118"/>
      <c r="FO138" s="118"/>
      <c r="FP138" s="118"/>
      <c r="FQ138" s="118"/>
      <c r="FR138" s="118"/>
      <c r="FS138" s="118"/>
      <c r="FT138" s="118"/>
      <c r="FU138" s="118"/>
      <c r="FV138" s="118"/>
      <c r="FW138" s="118"/>
      <c r="FX138" s="118"/>
      <c r="FY138" s="118"/>
      <c r="FZ138" s="118"/>
      <c r="GA138" s="118"/>
      <c r="GB138" s="118"/>
      <c r="GC138" s="118"/>
      <c r="GD138" s="118"/>
      <c r="GE138" s="118"/>
      <c r="GF138" s="118"/>
      <c r="GG138" s="118"/>
      <c r="GH138" s="118"/>
      <c r="GI138" s="118"/>
      <c r="GJ138" s="118"/>
      <c r="GK138" s="118"/>
      <c r="GL138" s="118"/>
      <c r="GM138" s="118"/>
      <c r="GN138" s="118"/>
      <c r="GO138" s="118"/>
      <c r="GP138" s="118"/>
      <c r="GQ138" s="118"/>
      <c r="GR138" s="118"/>
      <c r="GS138" s="118"/>
      <c r="GT138" s="118"/>
      <c r="GU138" s="118"/>
      <c r="GV138" s="118"/>
      <c r="GW138" s="118"/>
      <c r="GX138" s="118"/>
      <c r="GY138" s="118"/>
      <c r="GZ138" s="118"/>
      <c r="HA138" s="118"/>
      <c r="HB138" s="118"/>
      <c r="HC138" s="118"/>
      <c r="HD138" s="118"/>
      <c r="HE138" s="118"/>
      <c r="HF138" s="118"/>
      <c r="HG138" s="118"/>
      <c r="HH138" s="118"/>
      <c r="HI138" s="118"/>
      <c r="HJ138" s="118"/>
      <c r="HK138" s="118"/>
      <c r="HL138" s="118"/>
      <c r="HM138" s="118"/>
      <c r="HN138" s="118"/>
      <c r="HO138" s="118"/>
      <c r="HP138" s="118"/>
      <c r="HQ138" s="118"/>
      <c r="HR138" s="118"/>
      <c r="HS138" s="118"/>
      <c r="HT138" s="118"/>
      <c r="HU138" s="118"/>
      <c r="HV138" s="118"/>
    </row>
    <row r="139" spans="1:230" x14ac:dyDescent="0.3">
      <c r="A139" s="120"/>
      <c r="B139" s="120"/>
      <c r="C139" s="118"/>
      <c r="D139" s="118"/>
      <c r="E139" s="118"/>
      <c r="F139" s="118"/>
      <c r="G139" s="118"/>
      <c r="H139" s="118"/>
      <c r="I139" s="118"/>
      <c r="J139" s="118"/>
      <c r="K139" s="118"/>
      <c r="L139" s="118"/>
      <c r="M139" s="118"/>
      <c r="N139" s="118"/>
      <c r="O139" s="118"/>
      <c r="P139" s="118"/>
      <c r="Q139" s="118"/>
      <c r="R139" s="118"/>
      <c r="S139" s="118"/>
      <c r="T139" s="123"/>
      <c r="U139" s="120"/>
      <c r="V139" s="118"/>
      <c r="W139" s="118"/>
      <c r="X139" s="118"/>
      <c r="Y139" s="118"/>
      <c r="Z139" s="118"/>
      <c r="AA139" s="118"/>
      <c r="AB139" s="118"/>
      <c r="AC139" s="118"/>
      <c r="AD139" s="118"/>
      <c r="AE139" s="118"/>
      <c r="AF139" s="118"/>
      <c r="AG139" s="118"/>
      <c r="AH139" s="118"/>
      <c r="AI139" s="118"/>
      <c r="AJ139" s="118"/>
      <c r="AK139" s="118"/>
      <c r="AL139" s="118"/>
      <c r="AM139" s="118"/>
      <c r="AN139" s="118"/>
      <c r="AO139" s="118"/>
      <c r="AP139" s="118"/>
      <c r="AQ139" s="118"/>
      <c r="AR139" s="118"/>
      <c r="AS139" s="123"/>
      <c r="AT139" s="123"/>
      <c r="AU139" s="118"/>
      <c r="AV139" s="118"/>
      <c r="AW139" s="118"/>
      <c r="AX139" s="118"/>
      <c r="AY139" s="118"/>
      <c r="AZ139" s="118"/>
      <c r="BA139" s="118"/>
      <c r="BB139" s="118"/>
      <c r="BC139" s="118"/>
      <c r="BD139" s="118"/>
      <c r="BE139" s="118"/>
      <c r="BF139" s="118"/>
      <c r="BG139" s="118"/>
      <c r="BH139" s="118"/>
      <c r="BI139" s="118"/>
      <c r="BJ139" s="118"/>
      <c r="BK139" s="118"/>
      <c r="BL139" s="118"/>
      <c r="BM139" s="118"/>
      <c r="BN139" s="118"/>
      <c r="BO139" s="118"/>
      <c r="BP139" s="118"/>
      <c r="BQ139" s="118"/>
      <c r="BR139" s="118"/>
      <c r="BS139" s="118"/>
      <c r="BT139" s="118"/>
      <c r="BU139" s="118"/>
      <c r="BV139" s="118"/>
      <c r="BW139" s="118"/>
      <c r="BX139" s="118"/>
      <c r="BY139" s="118"/>
      <c r="BZ139" s="118"/>
      <c r="CA139" s="118"/>
      <c r="CB139" s="118"/>
      <c r="CC139" s="118"/>
      <c r="CD139" s="118"/>
      <c r="CE139" s="118"/>
      <c r="CF139" s="118"/>
      <c r="CG139" s="118"/>
      <c r="CH139" s="118"/>
      <c r="CI139" s="118"/>
      <c r="CJ139" s="118"/>
      <c r="CK139" s="118"/>
      <c r="CL139" s="118"/>
      <c r="CM139" s="118"/>
      <c r="CN139" s="118"/>
      <c r="CO139" s="118"/>
      <c r="CP139" s="118"/>
      <c r="CQ139" s="118"/>
      <c r="CR139" s="118"/>
      <c r="CS139" s="118"/>
      <c r="CT139" s="118"/>
      <c r="CU139" s="118"/>
      <c r="CV139" s="118"/>
      <c r="CW139" s="118"/>
      <c r="CX139" s="118"/>
      <c r="CY139" s="118"/>
      <c r="CZ139" s="118"/>
      <c r="DA139" s="118"/>
      <c r="DB139" s="118"/>
      <c r="DC139" s="118"/>
      <c r="DD139" s="118"/>
      <c r="DE139" s="118"/>
      <c r="DF139" s="118"/>
      <c r="DG139" s="118"/>
      <c r="DH139" s="118"/>
      <c r="DI139" s="118"/>
      <c r="DJ139" s="118"/>
      <c r="DK139" s="118"/>
      <c r="DL139" s="118"/>
      <c r="DM139" s="118"/>
      <c r="DN139" s="118"/>
      <c r="DO139" s="118"/>
      <c r="DP139" s="118"/>
      <c r="DQ139" s="118"/>
      <c r="DR139" s="118"/>
      <c r="DS139" s="118"/>
      <c r="DT139" s="118"/>
      <c r="DU139" s="129"/>
      <c r="DV139" s="118"/>
      <c r="DW139" s="118"/>
      <c r="DX139" s="118"/>
      <c r="DY139" s="118"/>
      <c r="DZ139" s="118"/>
      <c r="EA139" s="118"/>
      <c r="EB139" s="118"/>
      <c r="EC139" s="118"/>
      <c r="ED139" s="118"/>
      <c r="EE139" s="118"/>
      <c r="EF139" s="118"/>
      <c r="EG139" s="118"/>
      <c r="EH139" s="118"/>
      <c r="EI139" s="118"/>
      <c r="EJ139" s="118"/>
      <c r="EK139" s="118"/>
      <c r="EL139" s="123"/>
      <c r="EM139" s="123"/>
      <c r="EN139" s="118"/>
      <c r="EO139" s="118"/>
      <c r="EP139" s="118"/>
      <c r="EQ139" s="118"/>
      <c r="ER139" s="118"/>
      <c r="ES139" s="118"/>
      <c r="ET139" s="118"/>
      <c r="EU139" s="118"/>
      <c r="EV139" s="144">
        <v>2038</v>
      </c>
      <c r="EW139" s="129"/>
      <c r="EX139" s="123"/>
      <c r="EY139" s="123"/>
      <c r="EZ139" s="259"/>
      <c r="FA139" s="260"/>
      <c r="FB139" s="118"/>
      <c r="FC139" s="118"/>
      <c r="FD139" s="118"/>
      <c r="FE139" s="118"/>
      <c r="FF139" s="118"/>
      <c r="FG139" s="118"/>
      <c r="FH139" s="118"/>
      <c r="FI139" s="118"/>
      <c r="FJ139" s="118"/>
      <c r="FK139" s="118"/>
      <c r="FL139" s="118"/>
      <c r="FM139" s="118"/>
      <c r="FN139" s="118"/>
      <c r="FO139" s="118"/>
      <c r="FP139" s="118"/>
      <c r="FQ139" s="118"/>
      <c r="FR139" s="118"/>
      <c r="FS139" s="118"/>
      <c r="FT139" s="118"/>
      <c r="FU139" s="118"/>
      <c r="FV139" s="118"/>
      <c r="FW139" s="118"/>
      <c r="FX139" s="118"/>
      <c r="FY139" s="118"/>
      <c r="FZ139" s="118"/>
      <c r="GA139" s="118"/>
      <c r="GB139" s="118"/>
      <c r="GC139" s="118"/>
      <c r="GD139" s="118"/>
      <c r="GE139" s="118"/>
      <c r="GF139" s="118"/>
      <c r="GG139" s="118"/>
      <c r="GH139" s="118"/>
      <c r="GI139" s="118"/>
      <c r="GJ139" s="118"/>
      <c r="GK139" s="118"/>
      <c r="GL139" s="118"/>
      <c r="GM139" s="118"/>
      <c r="GN139" s="118"/>
      <c r="GO139" s="118"/>
      <c r="GP139" s="118"/>
      <c r="GQ139" s="118"/>
      <c r="GR139" s="118"/>
      <c r="GS139" s="118"/>
      <c r="GT139" s="118"/>
      <c r="GU139" s="118"/>
      <c r="GV139" s="118"/>
      <c r="GW139" s="118"/>
      <c r="GX139" s="118"/>
      <c r="GY139" s="118"/>
      <c r="GZ139" s="118"/>
      <c r="HA139" s="118"/>
      <c r="HB139" s="118"/>
      <c r="HC139" s="118"/>
      <c r="HD139" s="118"/>
      <c r="HE139" s="118"/>
      <c r="HF139" s="118"/>
      <c r="HG139" s="118"/>
      <c r="HH139" s="118"/>
      <c r="HI139" s="118"/>
      <c r="HJ139" s="118"/>
      <c r="HK139" s="118"/>
      <c r="HL139" s="118"/>
      <c r="HM139" s="118"/>
      <c r="HN139" s="118"/>
      <c r="HO139" s="118"/>
      <c r="HP139" s="118"/>
      <c r="HQ139" s="118"/>
      <c r="HR139" s="118"/>
      <c r="HS139" s="118"/>
      <c r="HT139" s="118"/>
      <c r="HU139" s="118"/>
      <c r="HV139" s="118"/>
    </row>
    <row r="140" spans="1:230" x14ac:dyDescent="0.3">
      <c r="A140" s="120"/>
      <c r="B140" s="120"/>
      <c r="C140" s="118"/>
      <c r="D140" s="118"/>
      <c r="E140" s="118"/>
      <c r="F140" s="118"/>
      <c r="G140" s="118"/>
      <c r="H140" s="118"/>
      <c r="I140" s="118"/>
      <c r="J140" s="118"/>
      <c r="K140" s="118"/>
      <c r="L140" s="118"/>
      <c r="M140" s="118"/>
      <c r="N140" s="118"/>
      <c r="O140" s="118"/>
      <c r="P140" s="118"/>
      <c r="Q140" s="118"/>
      <c r="R140" s="118"/>
      <c r="S140" s="118"/>
      <c r="T140" s="123"/>
      <c r="U140" s="120"/>
      <c r="V140" s="118"/>
      <c r="W140" s="118"/>
      <c r="X140" s="118"/>
      <c r="Y140" s="118"/>
      <c r="Z140" s="118"/>
      <c r="AA140" s="118"/>
      <c r="AB140" s="118"/>
      <c r="AC140" s="118"/>
      <c r="AD140" s="118"/>
      <c r="AE140" s="118"/>
      <c r="AF140" s="118"/>
      <c r="AG140" s="118"/>
      <c r="AH140" s="118"/>
      <c r="AI140" s="118"/>
      <c r="AJ140" s="118"/>
      <c r="AK140" s="118"/>
      <c r="AL140" s="118"/>
      <c r="AM140" s="118"/>
      <c r="AN140" s="118"/>
      <c r="AO140" s="118"/>
      <c r="AP140" s="118"/>
      <c r="AQ140" s="118"/>
      <c r="AR140" s="118"/>
      <c r="AS140" s="123"/>
      <c r="AT140" s="123"/>
      <c r="AU140" s="118"/>
      <c r="AV140" s="118"/>
      <c r="AW140" s="118"/>
      <c r="AX140" s="118"/>
      <c r="AY140" s="118"/>
      <c r="AZ140" s="118"/>
      <c r="BA140" s="118"/>
      <c r="BB140" s="118"/>
      <c r="BC140" s="118"/>
      <c r="BD140" s="118"/>
      <c r="BE140" s="118"/>
      <c r="BF140" s="118"/>
      <c r="BG140" s="118"/>
      <c r="BH140" s="118"/>
      <c r="BI140" s="118"/>
      <c r="BJ140" s="118"/>
      <c r="BK140" s="118"/>
      <c r="BL140" s="118"/>
      <c r="BM140" s="118"/>
      <c r="BN140" s="118"/>
      <c r="BO140" s="118"/>
      <c r="BP140" s="118"/>
      <c r="BQ140" s="118"/>
      <c r="BR140" s="118"/>
      <c r="BS140" s="118"/>
      <c r="BT140" s="118"/>
      <c r="BU140" s="118"/>
      <c r="BV140" s="118"/>
      <c r="BW140" s="118"/>
      <c r="BX140" s="118"/>
      <c r="BY140" s="118"/>
      <c r="BZ140" s="118"/>
      <c r="CA140" s="118"/>
      <c r="CB140" s="118"/>
      <c r="CC140" s="118"/>
      <c r="CD140" s="118"/>
      <c r="CE140" s="118"/>
      <c r="CF140" s="118"/>
      <c r="CG140" s="118"/>
      <c r="CH140" s="118"/>
      <c r="CI140" s="118"/>
      <c r="CJ140" s="118"/>
      <c r="CK140" s="118"/>
      <c r="CL140" s="118"/>
      <c r="CM140" s="118"/>
      <c r="CN140" s="118"/>
      <c r="CO140" s="118"/>
      <c r="CP140" s="118"/>
      <c r="CQ140" s="118"/>
      <c r="CR140" s="118"/>
      <c r="CS140" s="118"/>
      <c r="CT140" s="118"/>
      <c r="CU140" s="118"/>
      <c r="CV140" s="118"/>
      <c r="CW140" s="118"/>
      <c r="CX140" s="118"/>
      <c r="CY140" s="118"/>
      <c r="CZ140" s="118"/>
      <c r="DA140" s="118"/>
      <c r="DB140" s="118"/>
      <c r="DC140" s="118"/>
      <c r="DD140" s="118"/>
      <c r="DE140" s="118"/>
      <c r="DF140" s="118"/>
      <c r="DG140" s="118"/>
      <c r="DH140" s="118"/>
      <c r="DI140" s="118"/>
      <c r="DJ140" s="118"/>
      <c r="DK140" s="118"/>
      <c r="DL140" s="118"/>
      <c r="DM140" s="118"/>
      <c r="DN140" s="118"/>
      <c r="DO140" s="118"/>
      <c r="DP140" s="118"/>
      <c r="DQ140" s="118"/>
      <c r="DR140" s="118"/>
      <c r="DS140" s="118"/>
      <c r="DT140" s="118"/>
      <c r="DU140" s="129"/>
      <c r="DV140" s="118"/>
      <c r="DW140" s="118"/>
      <c r="DX140" s="118"/>
      <c r="DY140" s="118"/>
      <c r="DZ140" s="118"/>
      <c r="EA140" s="118"/>
      <c r="EB140" s="118"/>
      <c r="EC140" s="118"/>
      <c r="ED140" s="118"/>
      <c r="EE140" s="118"/>
      <c r="EF140" s="118"/>
      <c r="EG140" s="118"/>
      <c r="EH140" s="118"/>
      <c r="EI140" s="118"/>
      <c r="EJ140" s="118"/>
      <c r="EK140" s="118"/>
      <c r="EL140" s="123"/>
      <c r="EM140" s="123"/>
      <c r="EN140" s="118"/>
      <c r="EO140" s="118"/>
      <c r="EP140" s="118"/>
      <c r="EQ140" s="118"/>
      <c r="ER140" s="118"/>
      <c r="ES140" s="118"/>
      <c r="ET140" s="118"/>
      <c r="EU140" s="118"/>
      <c r="EV140" s="144">
        <v>2039</v>
      </c>
      <c r="EW140" s="129"/>
      <c r="EX140" s="123"/>
      <c r="EY140" s="123"/>
      <c r="EZ140" s="259"/>
      <c r="FA140" s="260"/>
      <c r="FB140" s="118"/>
      <c r="FC140" s="118"/>
      <c r="FD140" s="118"/>
      <c r="FE140" s="118"/>
      <c r="FF140" s="118"/>
      <c r="FG140" s="118"/>
      <c r="FH140" s="118"/>
      <c r="FI140" s="118"/>
      <c r="FJ140" s="118"/>
      <c r="FK140" s="118"/>
      <c r="FL140" s="118"/>
      <c r="FM140" s="118"/>
      <c r="FN140" s="118"/>
      <c r="FO140" s="118"/>
      <c r="FP140" s="118"/>
      <c r="FQ140" s="118"/>
      <c r="FR140" s="118"/>
      <c r="FS140" s="118"/>
      <c r="FT140" s="118"/>
      <c r="FU140" s="118"/>
      <c r="FV140" s="118"/>
      <c r="FW140" s="118"/>
      <c r="FX140" s="118"/>
      <c r="FY140" s="118"/>
      <c r="FZ140" s="118"/>
      <c r="GA140" s="118"/>
      <c r="GB140" s="118"/>
      <c r="GC140" s="118"/>
      <c r="GD140" s="118"/>
      <c r="GE140" s="118"/>
      <c r="GF140" s="118"/>
      <c r="GG140" s="118"/>
      <c r="GH140" s="118"/>
      <c r="GI140" s="118"/>
      <c r="GJ140" s="118"/>
      <c r="GK140" s="118"/>
      <c r="GL140" s="118"/>
      <c r="GM140" s="118"/>
      <c r="GN140" s="118"/>
      <c r="GO140" s="118"/>
      <c r="GP140" s="118"/>
      <c r="GQ140" s="118"/>
      <c r="GR140" s="118"/>
      <c r="GS140" s="118"/>
      <c r="GT140" s="118"/>
      <c r="GU140" s="118"/>
      <c r="GV140" s="118"/>
      <c r="GW140" s="118"/>
      <c r="GX140" s="118"/>
      <c r="GY140" s="118"/>
      <c r="GZ140" s="118"/>
      <c r="HA140" s="118"/>
      <c r="HB140" s="118"/>
      <c r="HC140" s="118"/>
      <c r="HD140" s="118"/>
      <c r="HE140" s="118"/>
      <c r="HF140" s="118"/>
      <c r="HG140" s="118"/>
      <c r="HH140" s="118"/>
      <c r="HI140" s="118"/>
      <c r="HJ140" s="118"/>
      <c r="HK140" s="118"/>
      <c r="HL140" s="118"/>
      <c r="HM140" s="118"/>
      <c r="HN140" s="118"/>
      <c r="HO140" s="118"/>
      <c r="HP140" s="118"/>
      <c r="HQ140" s="118"/>
      <c r="HR140" s="118"/>
      <c r="HS140" s="118"/>
      <c r="HT140" s="118"/>
      <c r="HU140" s="118"/>
      <c r="HV140" s="118"/>
    </row>
    <row r="141" spans="1:230" x14ac:dyDescent="0.3">
      <c r="A141" s="120"/>
      <c r="B141" s="120"/>
      <c r="C141" s="118"/>
      <c r="D141" s="118"/>
      <c r="E141" s="118"/>
      <c r="F141" s="118"/>
      <c r="G141" s="118"/>
      <c r="H141" s="118"/>
      <c r="I141" s="118"/>
      <c r="J141" s="118"/>
      <c r="K141" s="118"/>
      <c r="L141" s="118"/>
      <c r="M141" s="118"/>
      <c r="N141" s="118"/>
      <c r="O141" s="118"/>
      <c r="P141" s="118"/>
      <c r="Q141" s="118"/>
      <c r="R141" s="118"/>
      <c r="S141" s="118"/>
      <c r="T141" s="123"/>
      <c r="U141" s="120"/>
      <c r="V141" s="118"/>
      <c r="W141" s="118"/>
      <c r="X141" s="118"/>
      <c r="Y141" s="118"/>
      <c r="Z141" s="118"/>
      <c r="AA141" s="118"/>
      <c r="AB141" s="118"/>
      <c r="AC141" s="118"/>
      <c r="AD141" s="118"/>
      <c r="AE141" s="118"/>
      <c r="AF141" s="118"/>
      <c r="AG141" s="118"/>
      <c r="AH141" s="118"/>
      <c r="AI141" s="118"/>
      <c r="AJ141" s="118"/>
      <c r="AK141" s="118"/>
      <c r="AL141" s="118"/>
      <c r="AM141" s="118"/>
      <c r="AN141" s="118"/>
      <c r="AO141" s="118"/>
      <c r="AP141" s="118"/>
      <c r="AQ141" s="118"/>
      <c r="AR141" s="118"/>
      <c r="AS141" s="123"/>
      <c r="AT141" s="123"/>
      <c r="AU141" s="118"/>
      <c r="AV141" s="118"/>
      <c r="AW141" s="118"/>
      <c r="AX141" s="118"/>
      <c r="AY141" s="118"/>
      <c r="AZ141" s="118"/>
      <c r="BA141" s="118"/>
      <c r="BB141" s="118"/>
      <c r="BC141" s="118"/>
      <c r="BD141" s="118"/>
      <c r="BE141" s="118"/>
      <c r="BF141" s="118"/>
      <c r="BG141" s="118"/>
      <c r="BH141" s="118"/>
      <c r="BI141" s="118"/>
      <c r="BJ141" s="118"/>
      <c r="BK141" s="118"/>
      <c r="BL141" s="118"/>
      <c r="BM141" s="118"/>
      <c r="BN141" s="118"/>
      <c r="BO141" s="118"/>
      <c r="BP141" s="118"/>
      <c r="BQ141" s="118"/>
      <c r="BR141" s="118"/>
      <c r="BS141" s="118"/>
      <c r="BT141" s="118"/>
      <c r="BU141" s="118"/>
      <c r="BV141" s="118"/>
      <c r="BW141" s="118"/>
      <c r="BX141" s="118"/>
      <c r="BY141" s="118"/>
      <c r="BZ141" s="118"/>
      <c r="CA141" s="118"/>
      <c r="CB141" s="118"/>
      <c r="CC141" s="118"/>
      <c r="CD141" s="118"/>
      <c r="CE141" s="118"/>
      <c r="CF141" s="118"/>
      <c r="CG141" s="118"/>
      <c r="CH141" s="118"/>
      <c r="CI141" s="118"/>
      <c r="CJ141" s="118"/>
      <c r="CK141" s="118"/>
      <c r="CL141" s="118"/>
      <c r="CM141" s="118"/>
      <c r="CN141" s="118"/>
      <c r="CO141" s="118"/>
      <c r="CP141" s="118"/>
      <c r="CQ141" s="118"/>
      <c r="CR141" s="118"/>
      <c r="CS141" s="118"/>
      <c r="CT141" s="118"/>
      <c r="CU141" s="118"/>
      <c r="CV141" s="118"/>
      <c r="CW141" s="118"/>
      <c r="CX141" s="118"/>
      <c r="CY141" s="118"/>
      <c r="CZ141" s="118"/>
      <c r="DA141" s="118"/>
      <c r="DB141" s="118"/>
      <c r="DC141" s="118"/>
      <c r="DD141" s="118"/>
      <c r="DE141" s="118"/>
      <c r="DF141" s="118"/>
      <c r="DG141" s="118"/>
      <c r="DH141" s="118"/>
      <c r="DI141" s="118"/>
      <c r="DJ141" s="118"/>
      <c r="DK141" s="118"/>
      <c r="DL141" s="118"/>
      <c r="DM141" s="118"/>
      <c r="DN141" s="118"/>
      <c r="DO141" s="118"/>
      <c r="DP141" s="118"/>
      <c r="DQ141" s="118"/>
      <c r="DR141" s="118"/>
      <c r="DS141" s="118"/>
      <c r="DT141" s="118"/>
      <c r="DU141" s="129"/>
      <c r="DV141" s="118"/>
      <c r="DW141" s="118"/>
      <c r="DX141" s="118"/>
      <c r="DY141" s="118"/>
      <c r="DZ141" s="118"/>
      <c r="EA141" s="118"/>
      <c r="EB141" s="118"/>
      <c r="EC141" s="118"/>
      <c r="ED141" s="118"/>
      <c r="EE141" s="118"/>
      <c r="EF141" s="118"/>
      <c r="EG141" s="118"/>
      <c r="EH141" s="118"/>
      <c r="EI141" s="118"/>
      <c r="EJ141" s="118"/>
      <c r="EK141" s="118"/>
      <c r="EL141" s="123"/>
      <c r="EM141" s="123"/>
      <c r="EN141" s="118"/>
      <c r="EO141" s="118"/>
      <c r="EP141" s="118"/>
      <c r="EQ141" s="118"/>
      <c r="ER141" s="118"/>
      <c r="ES141" s="118"/>
      <c r="ET141" s="118"/>
      <c r="EU141" s="118"/>
      <c r="EV141" s="144">
        <v>2040</v>
      </c>
      <c r="EW141" s="129"/>
      <c r="EX141" s="123"/>
      <c r="EY141" s="123"/>
      <c r="EZ141" s="259">
        <f>($EZ$287*EV141+$EZ$288)</f>
        <v>0.26869590911600305</v>
      </c>
      <c r="FA141" s="260">
        <f>($FA$287*EV141+$FA$288)</f>
        <v>0.200816593236393</v>
      </c>
      <c r="FB141" s="118"/>
      <c r="FC141" s="118"/>
      <c r="FD141" s="118"/>
      <c r="FE141" s="118"/>
      <c r="FF141" s="118"/>
      <c r="FG141" s="118"/>
      <c r="FH141" s="118"/>
      <c r="FI141" s="118"/>
      <c r="FJ141" s="118"/>
      <c r="FK141" s="118"/>
      <c r="FL141" s="118"/>
      <c r="FM141" s="118"/>
      <c r="FN141" s="118"/>
      <c r="FO141" s="118"/>
      <c r="FP141" s="118"/>
      <c r="FQ141" s="118"/>
      <c r="FR141" s="118"/>
      <c r="FS141" s="118"/>
      <c r="FT141" s="118"/>
      <c r="FU141" s="118"/>
      <c r="FV141" s="118"/>
      <c r="FW141" s="118"/>
      <c r="FX141" s="118"/>
      <c r="FY141" s="118"/>
      <c r="FZ141" s="118"/>
      <c r="GA141" s="118"/>
      <c r="GB141" s="118"/>
      <c r="GC141" s="118"/>
      <c r="GD141" s="118"/>
      <c r="GE141" s="118"/>
      <c r="GF141" s="118"/>
      <c r="GG141" s="118"/>
      <c r="GH141" s="118"/>
      <c r="GI141" s="118"/>
      <c r="GJ141" s="118"/>
      <c r="GK141" s="118"/>
      <c r="GL141" s="118"/>
      <c r="GM141" s="118"/>
      <c r="GN141" s="118"/>
      <c r="GO141" s="118"/>
      <c r="GP141" s="118"/>
      <c r="GQ141" s="118"/>
      <c r="GR141" s="118"/>
      <c r="GS141" s="118"/>
      <c r="GT141" s="118"/>
      <c r="GU141" s="118"/>
      <c r="GV141" s="118"/>
      <c r="GW141" s="118"/>
      <c r="GX141" s="118"/>
      <c r="GY141" s="118"/>
      <c r="GZ141" s="118"/>
      <c r="HA141" s="118"/>
      <c r="HB141" s="118"/>
      <c r="HC141" s="118"/>
      <c r="HD141" s="118"/>
      <c r="HE141" s="118"/>
      <c r="HF141" s="118"/>
      <c r="HG141" s="118"/>
      <c r="HH141" s="118"/>
      <c r="HI141" s="118"/>
      <c r="HJ141" s="118"/>
      <c r="HK141" s="118"/>
      <c r="HL141" s="118"/>
      <c r="HM141" s="118"/>
      <c r="HN141" s="118"/>
      <c r="HO141" s="118"/>
      <c r="HP141" s="118"/>
      <c r="HQ141" s="118"/>
      <c r="HR141" s="118"/>
      <c r="HS141" s="118"/>
      <c r="HT141" s="118"/>
      <c r="HU141" s="118"/>
      <c r="HV141" s="118"/>
    </row>
    <row r="142" spans="1:230" x14ac:dyDescent="0.3">
      <c r="A142" s="120"/>
      <c r="B142" s="120"/>
      <c r="C142" s="118"/>
      <c r="D142" s="118"/>
      <c r="E142" s="118"/>
      <c r="F142" s="118"/>
      <c r="G142" s="118"/>
      <c r="H142" s="118"/>
      <c r="I142" s="118"/>
      <c r="J142" s="118"/>
      <c r="K142" s="118"/>
      <c r="L142" s="118"/>
      <c r="M142" s="118"/>
      <c r="N142" s="118"/>
      <c r="O142" s="118"/>
      <c r="P142" s="118"/>
      <c r="Q142" s="118"/>
      <c r="R142" s="118"/>
      <c r="S142" s="118"/>
      <c r="T142" s="123"/>
      <c r="U142" s="120"/>
      <c r="V142" s="118"/>
      <c r="W142" s="118"/>
      <c r="X142" s="118"/>
      <c r="Y142" s="118"/>
      <c r="Z142" s="118"/>
      <c r="AA142" s="118"/>
      <c r="AB142" s="118"/>
      <c r="AC142" s="118"/>
      <c r="AD142" s="118"/>
      <c r="AE142" s="118"/>
      <c r="AF142" s="118"/>
      <c r="AG142" s="118"/>
      <c r="AH142" s="118"/>
      <c r="AI142" s="118"/>
      <c r="AJ142" s="118"/>
      <c r="AK142" s="118"/>
      <c r="AL142" s="118"/>
      <c r="AM142" s="118"/>
      <c r="AN142" s="118"/>
      <c r="AO142" s="118"/>
      <c r="AP142" s="118"/>
      <c r="AQ142" s="118"/>
      <c r="AR142" s="118"/>
      <c r="AS142" s="123"/>
      <c r="AT142" s="123"/>
      <c r="AU142" s="118"/>
      <c r="AV142" s="118"/>
      <c r="AW142" s="118"/>
      <c r="AX142" s="118"/>
      <c r="AY142" s="118"/>
      <c r="AZ142" s="118"/>
      <c r="BA142" s="118"/>
      <c r="BB142" s="118"/>
      <c r="BC142" s="118"/>
      <c r="BD142" s="118"/>
      <c r="BE142" s="118"/>
      <c r="BF142" s="118"/>
      <c r="BG142" s="118"/>
      <c r="BH142" s="118"/>
      <c r="BI142" s="118"/>
      <c r="BJ142" s="118"/>
      <c r="BK142" s="118"/>
      <c r="BL142" s="118"/>
      <c r="BM142" s="118"/>
      <c r="BN142" s="118"/>
      <c r="BO142" s="118"/>
      <c r="BP142" s="118"/>
      <c r="BQ142" s="118"/>
      <c r="BR142" s="118"/>
      <c r="BS142" s="118"/>
      <c r="BT142" s="118"/>
      <c r="BU142" s="118"/>
      <c r="BV142" s="118"/>
      <c r="BW142" s="118"/>
      <c r="BX142" s="118"/>
      <c r="BY142" s="118"/>
      <c r="BZ142" s="118"/>
      <c r="CA142" s="118"/>
      <c r="CB142" s="118"/>
      <c r="CC142" s="118"/>
      <c r="CD142" s="118"/>
      <c r="CE142" s="118"/>
      <c r="CF142" s="118"/>
      <c r="CG142" s="118"/>
      <c r="CH142" s="118"/>
      <c r="CI142" s="118"/>
      <c r="CJ142" s="118"/>
      <c r="CK142" s="118"/>
      <c r="CL142" s="118"/>
      <c r="CM142" s="118"/>
      <c r="CN142" s="118"/>
      <c r="CO142" s="118"/>
      <c r="CP142" s="118"/>
      <c r="CQ142" s="118"/>
      <c r="CR142" s="118"/>
      <c r="CS142" s="118"/>
      <c r="CT142" s="118"/>
      <c r="CU142" s="118"/>
      <c r="CV142" s="118"/>
      <c r="CW142" s="118"/>
      <c r="CX142" s="118"/>
      <c r="CY142" s="118"/>
      <c r="CZ142" s="118"/>
      <c r="DA142" s="118"/>
      <c r="DB142" s="118"/>
      <c r="DC142" s="118"/>
      <c r="DD142" s="118"/>
      <c r="DE142" s="118"/>
      <c r="DF142" s="118"/>
      <c r="DG142" s="118"/>
      <c r="DH142" s="118"/>
      <c r="DI142" s="118"/>
      <c r="DJ142" s="118"/>
      <c r="DK142" s="118"/>
      <c r="DL142" s="118"/>
      <c r="DM142" s="118"/>
      <c r="DN142" s="118"/>
      <c r="DO142" s="118"/>
      <c r="DP142" s="118"/>
      <c r="DQ142" s="118"/>
      <c r="DR142" s="118"/>
      <c r="DS142" s="118"/>
      <c r="DT142" s="118"/>
      <c r="DU142" s="129"/>
      <c r="DV142" s="118"/>
      <c r="DW142" s="118"/>
      <c r="DX142" s="118"/>
      <c r="DY142" s="118"/>
      <c r="DZ142" s="118"/>
      <c r="EA142" s="118"/>
      <c r="EB142" s="118"/>
      <c r="EC142" s="118"/>
      <c r="ED142" s="118"/>
      <c r="EE142" s="118"/>
      <c r="EF142" s="118"/>
      <c r="EG142" s="118"/>
      <c r="EH142" s="118"/>
      <c r="EI142" s="118"/>
      <c r="EJ142" s="118"/>
      <c r="EK142" s="118"/>
      <c r="EL142" s="123"/>
      <c r="EM142" s="123"/>
      <c r="EN142" s="118"/>
      <c r="EO142" s="118"/>
      <c r="EP142" s="118"/>
      <c r="EQ142" s="118"/>
      <c r="ER142" s="118"/>
      <c r="ES142" s="118"/>
      <c r="ET142" s="118"/>
      <c r="EU142" s="118"/>
      <c r="EV142" s="159">
        <v>2041</v>
      </c>
      <c r="EW142" s="129"/>
      <c r="EX142" s="123"/>
      <c r="EY142" s="123"/>
      <c r="EZ142" s="259"/>
      <c r="FA142" s="260"/>
      <c r="FB142" s="118"/>
      <c r="FC142" s="118"/>
      <c r="FD142" s="118"/>
      <c r="FE142" s="118"/>
      <c r="FF142" s="118"/>
      <c r="FG142" s="118"/>
      <c r="FH142" s="118"/>
      <c r="FI142" s="118"/>
      <c r="FJ142" s="118"/>
      <c r="FK142" s="118"/>
      <c r="FL142" s="118"/>
      <c r="FM142" s="118"/>
      <c r="FN142" s="118"/>
      <c r="FO142" s="118"/>
      <c r="FP142" s="118"/>
      <c r="FQ142" s="118"/>
      <c r="FR142" s="118"/>
      <c r="FS142" s="118"/>
      <c r="FT142" s="118"/>
      <c r="FU142" s="118"/>
      <c r="FV142" s="118"/>
      <c r="FW142" s="118"/>
      <c r="FX142" s="118"/>
      <c r="FY142" s="118"/>
      <c r="FZ142" s="118"/>
      <c r="GA142" s="118"/>
      <c r="GB142" s="118"/>
      <c r="GC142" s="118"/>
      <c r="GD142" s="118"/>
      <c r="GE142" s="118"/>
      <c r="GF142" s="118"/>
      <c r="GG142" s="118"/>
      <c r="GH142" s="118"/>
      <c r="GI142" s="118"/>
      <c r="GJ142" s="118"/>
      <c r="GK142" s="118"/>
      <c r="GL142" s="118"/>
      <c r="GM142" s="118"/>
      <c r="GN142" s="118"/>
      <c r="GO142" s="118"/>
      <c r="GP142" s="118"/>
      <c r="GQ142" s="118"/>
      <c r="GR142" s="118"/>
      <c r="GS142" s="118"/>
      <c r="GT142" s="118"/>
      <c r="GU142" s="118"/>
      <c r="GV142" s="118"/>
      <c r="GW142" s="118"/>
      <c r="GX142" s="118"/>
      <c r="GY142" s="118"/>
      <c r="GZ142" s="118"/>
      <c r="HA142" s="118"/>
      <c r="HB142" s="118"/>
      <c r="HC142" s="118"/>
      <c r="HD142" s="118"/>
      <c r="HE142" s="118"/>
      <c r="HF142" s="118"/>
      <c r="HG142" s="118"/>
      <c r="HH142" s="118"/>
      <c r="HI142" s="118"/>
      <c r="HJ142" s="118"/>
      <c r="HK142" s="118"/>
      <c r="HL142" s="118"/>
      <c r="HM142" s="118"/>
      <c r="HN142" s="118"/>
      <c r="HO142" s="118"/>
      <c r="HP142" s="118"/>
      <c r="HQ142" s="118"/>
      <c r="HR142" s="118"/>
      <c r="HS142" s="118"/>
      <c r="HT142" s="118"/>
      <c r="HU142" s="118"/>
      <c r="HV142" s="118"/>
    </row>
    <row r="143" spans="1:230" x14ac:dyDescent="0.3">
      <c r="A143" s="120"/>
      <c r="B143" s="120"/>
      <c r="C143" s="118"/>
      <c r="D143" s="118"/>
      <c r="E143" s="118"/>
      <c r="F143" s="118"/>
      <c r="G143" s="118"/>
      <c r="H143" s="118"/>
      <c r="I143" s="118"/>
      <c r="J143" s="118"/>
      <c r="K143" s="118"/>
      <c r="L143" s="118"/>
      <c r="M143" s="118"/>
      <c r="N143" s="118"/>
      <c r="O143" s="118"/>
      <c r="P143" s="118"/>
      <c r="Q143" s="118"/>
      <c r="R143" s="118"/>
      <c r="S143" s="118"/>
      <c r="T143" s="123"/>
      <c r="U143" s="120"/>
      <c r="V143" s="118"/>
      <c r="W143" s="118"/>
      <c r="X143" s="118"/>
      <c r="Y143" s="118"/>
      <c r="Z143" s="118"/>
      <c r="AA143" s="118"/>
      <c r="AB143" s="118"/>
      <c r="AC143" s="118"/>
      <c r="AD143" s="118"/>
      <c r="AE143" s="118"/>
      <c r="AF143" s="118"/>
      <c r="AG143" s="118"/>
      <c r="AH143" s="118"/>
      <c r="AI143" s="118"/>
      <c r="AJ143" s="118"/>
      <c r="AK143" s="118"/>
      <c r="AL143" s="118"/>
      <c r="AM143" s="118"/>
      <c r="AN143" s="118"/>
      <c r="AO143" s="118"/>
      <c r="AP143" s="118"/>
      <c r="AQ143" s="118"/>
      <c r="AR143" s="118"/>
      <c r="AS143" s="123"/>
      <c r="AT143" s="123"/>
      <c r="AU143" s="118"/>
      <c r="AV143" s="118"/>
      <c r="AW143" s="118"/>
      <c r="AX143" s="118"/>
      <c r="AY143" s="118"/>
      <c r="AZ143" s="118"/>
      <c r="BA143" s="118"/>
      <c r="BB143" s="118"/>
      <c r="BC143" s="118"/>
      <c r="BD143" s="118"/>
      <c r="BE143" s="118"/>
      <c r="BF143" s="118"/>
      <c r="BG143" s="118"/>
      <c r="BH143" s="118"/>
      <c r="BI143" s="118"/>
      <c r="BJ143" s="118"/>
      <c r="BK143" s="118"/>
      <c r="BL143" s="118"/>
      <c r="BM143" s="118"/>
      <c r="BN143" s="118"/>
      <c r="BO143" s="118"/>
      <c r="BP143" s="118"/>
      <c r="BQ143" s="118"/>
      <c r="BR143" s="118"/>
      <c r="BS143" s="118"/>
      <c r="BT143" s="118"/>
      <c r="BU143" s="118"/>
      <c r="BV143" s="118"/>
      <c r="BW143" s="118"/>
      <c r="BX143" s="118"/>
      <c r="BY143" s="118"/>
      <c r="BZ143" s="118"/>
      <c r="CA143" s="118"/>
      <c r="CB143" s="118"/>
      <c r="CC143" s="118"/>
      <c r="CD143" s="118"/>
      <c r="CE143" s="118"/>
      <c r="CF143" s="118"/>
      <c r="CG143" s="118"/>
      <c r="CH143" s="118"/>
      <c r="CI143" s="118"/>
      <c r="CJ143" s="118"/>
      <c r="CK143" s="118"/>
      <c r="CL143" s="118"/>
      <c r="CM143" s="118"/>
      <c r="CN143" s="118"/>
      <c r="CO143" s="118"/>
      <c r="CP143" s="118"/>
      <c r="CQ143" s="118"/>
      <c r="CR143" s="118"/>
      <c r="CS143" s="118"/>
      <c r="CT143" s="118"/>
      <c r="CU143" s="118"/>
      <c r="CV143" s="118"/>
      <c r="CW143" s="118"/>
      <c r="CX143" s="118"/>
      <c r="CY143" s="118"/>
      <c r="CZ143" s="118"/>
      <c r="DA143" s="118"/>
      <c r="DB143" s="118"/>
      <c r="DC143" s="118"/>
      <c r="DD143" s="118"/>
      <c r="DE143" s="118"/>
      <c r="DF143" s="118"/>
      <c r="DG143" s="118"/>
      <c r="DH143" s="118"/>
      <c r="DI143" s="118"/>
      <c r="DJ143" s="118"/>
      <c r="DK143" s="118"/>
      <c r="DL143" s="118"/>
      <c r="DM143" s="118"/>
      <c r="DN143" s="118"/>
      <c r="DO143" s="118"/>
      <c r="DP143" s="118"/>
      <c r="DQ143" s="118"/>
      <c r="DR143" s="118"/>
      <c r="DS143" s="118"/>
      <c r="DT143" s="118"/>
      <c r="DU143" s="129"/>
      <c r="DV143" s="118"/>
      <c r="DW143" s="118"/>
      <c r="DX143" s="118"/>
      <c r="DY143" s="118"/>
      <c r="DZ143" s="118"/>
      <c r="EA143" s="118"/>
      <c r="EB143" s="118"/>
      <c r="EC143" s="118"/>
      <c r="ED143" s="118"/>
      <c r="EE143" s="118"/>
      <c r="EF143" s="118"/>
      <c r="EG143" s="118"/>
      <c r="EH143" s="118"/>
      <c r="EI143" s="118"/>
      <c r="EJ143" s="118"/>
      <c r="EK143" s="118"/>
      <c r="EL143" s="123"/>
      <c r="EM143" s="123"/>
      <c r="EN143" s="118"/>
      <c r="EO143" s="118"/>
      <c r="EP143" s="118"/>
      <c r="EQ143" s="118"/>
      <c r="ER143" s="118"/>
      <c r="ES143" s="118"/>
      <c r="ET143" s="118"/>
      <c r="EU143" s="118"/>
      <c r="EV143" s="144">
        <v>2042</v>
      </c>
      <c r="EW143" s="129"/>
      <c r="EX143" s="123"/>
      <c r="EY143" s="123"/>
      <c r="EZ143" s="259"/>
      <c r="FA143" s="260"/>
      <c r="FB143" s="118"/>
      <c r="FC143" s="118"/>
      <c r="FD143" s="118"/>
      <c r="FE143" s="118"/>
      <c r="FF143" s="118"/>
      <c r="FG143" s="118"/>
      <c r="FH143" s="118"/>
      <c r="FI143" s="118"/>
      <c r="FJ143" s="118"/>
      <c r="FK143" s="118"/>
      <c r="FL143" s="118"/>
      <c r="FM143" s="118"/>
      <c r="FN143" s="118"/>
      <c r="FO143" s="118"/>
      <c r="FP143" s="118"/>
      <c r="FQ143" s="118"/>
      <c r="FR143" s="118"/>
      <c r="FS143" s="118"/>
      <c r="FT143" s="118"/>
      <c r="FU143" s="118"/>
      <c r="FV143" s="118"/>
      <c r="FW143" s="118"/>
      <c r="FX143" s="118"/>
      <c r="FY143" s="118"/>
      <c r="FZ143" s="118"/>
      <c r="GA143" s="118"/>
      <c r="GB143" s="118"/>
      <c r="GC143" s="118"/>
      <c r="GD143" s="118"/>
      <c r="GE143" s="118"/>
      <c r="GF143" s="118"/>
      <c r="GG143" s="118"/>
      <c r="GH143" s="118"/>
      <c r="GI143" s="118"/>
      <c r="GJ143" s="118"/>
      <c r="GK143" s="118"/>
      <c r="GL143" s="118"/>
      <c r="GM143" s="118"/>
      <c r="GN143" s="118"/>
      <c r="GO143" s="118"/>
      <c r="GP143" s="118"/>
      <c r="GQ143" s="118"/>
      <c r="GR143" s="118"/>
      <c r="GS143" s="118"/>
      <c r="GT143" s="118"/>
      <c r="GU143" s="118"/>
      <c r="GV143" s="118"/>
      <c r="GW143" s="118"/>
      <c r="GX143" s="118"/>
      <c r="GY143" s="118"/>
      <c r="GZ143" s="118"/>
      <c r="HA143" s="118"/>
      <c r="HB143" s="118"/>
      <c r="HC143" s="118"/>
      <c r="HD143" s="118"/>
      <c r="HE143" s="118"/>
      <c r="HF143" s="118"/>
      <c r="HG143" s="118"/>
      <c r="HH143" s="118"/>
      <c r="HI143" s="118"/>
      <c r="HJ143" s="118"/>
      <c r="HK143" s="118"/>
      <c r="HL143" s="118"/>
      <c r="HM143" s="118"/>
      <c r="HN143" s="118"/>
      <c r="HO143" s="118"/>
      <c r="HP143" s="118"/>
      <c r="HQ143" s="118"/>
      <c r="HR143" s="118"/>
      <c r="HS143" s="118"/>
      <c r="HT143" s="118"/>
      <c r="HU143" s="118"/>
      <c r="HV143" s="118"/>
    </row>
    <row r="144" spans="1:230" x14ac:dyDescent="0.3">
      <c r="A144" s="120"/>
      <c r="B144" s="120"/>
      <c r="C144" s="118"/>
      <c r="D144" s="118"/>
      <c r="E144" s="118"/>
      <c r="F144" s="118"/>
      <c r="G144" s="118"/>
      <c r="H144" s="118"/>
      <c r="I144" s="118"/>
      <c r="J144" s="118"/>
      <c r="K144" s="118"/>
      <c r="L144" s="118"/>
      <c r="M144" s="118"/>
      <c r="N144" s="118"/>
      <c r="O144" s="118"/>
      <c r="P144" s="118"/>
      <c r="Q144" s="118"/>
      <c r="R144" s="118"/>
      <c r="S144" s="118"/>
      <c r="T144" s="123"/>
      <c r="U144" s="120"/>
      <c r="V144" s="118"/>
      <c r="W144" s="118"/>
      <c r="X144" s="118"/>
      <c r="Y144" s="118"/>
      <c r="Z144" s="118"/>
      <c r="AA144" s="118"/>
      <c r="AB144" s="118"/>
      <c r="AC144" s="118"/>
      <c r="AD144" s="118"/>
      <c r="AE144" s="118"/>
      <c r="AF144" s="118"/>
      <c r="AG144" s="118"/>
      <c r="AH144" s="118"/>
      <c r="AI144" s="118"/>
      <c r="AJ144" s="118"/>
      <c r="AK144" s="118"/>
      <c r="AL144" s="118"/>
      <c r="AM144" s="118"/>
      <c r="AN144" s="118"/>
      <c r="AO144" s="118"/>
      <c r="AP144" s="118"/>
      <c r="AQ144" s="118"/>
      <c r="AR144" s="118"/>
      <c r="AS144" s="123"/>
      <c r="AT144" s="123"/>
      <c r="AU144" s="118"/>
      <c r="AV144" s="118"/>
      <c r="AW144" s="118"/>
      <c r="AX144" s="118"/>
      <c r="AY144" s="118"/>
      <c r="AZ144" s="118"/>
      <c r="BA144" s="118"/>
      <c r="BB144" s="118"/>
      <c r="BC144" s="118"/>
      <c r="BD144" s="118"/>
      <c r="BE144" s="118"/>
      <c r="BF144" s="118"/>
      <c r="BG144" s="118"/>
      <c r="BH144" s="118"/>
      <c r="BI144" s="118"/>
      <c r="BJ144" s="118"/>
      <c r="BK144" s="118"/>
      <c r="BL144" s="118"/>
      <c r="BM144" s="118"/>
      <c r="BN144" s="118"/>
      <c r="BO144" s="118"/>
      <c r="BP144" s="118"/>
      <c r="BQ144" s="118"/>
      <c r="BR144" s="118"/>
      <c r="BS144" s="118"/>
      <c r="BT144" s="118"/>
      <c r="BU144" s="118"/>
      <c r="BV144" s="118"/>
      <c r="BW144" s="118"/>
      <c r="BX144" s="118"/>
      <c r="BY144" s="118"/>
      <c r="BZ144" s="118"/>
      <c r="CA144" s="118"/>
      <c r="CB144" s="118"/>
      <c r="CC144" s="118"/>
      <c r="CD144" s="118"/>
      <c r="CE144" s="118"/>
      <c r="CF144" s="118"/>
      <c r="CG144" s="118"/>
      <c r="CH144" s="118"/>
      <c r="CI144" s="118"/>
      <c r="CJ144" s="118"/>
      <c r="CK144" s="118"/>
      <c r="CL144" s="118"/>
      <c r="CM144" s="118"/>
      <c r="CN144" s="118"/>
      <c r="CO144" s="118"/>
      <c r="CP144" s="118"/>
      <c r="CQ144" s="118"/>
      <c r="CR144" s="118"/>
      <c r="CS144" s="118"/>
      <c r="CT144" s="118"/>
      <c r="CU144" s="118"/>
      <c r="CV144" s="118"/>
      <c r="CW144" s="118"/>
      <c r="CX144" s="118"/>
      <c r="CY144" s="118"/>
      <c r="CZ144" s="118"/>
      <c r="DA144" s="118"/>
      <c r="DB144" s="118"/>
      <c r="DC144" s="118"/>
      <c r="DD144" s="118"/>
      <c r="DE144" s="118"/>
      <c r="DF144" s="118"/>
      <c r="DG144" s="118"/>
      <c r="DH144" s="118"/>
      <c r="DI144" s="118"/>
      <c r="DJ144" s="118"/>
      <c r="DK144" s="118"/>
      <c r="DL144" s="118"/>
      <c r="DM144" s="118"/>
      <c r="DN144" s="118"/>
      <c r="DO144" s="118"/>
      <c r="DP144" s="118"/>
      <c r="DQ144" s="118"/>
      <c r="DR144" s="118"/>
      <c r="DS144" s="118"/>
      <c r="DT144" s="118"/>
      <c r="DU144" s="129"/>
      <c r="DV144" s="118"/>
      <c r="DW144" s="118"/>
      <c r="DX144" s="118"/>
      <c r="DY144" s="118"/>
      <c r="DZ144" s="118"/>
      <c r="EA144" s="118"/>
      <c r="EB144" s="118"/>
      <c r="EC144" s="118"/>
      <c r="ED144" s="118"/>
      <c r="EE144" s="118"/>
      <c r="EF144" s="118"/>
      <c r="EG144" s="118"/>
      <c r="EH144" s="118"/>
      <c r="EI144" s="118"/>
      <c r="EJ144" s="118"/>
      <c r="EK144" s="118"/>
      <c r="EL144" s="123"/>
      <c r="EM144" s="123"/>
      <c r="EN144" s="118"/>
      <c r="EO144" s="118"/>
      <c r="EP144" s="118"/>
      <c r="EQ144" s="118"/>
      <c r="ER144" s="118"/>
      <c r="ES144" s="118"/>
      <c r="ET144" s="118"/>
      <c r="EU144" s="118"/>
      <c r="EV144" s="144">
        <v>2043</v>
      </c>
      <c r="EW144" s="129"/>
      <c r="EX144" s="123"/>
      <c r="EY144" s="123"/>
      <c r="EZ144" s="259"/>
      <c r="FA144" s="260"/>
      <c r="FB144" s="118"/>
      <c r="FC144" s="118"/>
      <c r="FD144" s="118"/>
      <c r="FE144" s="118"/>
      <c r="FF144" s="118"/>
      <c r="FG144" s="118"/>
      <c r="FH144" s="118"/>
      <c r="FI144" s="118"/>
      <c r="FJ144" s="118"/>
      <c r="FK144" s="118"/>
      <c r="FL144" s="118"/>
      <c r="FM144" s="118"/>
      <c r="FN144" s="118"/>
      <c r="FO144" s="118"/>
      <c r="FP144" s="118"/>
      <c r="FQ144" s="118"/>
      <c r="FR144" s="118"/>
      <c r="FS144" s="118"/>
      <c r="FT144" s="118"/>
      <c r="FU144" s="118"/>
      <c r="FV144" s="118"/>
      <c r="FW144" s="118"/>
      <c r="FX144" s="118"/>
      <c r="FY144" s="118"/>
      <c r="FZ144" s="118"/>
      <c r="GA144" s="118"/>
      <c r="GB144" s="118"/>
      <c r="GC144" s="118"/>
      <c r="GD144" s="118"/>
      <c r="GE144" s="118"/>
      <c r="GF144" s="118"/>
      <c r="GG144" s="118"/>
      <c r="GH144" s="118"/>
      <c r="GI144" s="118"/>
      <c r="GJ144" s="118"/>
      <c r="GK144" s="118"/>
      <c r="GL144" s="118"/>
      <c r="GM144" s="118"/>
      <c r="GN144" s="118"/>
      <c r="GO144" s="118"/>
      <c r="GP144" s="118"/>
      <c r="GQ144" s="118"/>
      <c r="GR144" s="118"/>
      <c r="GS144" s="118"/>
      <c r="GT144" s="118"/>
      <c r="GU144" s="118"/>
      <c r="GV144" s="118"/>
      <c r="GW144" s="118"/>
      <c r="GX144" s="118"/>
      <c r="GY144" s="118"/>
      <c r="GZ144" s="118"/>
      <c r="HA144" s="118"/>
      <c r="HB144" s="118"/>
      <c r="HC144" s="118"/>
      <c r="HD144" s="118"/>
      <c r="HE144" s="118"/>
      <c r="HF144" s="118"/>
      <c r="HG144" s="118"/>
      <c r="HH144" s="118"/>
      <c r="HI144" s="118"/>
      <c r="HJ144" s="118"/>
      <c r="HK144" s="118"/>
      <c r="HL144" s="118"/>
      <c r="HM144" s="118"/>
      <c r="HN144" s="118"/>
      <c r="HO144" s="118"/>
      <c r="HP144" s="118"/>
      <c r="HQ144" s="118"/>
      <c r="HR144" s="118"/>
      <c r="HS144" s="118"/>
      <c r="HT144" s="118"/>
      <c r="HU144" s="118"/>
      <c r="HV144" s="118"/>
    </row>
    <row r="145" spans="1:230" x14ac:dyDescent="0.3">
      <c r="A145" s="120"/>
      <c r="B145" s="120"/>
      <c r="C145" s="118"/>
      <c r="D145" s="118"/>
      <c r="E145" s="118"/>
      <c r="F145" s="118"/>
      <c r="G145" s="118"/>
      <c r="H145" s="118"/>
      <c r="I145" s="118"/>
      <c r="J145" s="118"/>
      <c r="K145" s="118"/>
      <c r="L145" s="118"/>
      <c r="M145" s="118"/>
      <c r="N145" s="118"/>
      <c r="O145" s="118"/>
      <c r="P145" s="118"/>
      <c r="Q145" s="118"/>
      <c r="R145" s="118"/>
      <c r="S145" s="118"/>
      <c r="T145" s="123"/>
      <c r="U145" s="120"/>
      <c r="V145" s="118"/>
      <c r="W145" s="118"/>
      <c r="X145" s="118"/>
      <c r="Y145" s="118"/>
      <c r="Z145" s="118"/>
      <c r="AA145" s="118"/>
      <c r="AB145" s="118"/>
      <c r="AC145" s="118"/>
      <c r="AD145" s="118"/>
      <c r="AE145" s="118"/>
      <c r="AF145" s="118"/>
      <c r="AG145" s="118"/>
      <c r="AH145" s="118"/>
      <c r="AI145" s="118"/>
      <c r="AJ145" s="118"/>
      <c r="AK145" s="118"/>
      <c r="AL145" s="118"/>
      <c r="AM145" s="118"/>
      <c r="AN145" s="118"/>
      <c r="AO145" s="118"/>
      <c r="AP145" s="118"/>
      <c r="AQ145" s="118"/>
      <c r="AR145" s="118"/>
      <c r="AS145" s="123"/>
      <c r="AT145" s="123"/>
      <c r="AU145" s="118"/>
      <c r="AV145" s="118"/>
      <c r="AW145" s="118"/>
      <c r="AX145" s="118"/>
      <c r="AY145" s="118"/>
      <c r="AZ145" s="118"/>
      <c r="BA145" s="118"/>
      <c r="BB145" s="118"/>
      <c r="BC145" s="118"/>
      <c r="BD145" s="118"/>
      <c r="BE145" s="118"/>
      <c r="BF145" s="118"/>
      <c r="BG145" s="118"/>
      <c r="BH145" s="118"/>
      <c r="BI145" s="118"/>
      <c r="BJ145" s="118"/>
      <c r="BK145" s="118"/>
      <c r="BL145" s="118"/>
      <c r="BM145" s="118"/>
      <c r="BN145" s="118"/>
      <c r="BO145" s="118"/>
      <c r="BP145" s="118"/>
      <c r="BQ145" s="118"/>
      <c r="BR145" s="118"/>
      <c r="BS145" s="118"/>
      <c r="BT145" s="118"/>
      <c r="BU145" s="118"/>
      <c r="BV145" s="118"/>
      <c r="BW145" s="118"/>
      <c r="BX145" s="118"/>
      <c r="BY145" s="118"/>
      <c r="BZ145" s="118"/>
      <c r="CA145" s="118"/>
      <c r="CB145" s="118"/>
      <c r="CC145" s="118"/>
      <c r="CD145" s="118"/>
      <c r="CE145" s="118"/>
      <c r="CF145" s="118"/>
      <c r="CG145" s="118"/>
      <c r="CH145" s="118"/>
      <c r="CI145" s="118"/>
      <c r="CJ145" s="118"/>
      <c r="CK145" s="118"/>
      <c r="CL145" s="118"/>
      <c r="CM145" s="118"/>
      <c r="CN145" s="118"/>
      <c r="CO145" s="118"/>
      <c r="CP145" s="118"/>
      <c r="CQ145" s="118"/>
      <c r="CR145" s="118"/>
      <c r="CS145" s="118"/>
      <c r="CT145" s="118"/>
      <c r="CU145" s="118"/>
      <c r="CV145" s="118"/>
      <c r="CW145" s="118"/>
      <c r="CX145" s="118"/>
      <c r="CY145" s="118"/>
      <c r="CZ145" s="118"/>
      <c r="DA145" s="118"/>
      <c r="DB145" s="118"/>
      <c r="DC145" s="118"/>
      <c r="DD145" s="118"/>
      <c r="DE145" s="118"/>
      <c r="DF145" s="118"/>
      <c r="DG145" s="118"/>
      <c r="DH145" s="118"/>
      <c r="DI145" s="118"/>
      <c r="DJ145" s="118"/>
      <c r="DK145" s="118"/>
      <c r="DL145" s="118"/>
      <c r="DM145" s="118"/>
      <c r="DN145" s="118"/>
      <c r="DO145" s="118"/>
      <c r="DP145" s="118"/>
      <c r="DQ145" s="118"/>
      <c r="DR145" s="118"/>
      <c r="DS145" s="118"/>
      <c r="DT145" s="118"/>
      <c r="DU145" s="129"/>
      <c r="DV145" s="118"/>
      <c r="DW145" s="118"/>
      <c r="DX145" s="118"/>
      <c r="DY145" s="118"/>
      <c r="DZ145" s="118"/>
      <c r="EA145" s="118"/>
      <c r="EB145" s="118"/>
      <c r="EC145" s="118"/>
      <c r="ED145" s="118"/>
      <c r="EE145" s="118"/>
      <c r="EF145" s="118"/>
      <c r="EG145" s="118"/>
      <c r="EH145" s="118"/>
      <c r="EI145" s="118"/>
      <c r="EJ145" s="118"/>
      <c r="EK145" s="118"/>
      <c r="EL145" s="123"/>
      <c r="EM145" s="123"/>
      <c r="EN145" s="118"/>
      <c r="EO145" s="118"/>
      <c r="EP145" s="118"/>
      <c r="EQ145" s="118"/>
      <c r="ER145" s="118"/>
      <c r="ES145" s="118"/>
      <c r="ET145" s="118"/>
      <c r="EU145" s="118"/>
      <c r="EV145" s="144">
        <v>2044</v>
      </c>
      <c r="EW145" s="129"/>
      <c r="EX145" s="123"/>
      <c r="EY145" s="123"/>
      <c r="EZ145" s="259"/>
      <c r="FA145" s="260"/>
      <c r="FB145" s="118"/>
      <c r="FC145" s="118"/>
      <c r="FD145" s="118"/>
      <c r="FE145" s="118"/>
      <c r="FF145" s="118"/>
      <c r="FG145" s="118"/>
      <c r="FH145" s="118"/>
      <c r="FI145" s="118"/>
      <c r="FJ145" s="118"/>
      <c r="FK145" s="118"/>
      <c r="FL145" s="118"/>
      <c r="FM145" s="118"/>
      <c r="FN145" s="118"/>
      <c r="FO145" s="118"/>
      <c r="FP145" s="118"/>
      <c r="FQ145" s="118"/>
      <c r="FR145" s="118"/>
      <c r="FS145" s="118"/>
      <c r="FT145" s="118"/>
      <c r="FU145" s="118"/>
      <c r="FV145" s="118"/>
      <c r="FW145" s="118"/>
      <c r="FX145" s="118"/>
      <c r="FY145" s="118"/>
      <c r="FZ145" s="118"/>
      <c r="GA145" s="118"/>
      <c r="GB145" s="118"/>
      <c r="GC145" s="118"/>
      <c r="GD145" s="118"/>
      <c r="GE145" s="118"/>
      <c r="GF145" s="118"/>
      <c r="GG145" s="118"/>
      <c r="GH145" s="118"/>
      <c r="GI145" s="118"/>
      <c r="GJ145" s="118"/>
      <c r="GK145" s="118"/>
      <c r="GL145" s="118"/>
      <c r="GM145" s="118"/>
      <c r="GN145" s="118"/>
      <c r="GO145" s="118"/>
      <c r="GP145" s="118"/>
      <c r="GQ145" s="118"/>
      <c r="GR145" s="118"/>
      <c r="GS145" s="118"/>
      <c r="GT145" s="118"/>
      <c r="GU145" s="118"/>
      <c r="GV145" s="118"/>
      <c r="GW145" s="118"/>
      <c r="GX145" s="118"/>
      <c r="GY145" s="118"/>
      <c r="GZ145" s="118"/>
      <c r="HA145" s="118"/>
      <c r="HB145" s="118"/>
      <c r="HC145" s="118"/>
      <c r="HD145" s="118"/>
      <c r="HE145" s="118"/>
      <c r="HF145" s="118"/>
      <c r="HG145" s="118"/>
      <c r="HH145" s="118"/>
      <c r="HI145" s="118"/>
      <c r="HJ145" s="118"/>
      <c r="HK145" s="118"/>
      <c r="HL145" s="118"/>
      <c r="HM145" s="118"/>
      <c r="HN145" s="118"/>
      <c r="HO145" s="118"/>
      <c r="HP145" s="118"/>
      <c r="HQ145" s="118"/>
      <c r="HR145" s="118"/>
      <c r="HS145" s="118"/>
      <c r="HT145" s="118"/>
      <c r="HU145" s="118"/>
      <c r="HV145" s="118"/>
    </row>
    <row r="146" spans="1:230" x14ac:dyDescent="0.3">
      <c r="A146" s="120"/>
      <c r="B146" s="120"/>
      <c r="C146" s="118"/>
      <c r="D146" s="118"/>
      <c r="E146" s="118"/>
      <c r="F146" s="118"/>
      <c r="G146" s="118"/>
      <c r="H146" s="118"/>
      <c r="I146" s="118"/>
      <c r="J146" s="118"/>
      <c r="K146" s="118"/>
      <c r="L146" s="118"/>
      <c r="M146" s="118"/>
      <c r="N146" s="118"/>
      <c r="O146" s="118"/>
      <c r="P146" s="118"/>
      <c r="Q146" s="118"/>
      <c r="R146" s="118"/>
      <c r="S146" s="118"/>
      <c r="T146" s="123"/>
      <c r="U146" s="120"/>
      <c r="V146" s="118"/>
      <c r="W146" s="118"/>
      <c r="X146" s="118"/>
      <c r="Y146" s="118"/>
      <c r="Z146" s="118"/>
      <c r="AA146" s="118"/>
      <c r="AB146" s="118"/>
      <c r="AC146" s="118"/>
      <c r="AD146" s="118"/>
      <c r="AE146" s="118"/>
      <c r="AF146" s="118"/>
      <c r="AG146" s="118"/>
      <c r="AH146" s="118"/>
      <c r="AI146" s="118"/>
      <c r="AJ146" s="118"/>
      <c r="AK146" s="118"/>
      <c r="AL146" s="118"/>
      <c r="AM146" s="118"/>
      <c r="AN146" s="118"/>
      <c r="AO146" s="118"/>
      <c r="AP146" s="118"/>
      <c r="AQ146" s="118"/>
      <c r="AR146" s="118"/>
      <c r="AS146" s="123"/>
      <c r="AT146" s="123"/>
      <c r="AU146" s="118"/>
      <c r="AV146" s="118"/>
      <c r="AW146" s="118"/>
      <c r="AX146" s="118"/>
      <c r="AY146" s="118"/>
      <c r="AZ146" s="118"/>
      <c r="BA146" s="118"/>
      <c r="BB146" s="118"/>
      <c r="BC146" s="118"/>
      <c r="BD146" s="118"/>
      <c r="BE146" s="118"/>
      <c r="BF146" s="118"/>
      <c r="BG146" s="118"/>
      <c r="BH146" s="118"/>
      <c r="BI146" s="118"/>
      <c r="BJ146" s="118"/>
      <c r="BK146" s="118"/>
      <c r="BL146" s="118"/>
      <c r="BM146" s="118"/>
      <c r="BN146" s="118"/>
      <c r="BO146" s="118"/>
      <c r="BP146" s="118"/>
      <c r="BQ146" s="118"/>
      <c r="BR146" s="118"/>
      <c r="BS146" s="118"/>
      <c r="BT146" s="118"/>
      <c r="BU146" s="118"/>
      <c r="BV146" s="118"/>
      <c r="BW146" s="118"/>
      <c r="BX146" s="118"/>
      <c r="BY146" s="118"/>
      <c r="BZ146" s="118"/>
      <c r="CA146" s="118"/>
      <c r="CB146" s="118"/>
      <c r="CC146" s="118"/>
      <c r="CD146" s="118"/>
      <c r="CE146" s="118"/>
      <c r="CF146" s="118"/>
      <c r="CG146" s="118"/>
      <c r="CH146" s="118"/>
      <c r="CI146" s="118"/>
      <c r="CJ146" s="118"/>
      <c r="CK146" s="118"/>
      <c r="CL146" s="118"/>
      <c r="CM146" s="118"/>
      <c r="CN146" s="118"/>
      <c r="CO146" s="118"/>
      <c r="CP146" s="118"/>
      <c r="CQ146" s="118"/>
      <c r="CR146" s="118"/>
      <c r="CS146" s="118"/>
      <c r="CT146" s="118"/>
      <c r="CU146" s="118"/>
      <c r="CV146" s="118"/>
      <c r="CW146" s="118"/>
      <c r="CX146" s="118"/>
      <c r="CY146" s="118"/>
      <c r="CZ146" s="118"/>
      <c r="DA146" s="118"/>
      <c r="DB146" s="118"/>
      <c r="DC146" s="118"/>
      <c r="DD146" s="118"/>
      <c r="DE146" s="118"/>
      <c r="DF146" s="118"/>
      <c r="DG146" s="118"/>
      <c r="DH146" s="118"/>
      <c r="DI146" s="118"/>
      <c r="DJ146" s="118"/>
      <c r="DK146" s="118"/>
      <c r="DL146" s="118"/>
      <c r="DM146" s="118"/>
      <c r="DN146" s="118"/>
      <c r="DO146" s="118"/>
      <c r="DP146" s="118"/>
      <c r="DQ146" s="118"/>
      <c r="DR146" s="118"/>
      <c r="DS146" s="118"/>
      <c r="DT146" s="118"/>
      <c r="DU146" s="129"/>
      <c r="DV146" s="118"/>
      <c r="DW146" s="118"/>
      <c r="DX146" s="118"/>
      <c r="DY146" s="118"/>
      <c r="DZ146" s="118"/>
      <c r="EA146" s="118"/>
      <c r="EB146" s="118"/>
      <c r="EC146" s="118"/>
      <c r="ED146" s="118"/>
      <c r="EE146" s="118"/>
      <c r="EF146" s="118"/>
      <c r="EG146" s="118"/>
      <c r="EH146" s="118"/>
      <c r="EI146" s="118"/>
      <c r="EJ146" s="118"/>
      <c r="EK146" s="118"/>
      <c r="EL146" s="123"/>
      <c r="EM146" s="123"/>
      <c r="EN146" s="118"/>
      <c r="EO146" s="118"/>
      <c r="EP146" s="118"/>
      <c r="EQ146" s="118"/>
      <c r="ER146" s="118"/>
      <c r="ES146" s="118"/>
      <c r="ET146" s="118"/>
      <c r="EU146" s="118"/>
      <c r="EV146" s="159">
        <v>2045</v>
      </c>
      <c r="EW146" s="129"/>
      <c r="EX146" s="123"/>
      <c r="EY146" s="123"/>
      <c r="EZ146" s="259"/>
      <c r="FA146" s="260"/>
      <c r="FB146" s="118"/>
      <c r="FC146" s="118"/>
      <c r="FD146" s="118"/>
      <c r="FE146" s="118"/>
      <c r="FF146" s="118"/>
      <c r="FG146" s="118"/>
      <c r="FH146" s="118"/>
      <c r="FI146" s="118"/>
      <c r="FJ146" s="118"/>
      <c r="FK146" s="118"/>
      <c r="FL146" s="118"/>
      <c r="FM146" s="118"/>
      <c r="FN146" s="118"/>
      <c r="FO146" s="118"/>
      <c r="FP146" s="118"/>
      <c r="FQ146" s="118"/>
      <c r="FR146" s="118"/>
      <c r="FS146" s="118"/>
      <c r="FT146" s="118"/>
      <c r="FU146" s="118"/>
      <c r="FV146" s="118"/>
      <c r="FW146" s="118"/>
      <c r="FX146" s="118"/>
      <c r="FY146" s="118"/>
      <c r="FZ146" s="118"/>
      <c r="GA146" s="118"/>
      <c r="GB146" s="118"/>
      <c r="GC146" s="118"/>
      <c r="GD146" s="118"/>
      <c r="GE146" s="118"/>
      <c r="GF146" s="118"/>
      <c r="GG146" s="118"/>
      <c r="GH146" s="118"/>
      <c r="GI146" s="118"/>
      <c r="GJ146" s="118"/>
      <c r="GK146" s="118"/>
      <c r="GL146" s="118"/>
      <c r="GM146" s="118"/>
      <c r="GN146" s="118"/>
      <c r="GO146" s="118"/>
      <c r="GP146" s="118"/>
      <c r="GQ146" s="118"/>
      <c r="GR146" s="118"/>
      <c r="GS146" s="118"/>
      <c r="GT146" s="118"/>
      <c r="GU146" s="118"/>
      <c r="GV146" s="118"/>
      <c r="GW146" s="118"/>
      <c r="GX146" s="118"/>
      <c r="GY146" s="118"/>
      <c r="GZ146" s="118"/>
      <c r="HA146" s="118"/>
      <c r="HB146" s="118"/>
      <c r="HC146" s="118"/>
      <c r="HD146" s="118"/>
      <c r="HE146" s="118"/>
      <c r="HF146" s="118"/>
      <c r="HG146" s="118"/>
      <c r="HH146" s="118"/>
      <c r="HI146" s="118"/>
      <c r="HJ146" s="118"/>
      <c r="HK146" s="118"/>
      <c r="HL146" s="118"/>
      <c r="HM146" s="118"/>
      <c r="HN146" s="118"/>
      <c r="HO146" s="118"/>
      <c r="HP146" s="118"/>
      <c r="HQ146" s="118"/>
      <c r="HR146" s="118"/>
      <c r="HS146" s="118"/>
      <c r="HT146" s="118"/>
      <c r="HU146" s="118"/>
      <c r="HV146" s="118"/>
    </row>
    <row r="147" spans="1:230" x14ac:dyDescent="0.3">
      <c r="A147" s="120"/>
      <c r="B147" s="120"/>
      <c r="C147" s="118"/>
      <c r="D147" s="118"/>
      <c r="E147" s="118"/>
      <c r="F147" s="118"/>
      <c r="G147" s="118"/>
      <c r="H147" s="118"/>
      <c r="I147" s="118"/>
      <c r="J147" s="118"/>
      <c r="K147" s="118"/>
      <c r="L147" s="118"/>
      <c r="M147" s="118"/>
      <c r="N147" s="118"/>
      <c r="O147" s="118"/>
      <c r="P147" s="118"/>
      <c r="Q147" s="118"/>
      <c r="R147" s="118"/>
      <c r="S147" s="118"/>
      <c r="T147" s="123"/>
      <c r="U147" s="120"/>
      <c r="V147" s="118"/>
      <c r="W147" s="118"/>
      <c r="X147" s="118"/>
      <c r="Y147" s="118"/>
      <c r="Z147" s="118"/>
      <c r="AA147" s="118"/>
      <c r="AB147" s="118"/>
      <c r="AC147" s="118"/>
      <c r="AD147" s="118"/>
      <c r="AE147" s="118"/>
      <c r="AF147" s="118"/>
      <c r="AG147" s="118"/>
      <c r="AH147" s="118"/>
      <c r="AI147" s="118"/>
      <c r="AJ147" s="118"/>
      <c r="AK147" s="118"/>
      <c r="AL147" s="118"/>
      <c r="AM147" s="118"/>
      <c r="AN147" s="118"/>
      <c r="AO147" s="118"/>
      <c r="AP147" s="118"/>
      <c r="AQ147" s="118"/>
      <c r="AR147" s="118"/>
      <c r="AS147" s="123"/>
      <c r="AT147" s="123"/>
      <c r="AU147" s="118"/>
      <c r="AV147" s="118"/>
      <c r="AW147" s="118"/>
      <c r="AX147" s="118"/>
      <c r="AY147" s="118"/>
      <c r="AZ147" s="118"/>
      <c r="BA147" s="118"/>
      <c r="BB147" s="118"/>
      <c r="BC147" s="118"/>
      <c r="BD147" s="118"/>
      <c r="BE147" s="118"/>
      <c r="BF147" s="118"/>
      <c r="BG147" s="118"/>
      <c r="BH147" s="118"/>
      <c r="BI147" s="118"/>
      <c r="BJ147" s="118"/>
      <c r="BK147" s="118"/>
      <c r="BL147" s="118"/>
      <c r="BM147" s="118"/>
      <c r="BN147" s="118"/>
      <c r="BO147" s="118"/>
      <c r="BP147" s="118"/>
      <c r="BQ147" s="118"/>
      <c r="BR147" s="118"/>
      <c r="BS147" s="118"/>
      <c r="BT147" s="118"/>
      <c r="BU147" s="118"/>
      <c r="BV147" s="118"/>
      <c r="BW147" s="118"/>
      <c r="BX147" s="118"/>
      <c r="BY147" s="118"/>
      <c r="BZ147" s="118"/>
      <c r="CA147" s="118"/>
      <c r="CB147" s="118"/>
      <c r="CC147" s="118"/>
      <c r="CD147" s="118"/>
      <c r="CE147" s="118"/>
      <c r="CF147" s="118"/>
      <c r="CG147" s="118"/>
      <c r="CH147" s="118"/>
      <c r="CI147" s="118"/>
      <c r="CJ147" s="118"/>
      <c r="CK147" s="118"/>
      <c r="CL147" s="118"/>
      <c r="CM147" s="118"/>
      <c r="CN147" s="118"/>
      <c r="CO147" s="118"/>
      <c r="CP147" s="118"/>
      <c r="CQ147" s="118"/>
      <c r="CR147" s="118"/>
      <c r="CS147" s="118"/>
      <c r="CT147" s="118"/>
      <c r="CU147" s="118"/>
      <c r="CV147" s="118"/>
      <c r="CW147" s="118"/>
      <c r="CX147" s="118"/>
      <c r="CY147" s="118"/>
      <c r="CZ147" s="118"/>
      <c r="DA147" s="118"/>
      <c r="DB147" s="118"/>
      <c r="DC147" s="118"/>
      <c r="DD147" s="118"/>
      <c r="DE147" s="118"/>
      <c r="DF147" s="118"/>
      <c r="DG147" s="118"/>
      <c r="DH147" s="118"/>
      <c r="DI147" s="118"/>
      <c r="DJ147" s="118"/>
      <c r="DK147" s="118"/>
      <c r="DL147" s="118"/>
      <c r="DM147" s="118"/>
      <c r="DN147" s="118"/>
      <c r="DO147" s="118"/>
      <c r="DP147" s="118"/>
      <c r="DQ147" s="118"/>
      <c r="DR147" s="118"/>
      <c r="DS147" s="118"/>
      <c r="DT147" s="118"/>
      <c r="DU147" s="129"/>
      <c r="DV147" s="118"/>
      <c r="DW147" s="118"/>
      <c r="DX147" s="118"/>
      <c r="DY147" s="118"/>
      <c r="DZ147" s="118"/>
      <c r="EA147" s="118"/>
      <c r="EB147" s="118"/>
      <c r="EC147" s="118"/>
      <c r="ED147" s="118"/>
      <c r="EE147" s="118"/>
      <c r="EF147" s="118"/>
      <c r="EG147" s="118"/>
      <c r="EH147" s="118"/>
      <c r="EI147" s="118"/>
      <c r="EJ147" s="118"/>
      <c r="EK147" s="118"/>
      <c r="EL147" s="123"/>
      <c r="EM147" s="123"/>
      <c r="EN147" s="118"/>
      <c r="EO147" s="118"/>
      <c r="EP147" s="118"/>
      <c r="EQ147" s="118"/>
      <c r="ER147" s="118"/>
      <c r="ES147" s="118"/>
      <c r="ET147" s="118"/>
      <c r="EU147" s="118"/>
      <c r="EV147" s="144">
        <v>2046</v>
      </c>
      <c r="EW147" s="129"/>
      <c r="EX147" s="123"/>
      <c r="EY147" s="123"/>
      <c r="EZ147" s="259"/>
      <c r="FA147" s="260"/>
      <c r="FB147" s="118"/>
      <c r="FC147" s="118"/>
      <c r="FD147" s="118"/>
      <c r="FE147" s="118"/>
      <c r="FF147" s="118"/>
      <c r="FG147" s="118"/>
      <c r="FH147" s="118"/>
      <c r="FI147" s="118"/>
      <c r="FJ147" s="118"/>
      <c r="FK147" s="118"/>
      <c r="FL147" s="118"/>
      <c r="FM147" s="118"/>
      <c r="FN147" s="118"/>
      <c r="FO147" s="118"/>
      <c r="FP147" s="118"/>
      <c r="FQ147" s="118"/>
      <c r="FR147" s="118"/>
      <c r="FS147" s="118"/>
      <c r="FT147" s="118"/>
      <c r="FU147" s="118"/>
      <c r="FV147" s="118"/>
      <c r="FW147" s="118"/>
      <c r="FX147" s="118"/>
      <c r="FY147" s="118"/>
      <c r="FZ147" s="118"/>
      <c r="GA147" s="118"/>
      <c r="GB147" s="118"/>
      <c r="GC147" s="118"/>
      <c r="GD147" s="118"/>
      <c r="GE147" s="118"/>
      <c r="GF147" s="118"/>
      <c r="GG147" s="118"/>
      <c r="GH147" s="118"/>
      <c r="GI147" s="118"/>
      <c r="GJ147" s="118"/>
      <c r="GK147" s="118"/>
      <c r="GL147" s="118"/>
      <c r="GM147" s="118"/>
      <c r="GN147" s="118"/>
      <c r="GO147" s="118"/>
      <c r="GP147" s="118"/>
      <c r="GQ147" s="118"/>
      <c r="GR147" s="118"/>
      <c r="GS147" s="118"/>
      <c r="GT147" s="118"/>
      <c r="GU147" s="118"/>
      <c r="GV147" s="118"/>
      <c r="GW147" s="118"/>
      <c r="GX147" s="118"/>
      <c r="GY147" s="118"/>
      <c r="GZ147" s="118"/>
      <c r="HA147" s="118"/>
      <c r="HB147" s="118"/>
      <c r="HC147" s="118"/>
      <c r="HD147" s="118"/>
      <c r="HE147" s="118"/>
      <c r="HF147" s="118"/>
      <c r="HG147" s="118"/>
      <c r="HH147" s="118"/>
      <c r="HI147" s="118"/>
      <c r="HJ147" s="118"/>
      <c r="HK147" s="118"/>
      <c r="HL147" s="118"/>
      <c r="HM147" s="118"/>
      <c r="HN147" s="118"/>
      <c r="HO147" s="118"/>
      <c r="HP147" s="118"/>
      <c r="HQ147" s="118"/>
      <c r="HR147" s="118"/>
      <c r="HS147" s="118"/>
      <c r="HT147" s="118"/>
      <c r="HU147" s="118"/>
      <c r="HV147" s="118"/>
    </row>
    <row r="148" spans="1:230" x14ac:dyDescent="0.3">
      <c r="A148" s="120"/>
      <c r="B148" s="120"/>
      <c r="C148" s="118"/>
      <c r="D148" s="118"/>
      <c r="E148" s="118"/>
      <c r="F148" s="118"/>
      <c r="G148" s="118"/>
      <c r="H148" s="118"/>
      <c r="I148" s="118"/>
      <c r="J148" s="118"/>
      <c r="K148" s="118"/>
      <c r="L148" s="118"/>
      <c r="M148" s="118"/>
      <c r="N148" s="118"/>
      <c r="O148" s="118"/>
      <c r="P148" s="118"/>
      <c r="Q148" s="118"/>
      <c r="R148" s="118"/>
      <c r="S148" s="118"/>
      <c r="T148" s="123"/>
      <c r="U148" s="120"/>
      <c r="V148" s="118"/>
      <c r="W148" s="118"/>
      <c r="X148" s="118"/>
      <c r="Y148" s="118"/>
      <c r="Z148" s="118"/>
      <c r="AA148" s="118"/>
      <c r="AB148" s="118"/>
      <c r="AC148" s="118"/>
      <c r="AD148" s="118"/>
      <c r="AE148" s="118"/>
      <c r="AF148" s="118"/>
      <c r="AG148" s="118"/>
      <c r="AH148" s="118"/>
      <c r="AI148" s="118"/>
      <c r="AJ148" s="118"/>
      <c r="AK148" s="118"/>
      <c r="AL148" s="118"/>
      <c r="AM148" s="118"/>
      <c r="AN148" s="118"/>
      <c r="AO148" s="118"/>
      <c r="AP148" s="118"/>
      <c r="AQ148" s="118"/>
      <c r="AR148" s="118"/>
      <c r="AS148" s="123"/>
      <c r="AT148" s="123"/>
      <c r="AU148" s="118"/>
      <c r="AV148" s="118"/>
      <c r="AW148" s="118"/>
      <c r="AX148" s="118"/>
      <c r="AY148" s="118"/>
      <c r="AZ148" s="118"/>
      <c r="BA148" s="118"/>
      <c r="BB148" s="118"/>
      <c r="BC148" s="118"/>
      <c r="BD148" s="118"/>
      <c r="BE148" s="118"/>
      <c r="BF148" s="118"/>
      <c r="BG148" s="118"/>
      <c r="BH148" s="118"/>
      <c r="BI148" s="118"/>
      <c r="BJ148" s="118"/>
      <c r="BK148" s="118"/>
      <c r="BL148" s="118"/>
      <c r="BM148" s="118"/>
      <c r="BN148" s="118"/>
      <c r="BO148" s="118"/>
      <c r="BP148" s="118"/>
      <c r="BQ148" s="118"/>
      <c r="BR148" s="118"/>
      <c r="BS148" s="118"/>
      <c r="BT148" s="118"/>
      <c r="BU148" s="118"/>
      <c r="BV148" s="118"/>
      <c r="BW148" s="118"/>
      <c r="BX148" s="118"/>
      <c r="BY148" s="118"/>
      <c r="BZ148" s="118"/>
      <c r="CA148" s="118"/>
      <c r="CB148" s="118"/>
      <c r="CC148" s="118"/>
      <c r="CD148" s="118"/>
      <c r="CE148" s="118"/>
      <c r="CF148" s="118"/>
      <c r="CG148" s="118"/>
      <c r="CH148" s="118"/>
      <c r="CI148" s="118"/>
      <c r="CJ148" s="118"/>
      <c r="CK148" s="118"/>
      <c r="CL148" s="118"/>
      <c r="CM148" s="118"/>
      <c r="CN148" s="118"/>
      <c r="CO148" s="118"/>
      <c r="CP148" s="118"/>
      <c r="CQ148" s="118"/>
      <c r="CR148" s="118"/>
      <c r="CS148" s="118"/>
      <c r="CT148" s="118"/>
      <c r="CU148" s="118"/>
      <c r="CV148" s="118"/>
      <c r="CW148" s="118"/>
      <c r="CX148" s="118"/>
      <c r="CY148" s="118"/>
      <c r="CZ148" s="118"/>
      <c r="DA148" s="118"/>
      <c r="DB148" s="118"/>
      <c r="DC148" s="118"/>
      <c r="DD148" s="118"/>
      <c r="DE148" s="118"/>
      <c r="DF148" s="118"/>
      <c r="DG148" s="118"/>
      <c r="DH148" s="118"/>
      <c r="DI148" s="118"/>
      <c r="DJ148" s="118"/>
      <c r="DK148" s="118"/>
      <c r="DL148" s="118"/>
      <c r="DM148" s="118"/>
      <c r="DN148" s="118"/>
      <c r="DO148" s="118"/>
      <c r="DP148" s="118"/>
      <c r="DQ148" s="118"/>
      <c r="DR148" s="118"/>
      <c r="DS148" s="118"/>
      <c r="DT148" s="118"/>
      <c r="DU148" s="129"/>
      <c r="DV148" s="118"/>
      <c r="DW148" s="118"/>
      <c r="DX148" s="118"/>
      <c r="DY148" s="118"/>
      <c r="DZ148" s="118"/>
      <c r="EA148" s="118"/>
      <c r="EB148" s="118"/>
      <c r="EC148" s="118"/>
      <c r="ED148" s="118"/>
      <c r="EE148" s="118"/>
      <c r="EF148" s="118"/>
      <c r="EG148" s="118"/>
      <c r="EH148" s="118"/>
      <c r="EI148" s="118"/>
      <c r="EJ148" s="118"/>
      <c r="EK148" s="118"/>
      <c r="EL148" s="123"/>
      <c r="EM148" s="123"/>
      <c r="EN148" s="118"/>
      <c r="EO148" s="118"/>
      <c r="EP148" s="118"/>
      <c r="EQ148" s="118"/>
      <c r="ER148" s="118"/>
      <c r="ES148" s="118"/>
      <c r="ET148" s="118"/>
      <c r="EU148" s="118"/>
      <c r="EV148" s="144">
        <v>2047</v>
      </c>
      <c r="EW148" s="129"/>
      <c r="EX148" s="123"/>
      <c r="EY148" s="123"/>
      <c r="EZ148" s="259"/>
      <c r="FA148" s="260"/>
      <c r="FB148" s="118"/>
      <c r="FC148" s="118"/>
      <c r="FD148" s="118"/>
      <c r="FE148" s="118"/>
      <c r="FF148" s="118"/>
      <c r="FG148" s="118"/>
      <c r="FH148" s="118"/>
      <c r="FI148" s="118"/>
      <c r="FJ148" s="118"/>
      <c r="FK148" s="118"/>
      <c r="FL148" s="118"/>
      <c r="FM148" s="118"/>
      <c r="FN148" s="118"/>
      <c r="FO148" s="118"/>
      <c r="FP148" s="118"/>
      <c r="FQ148" s="118"/>
      <c r="FR148" s="118"/>
      <c r="FS148" s="118"/>
      <c r="FT148" s="118"/>
      <c r="FU148" s="118"/>
      <c r="FV148" s="118"/>
      <c r="FW148" s="118"/>
      <c r="FX148" s="118"/>
      <c r="FY148" s="118"/>
      <c r="FZ148" s="118"/>
      <c r="GA148" s="118"/>
      <c r="GB148" s="118"/>
      <c r="GC148" s="118"/>
      <c r="GD148" s="118"/>
      <c r="GE148" s="118"/>
      <c r="GF148" s="118"/>
      <c r="GG148" s="118"/>
      <c r="GH148" s="118"/>
      <c r="GI148" s="118"/>
      <c r="GJ148" s="118"/>
      <c r="GK148" s="118"/>
      <c r="GL148" s="118"/>
      <c r="GM148" s="118"/>
      <c r="GN148" s="118"/>
      <c r="GO148" s="118"/>
      <c r="GP148" s="118"/>
      <c r="GQ148" s="118"/>
      <c r="GR148" s="118"/>
      <c r="GS148" s="118"/>
      <c r="GT148" s="118"/>
      <c r="GU148" s="118"/>
      <c r="GV148" s="118"/>
      <c r="GW148" s="118"/>
      <c r="GX148" s="118"/>
      <c r="GY148" s="118"/>
      <c r="GZ148" s="118"/>
      <c r="HA148" s="118"/>
      <c r="HB148" s="118"/>
      <c r="HC148" s="118"/>
      <c r="HD148" s="118"/>
      <c r="HE148" s="118"/>
      <c r="HF148" s="118"/>
      <c r="HG148" s="118"/>
      <c r="HH148" s="118"/>
      <c r="HI148" s="118"/>
      <c r="HJ148" s="118"/>
      <c r="HK148" s="118"/>
      <c r="HL148" s="118"/>
      <c r="HM148" s="118"/>
      <c r="HN148" s="118"/>
      <c r="HO148" s="118"/>
      <c r="HP148" s="118"/>
      <c r="HQ148" s="118"/>
      <c r="HR148" s="118"/>
      <c r="HS148" s="118"/>
      <c r="HT148" s="118"/>
      <c r="HU148" s="118"/>
      <c r="HV148" s="118"/>
    </row>
    <row r="149" spans="1:230" x14ac:dyDescent="0.3">
      <c r="A149" s="120"/>
      <c r="B149" s="120"/>
      <c r="C149" s="118"/>
      <c r="D149" s="118"/>
      <c r="E149" s="118"/>
      <c r="F149" s="118"/>
      <c r="G149" s="118"/>
      <c r="H149" s="118"/>
      <c r="I149" s="118"/>
      <c r="J149" s="118"/>
      <c r="K149" s="118"/>
      <c r="L149" s="118"/>
      <c r="M149" s="118"/>
      <c r="N149" s="118"/>
      <c r="O149" s="118"/>
      <c r="P149" s="118"/>
      <c r="Q149" s="118"/>
      <c r="R149" s="118"/>
      <c r="S149" s="118"/>
      <c r="T149" s="123"/>
      <c r="U149" s="120"/>
      <c r="V149" s="118"/>
      <c r="W149" s="118"/>
      <c r="X149" s="118"/>
      <c r="Y149" s="118"/>
      <c r="Z149" s="118"/>
      <c r="AA149" s="118"/>
      <c r="AB149" s="118"/>
      <c r="AC149" s="118"/>
      <c r="AD149" s="118"/>
      <c r="AE149" s="118"/>
      <c r="AF149" s="118"/>
      <c r="AG149" s="118"/>
      <c r="AH149" s="118"/>
      <c r="AI149" s="118"/>
      <c r="AJ149" s="118"/>
      <c r="AK149" s="118"/>
      <c r="AL149" s="118"/>
      <c r="AM149" s="118"/>
      <c r="AN149" s="118"/>
      <c r="AO149" s="118"/>
      <c r="AP149" s="118"/>
      <c r="AQ149" s="118"/>
      <c r="AR149" s="118"/>
      <c r="AS149" s="123"/>
      <c r="AT149" s="123"/>
      <c r="AU149" s="118"/>
      <c r="AV149" s="118"/>
      <c r="AW149" s="118"/>
      <c r="AX149" s="118"/>
      <c r="AY149" s="118"/>
      <c r="AZ149" s="118"/>
      <c r="BA149" s="118"/>
      <c r="BB149" s="118"/>
      <c r="BC149" s="118"/>
      <c r="BD149" s="118"/>
      <c r="BE149" s="118"/>
      <c r="BF149" s="118"/>
      <c r="BG149" s="118"/>
      <c r="BH149" s="118"/>
      <c r="BI149" s="118"/>
      <c r="BJ149" s="118"/>
      <c r="BK149" s="118"/>
      <c r="BL149" s="118"/>
      <c r="BM149" s="118"/>
      <c r="BN149" s="118"/>
      <c r="BO149" s="118"/>
      <c r="BP149" s="118"/>
      <c r="BQ149" s="118"/>
      <c r="BR149" s="118"/>
      <c r="BS149" s="118"/>
      <c r="BT149" s="118"/>
      <c r="BU149" s="118"/>
      <c r="BV149" s="118"/>
      <c r="BW149" s="118"/>
      <c r="BX149" s="118"/>
      <c r="BY149" s="118"/>
      <c r="BZ149" s="118"/>
      <c r="CA149" s="118"/>
      <c r="CB149" s="118"/>
      <c r="CC149" s="118"/>
      <c r="CD149" s="118"/>
      <c r="CE149" s="118"/>
      <c r="CF149" s="118"/>
      <c r="CG149" s="118"/>
      <c r="CH149" s="118"/>
      <c r="CI149" s="118"/>
      <c r="CJ149" s="118"/>
      <c r="CK149" s="118"/>
      <c r="CL149" s="118"/>
      <c r="CM149" s="118"/>
      <c r="CN149" s="118"/>
      <c r="CO149" s="118"/>
      <c r="CP149" s="118"/>
      <c r="CQ149" s="118"/>
      <c r="CR149" s="118"/>
      <c r="CS149" s="118"/>
      <c r="CT149" s="118"/>
      <c r="CU149" s="118"/>
      <c r="CV149" s="118"/>
      <c r="CW149" s="118"/>
      <c r="CX149" s="118"/>
      <c r="CY149" s="118"/>
      <c r="CZ149" s="118"/>
      <c r="DA149" s="118"/>
      <c r="DB149" s="118"/>
      <c r="DC149" s="118"/>
      <c r="DD149" s="118"/>
      <c r="DE149" s="118"/>
      <c r="DF149" s="118"/>
      <c r="DG149" s="118"/>
      <c r="DH149" s="118"/>
      <c r="DI149" s="118"/>
      <c r="DJ149" s="118"/>
      <c r="DK149" s="118"/>
      <c r="DL149" s="118"/>
      <c r="DM149" s="118"/>
      <c r="DN149" s="118"/>
      <c r="DO149" s="118"/>
      <c r="DP149" s="118"/>
      <c r="DQ149" s="118"/>
      <c r="DR149" s="118"/>
      <c r="DS149" s="118"/>
      <c r="DT149" s="118"/>
      <c r="DU149" s="129"/>
      <c r="DV149" s="118"/>
      <c r="DW149" s="118"/>
      <c r="DX149" s="118"/>
      <c r="DY149" s="118"/>
      <c r="DZ149" s="118"/>
      <c r="EA149" s="118"/>
      <c r="EB149" s="118"/>
      <c r="EC149" s="118"/>
      <c r="ED149" s="118"/>
      <c r="EE149" s="118"/>
      <c r="EF149" s="118"/>
      <c r="EG149" s="118"/>
      <c r="EH149" s="118"/>
      <c r="EI149" s="118"/>
      <c r="EJ149" s="118"/>
      <c r="EK149" s="118"/>
      <c r="EL149" s="123"/>
      <c r="EM149" s="123"/>
      <c r="EN149" s="118"/>
      <c r="EO149" s="118"/>
      <c r="EP149" s="118"/>
      <c r="EQ149" s="118"/>
      <c r="ER149" s="118"/>
      <c r="ES149" s="118"/>
      <c r="ET149" s="118"/>
      <c r="EU149" s="118"/>
      <c r="EV149" s="144">
        <v>2048</v>
      </c>
      <c r="EW149" s="129"/>
      <c r="EX149" s="123"/>
      <c r="EY149" s="123"/>
      <c r="EZ149" s="259"/>
      <c r="FA149" s="260"/>
      <c r="FB149" s="118"/>
      <c r="FC149" s="118"/>
      <c r="FD149" s="118"/>
      <c r="FE149" s="118"/>
      <c r="FF149" s="118"/>
      <c r="FG149" s="118"/>
      <c r="FH149" s="118"/>
      <c r="FI149" s="118"/>
      <c r="FJ149" s="118"/>
      <c r="FK149" s="118"/>
      <c r="FL149" s="118"/>
      <c r="FM149" s="118"/>
      <c r="FN149" s="118"/>
      <c r="FO149" s="118"/>
      <c r="FP149" s="118"/>
      <c r="FQ149" s="118"/>
      <c r="FR149" s="118"/>
      <c r="FS149" s="118"/>
      <c r="FT149" s="118"/>
      <c r="FU149" s="118"/>
      <c r="FV149" s="118"/>
      <c r="FW149" s="118"/>
      <c r="FX149" s="118"/>
      <c r="FY149" s="118"/>
      <c r="FZ149" s="118"/>
      <c r="GA149" s="118"/>
      <c r="GB149" s="118"/>
      <c r="GC149" s="118"/>
      <c r="GD149" s="118"/>
      <c r="GE149" s="118"/>
      <c r="GF149" s="118"/>
      <c r="GG149" s="118"/>
      <c r="GH149" s="118"/>
      <c r="GI149" s="118"/>
      <c r="GJ149" s="118"/>
      <c r="GK149" s="118"/>
      <c r="GL149" s="118"/>
      <c r="GM149" s="118"/>
      <c r="GN149" s="118"/>
      <c r="GO149" s="118"/>
      <c r="GP149" s="118"/>
      <c r="GQ149" s="118"/>
      <c r="GR149" s="118"/>
      <c r="GS149" s="118"/>
      <c r="GT149" s="118"/>
      <c r="GU149" s="118"/>
      <c r="GV149" s="118"/>
      <c r="GW149" s="118"/>
      <c r="GX149" s="118"/>
      <c r="GY149" s="118"/>
      <c r="GZ149" s="118"/>
      <c r="HA149" s="118"/>
      <c r="HB149" s="118"/>
      <c r="HC149" s="118"/>
      <c r="HD149" s="118"/>
      <c r="HE149" s="118"/>
      <c r="HF149" s="118"/>
      <c r="HG149" s="118"/>
      <c r="HH149" s="118"/>
      <c r="HI149" s="118"/>
      <c r="HJ149" s="118"/>
      <c r="HK149" s="118"/>
      <c r="HL149" s="118"/>
      <c r="HM149" s="118"/>
      <c r="HN149" s="118"/>
      <c r="HO149" s="118"/>
      <c r="HP149" s="118"/>
      <c r="HQ149" s="118"/>
      <c r="HR149" s="118"/>
      <c r="HS149" s="118"/>
      <c r="HT149" s="118"/>
      <c r="HU149" s="118"/>
      <c r="HV149" s="118"/>
    </row>
    <row r="150" spans="1:230" x14ac:dyDescent="0.3">
      <c r="A150" s="120"/>
      <c r="B150" s="120"/>
      <c r="C150" s="118"/>
      <c r="D150" s="118"/>
      <c r="E150" s="118"/>
      <c r="F150" s="118"/>
      <c r="G150" s="118"/>
      <c r="H150" s="118"/>
      <c r="I150" s="118"/>
      <c r="J150" s="118"/>
      <c r="K150" s="118"/>
      <c r="L150" s="118"/>
      <c r="M150" s="118"/>
      <c r="N150" s="118"/>
      <c r="O150" s="118"/>
      <c r="P150" s="118"/>
      <c r="Q150" s="118"/>
      <c r="R150" s="118"/>
      <c r="S150" s="118"/>
      <c r="T150" s="123"/>
      <c r="U150" s="120"/>
      <c r="V150" s="118"/>
      <c r="W150" s="118"/>
      <c r="X150" s="118"/>
      <c r="Y150" s="118"/>
      <c r="Z150" s="118"/>
      <c r="AA150" s="118"/>
      <c r="AB150" s="118"/>
      <c r="AC150" s="118"/>
      <c r="AD150" s="118"/>
      <c r="AE150" s="118"/>
      <c r="AF150" s="118"/>
      <c r="AG150" s="118"/>
      <c r="AH150" s="118"/>
      <c r="AI150" s="118"/>
      <c r="AJ150" s="118"/>
      <c r="AK150" s="118"/>
      <c r="AL150" s="118"/>
      <c r="AM150" s="118"/>
      <c r="AN150" s="118"/>
      <c r="AO150" s="118"/>
      <c r="AP150" s="118"/>
      <c r="AQ150" s="118"/>
      <c r="AR150" s="118"/>
      <c r="AS150" s="123"/>
      <c r="AT150" s="123"/>
      <c r="AU150" s="118"/>
      <c r="AV150" s="118"/>
      <c r="AW150" s="118"/>
      <c r="AX150" s="118"/>
      <c r="AY150" s="118"/>
      <c r="AZ150" s="118"/>
      <c r="BA150" s="118"/>
      <c r="BB150" s="118"/>
      <c r="BC150" s="118"/>
      <c r="BD150" s="118"/>
      <c r="BE150" s="118"/>
      <c r="BF150" s="118"/>
      <c r="BG150" s="118"/>
      <c r="BH150" s="118"/>
      <c r="BI150" s="118"/>
      <c r="BJ150" s="118"/>
      <c r="BK150" s="118"/>
      <c r="BL150" s="118"/>
      <c r="BM150" s="118"/>
      <c r="BN150" s="118"/>
      <c r="BO150" s="118"/>
      <c r="BP150" s="118"/>
      <c r="BQ150" s="118"/>
      <c r="BR150" s="118"/>
      <c r="BS150" s="118"/>
      <c r="BT150" s="118"/>
      <c r="BU150" s="118"/>
      <c r="BV150" s="118"/>
      <c r="BW150" s="118"/>
      <c r="BX150" s="118"/>
      <c r="BY150" s="118"/>
      <c r="BZ150" s="118"/>
      <c r="CA150" s="118"/>
      <c r="CB150" s="118"/>
      <c r="CC150" s="118"/>
      <c r="CD150" s="118"/>
      <c r="CE150" s="118"/>
      <c r="CF150" s="118"/>
      <c r="CG150" s="118"/>
      <c r="CH150" s="118"/>
      <c r="CI150" s="118"/>
      <c r="CJ150" s="118"/>
      <c r="CK150" s="118"/>
      <c r="CL150" s="118"/>
      <c r="CM150" s="118"/>
      <c r="CN150" s="118"/>
      <c r="CO150" s="118"/>
      <c r="CP150" s="118"/>
      <c r="CQ150" s="118"/>
      <c r="CR150" s="118"/>
      <c r="CS150" s="118"/>
      <c r="CT150" s="118"/>
      <c r="CU150" s="118"/>
      <c r="CV150" s="118"/>
      <c r="CW150" s="118"/>
      <c r="CX150" s="118"/>
      <c r="CY150" s="118"/>
      <c r="CZ150" s="118"/>
      <c r="DA150" s="118"/>
      <c r="DB150" s="118"/>
      <c r="DC150" s="118"/>
      <c r="DD150" s="118"/>
      <c r="DE150" s="118"/>
      <c r="DF150" s="118"/>
      <c r="DG150" s="118"/>
      <c r="DH150" s="118"/>
      <c r="DI150" s="118"/>
      <c r="DJ150" s="118"/>
      <c r="DK150" s="118"/>
      <c r="DL150" s="118"/>
      <c r="DM150" s="118"/>
      <c r="DN150" s="118"/>
      <c r="DO150" s="118"/>
      <c r="DP150" s="118"/>
      <c r="DQ150" s="118"/>
      <c r="DR150" s="118"/>
      <c r="DS150" s="118"/>
      <c r="DT150" s="118"/>
      <c r="DU150" s="129"/>
      <c r="DV150" s="118"/>
      <c r="DW150" s="118"/>
      <c r="DX150" s="118"/>
      <c r="DY150" s="118"/>
      <c r="DZ150" s="118"/>
      <c r="EA150" s="118"/>
      <c r="EB150" s="118"/>
      <c r="EC150" s="118"/>
      <c r="ED150" s="118"/>
      <c r="EE150" s="118"/>
      <c r="EF150" s="118"/>
      <c r="EG150" s="118"/>
      <c r="EH150" s="118"/>
      <c r="EI150" s="118"/>
      <c r="EJ150" s="118"/>
      <c r="EK150" s="118"/>
      <c r="EL150" s="123"/>
      <c r="EM150" s="123"/>
      <c r="EN150" s="118"/>
      <c r="EO150" s="118"/>
      <c r="EP150" s="118"/>
      <c r="EQ150" s="118"/>
      <c r="ER150" s="118"/>
      <c r="ES150" s="118"/>
      <c r="ET150" s="118"/>
      <c r="EU150" s="118"/>
      <c r="EV150" s="159">
        <v>2049</v>
      </c>
      <c r="EW150" s="129"/>
      <c r="EX150" s="123"/>
      <c r="EY150" s="123"/>
      <c r="EZ150" s="259"/>
      <c r="FA150" s="260"/>
      <c r="FB150" s="118"/>
      <c r="FC150" s="118"/>
      <c r="FD150" s="118"/>
      <c r="FE150" s="118"/>
      <c r="FF150" s="118"/>
      <c r="FG150" s="118"/>
      <c r="FH150" s="118"/>
      <c r="FI150" s="118"/>
      <c r="FJ150" s="118"/>
      <c r="FK150" s="118"/>
      <c r="FL150" s="118"/>
      <c r="FM150" s="118"/>
      <c r="FN150" s="118"/>
      <c r="FO150" s="118"/>
      <c r="FP150" s="118"/>
      <c r="FQ150" s="118"/>
      <c r="FR150" s="118"/>
      <c r="FS150" s="118"/>
      <c r="FT150" s="118"/>
      <c r="FU150" s="118"/>
      <c r="FV150" s="118"/>
      <c r="FW150" s="118"/>
      <c r="FX150" s="118"/>
      <c r="FY150" s="118"/>
      <c r="FZ150" s="118"/>
      <c r="GA150" s="118"/>
      <c r="GB150" s="118"/>
      <c r="GC150" s="118"/>
      <c r="GD150" s="118"/>
      <c r="GE150" s="118"/>
      <c r="GF150" s="118"/>
      <c r="GG150" s="118"/>
      <c r="GH150" s="118"/>
      <c r="GI150" s="118"/>
      <c r="GJ150" s="118"/>
      <c r="GK150" s="118"/>
      <c r="GL150" s="118"/>
      <c r="GM150" s="118"/>
      <c r="GN150" s="118"/>
      <c r="GO150" s="118"/>
      <c r="GP150" s="118"/>
      <c r="GQ150" s="118"/>
      <c r="GR150" s="118"/>
      <c r="GS150" s="118"/>
      <c r="GT150" s="118"/>
      <c r="GU150" s="118"/>
      <c r="GV150" s="118"/>
      <c r="GW150" s="118"/>
      <c r="GX150" s="118"/>
      <c r="GY150" s="118"/>
      <c r="GZ150" s="118"/>
      <c r="HA150" s="118"/>
      <c r="HB150" s="118"/>
      <c r="HC150" s="118"/>
      <c r="HD150" s="118"/>
      <c r="HE150" s="118"/>
      <c r="HF150" s="118"/>
      <c r="HG150" s="118"/>
      <c r="HH150" s="118"/>
      <c r="HI150" s="118"/>
      <c r="HJ150" s="118"/>
      <c r="HK150" s="118"/>
      <c r="HL150" s="118"/>
      <c r="HM150" s="118"/>
      <c r="HN150" s="118"/>
      <c r="HO150" s="118"/>
      <c r="HP150" s="118"/>
      <c r="HQ150" s="118"/>
      <c r="HR150" s="118"/>
      <c r="HS150" s="118"/>
      <c r="HT150" s="118"/>
      <c r="HU150" s="118"/>
      <c r="HV150" s="118"/>
    </row>
    <row r="151" spans="1:230" x14ac:dyDescent="0.3">
      <c r="A151" s="120"/>
      <c r="B151" s="120"/>
      <c r="C151" s="118"/>
      <c r="D151" s="118"/>
      <c r="E151" s="118"/>
      <c r="F151" s="118"/>
      <c r="G151" s="118"/>
      <c r="H151" s="118"/>
      <c r="I151" s="118"/>
      <c r="J151" s="118"/>
      <c r="K151" s="118"/>
      <c r="L151" s="118"/>
      <c r="M151" s="118"/>
      <c r="N151" s="118"/>
      <c r="O151" s="118"/>
      <c r="P151" s="118"/>
      <c r="Q151" s="118"/>
      <c r="R151" s="118"/>
      <c r="S151" s="118"/>
      <c r="T151" s="123"/>
      <c r="U151" s="120"/>
      <c r="V151" s="118"/>
      <c r="W151" s="118"/>
      <c r="X151" s="118"/>
      <c r="Y151" s="118"/>
      <c r="Z151" s="118"/>
      <c r="AA151" s="118"/>
      <c r="AB151" s="118"/>
      <c r="AC151" s="118"/>
      <c r="AD151" s="118"/>
      <c r="AE151" s="118"/>
      <c r="AF151" s="118"/>
      <c r="AG151" s="118"/>
      <c r="AH151" s="118"/>
      <c r="AI151" s="118"/>
      <c r="AJ151" s="118"/>
      <c r="AK151" s="118"/>
      <c r="AL151" s="118"/>
      <c r="AM151" s="118"/>
      <c r="AN151" s="118"/>
      <c r="AO151" s="118"/>
      <c r="AP151" s="118"/>
      <c r="AQ151" s="118"/>
      <c r="AR151" s="118"/>
      <c r="AS151" s="123"/>
      <c r="AT151" s="123"/>
      <c r="AU151" s="118"/>
      <c r="AV151" s="118"/>
      <c r="AW151" s="118"/>
      <c r="AX151" s="118"/>
      <c r="AY151" s="118"/>
      <c r="AZ151" s="118"/>
      <c r="BA151" s="118"/>
      <c r="BB151" s="118"/>
      <c r="BC151" s="118"/>
      <c r="BD151" s="118"/>
      <c r="BE151" s="118"/>
      <c r="BF151" s="118"/>
      <c r="BG151" s="118"/>
      <c r="BH151" s="118"/>
      <c r="BI151" s="118"/>
      <c r="BJ151" s="118"/>
      <c r="BK151" s="118"/>
      <c r="BL151" s="118"/>
      <c r="BM151" s="118"/>
      <c r="BN151" s="118"/>
      <c r="BO151" s="118"/>
      <c r="BP151" s="118"/>
      <c r="BQ151" s="118"/>
      <c r="BR151" s="118"/>
      <c r="BS151" s="118"/>
      <c r="BT151" s="118"/>
      <c r="BU151" s="118"/>
      <c r="BV151" s="118"/>
      <c r="BW151" s="118"/>
      <c r="BX151" s="118"/>
      <c r="BY151" s="118"/>
      <c r="BZ151" s="118"/>
      <c r="CA151" s="118"/>
      <c r="CB151" s="118"/>
      <c r="CC151" s="118"/>
      <c r="CD151" s="118"/>
      <c r="CE151" s="118"/>
      <c r="CF151" s="118"/>
      <c r="CG151" s="118"/>
      <c r="CH151" s="118"/>
      <c r="CI151" s="118"/>
      <c r="CJ151" s="118"/>
      <c r="CK151" s="118"/>
      <c r="CL151" s="118"/>
      <c r="CM151" s="118"/>
      <c r="CN151" s="118"/>
      <c r="CO151" s="118"/>
      <c r="CP151" s="118"/>
      <c r="CQ151" s="118"/>
      <c r="CR151" s="118"/>
      <c r="CS151" s="118"/>
      <c r="CT151" s="118"/>
      <c r="CU151" s="118"/>
      <c r="CV151" s="118"/>
      <c r="CW151" s="118"/>
      <c r="CX151" s="118"/>
      <c r="CY151" s="118"/>
      <c r="CZ151" s="118"/>
      <c r="DA151" s="118"/>
      <c r="DB151" s="118"/>
      <c r="DC151" s="118"/>
      <c r="DD151" s="118"/>
      <c r="DE151" s="118"/>
      <c r="DF151" s="118"/>
      <c r="DG151" s="118"/>
      <c r="DH151" s="118"/>
      <c r="DI151" s="118"/>
      <c r="DJ151" s="118"/>
      <c r="DK151" s="118"/>
      <c r="DL151" s="118"/>
      <c r="DM151" s="118"/>
      <c r="DN151" s="118"/>
      <c r="DO151" s="118"/>
      <c r="DP151" s="118"/>
      <c r="DQ151" s="118"/>
      <c r="DR151" s="118"/>
      <c r="DS151" s="118"/>
      <c r="DT151" s="118"/>
      <c r="DU151" s="129"/>
      <c r="DV151" s="118"/>
      <c r="DW151" s="118"/>
      <c r="DX151" s="118"/>
      <c r="DY151" s="118"/>
      <c r="DZ151" s="118"/>
      <c r="EA151" s="118"/>
      <c r="EB151" s="118"/>
      <c r="EC151" s="118"/>
      <c r="ED151" s="118"/>
      <c r="EE151" s="118"/>
      <c r="EF151" s="118"/>
      <c r="EG151" s="118"/>
      <c r="EH151" s="118"/>
      <c r="EI151" s="118"/>
      <c r="EJ151" s="118"/>
      <c r="EK151" s="118"/>
      <c r="EL151" s="123"/>
      <c r="EM151" s="123"/>
      <c r="EN151" s="118"/>
      <c r="EO151" s="118"/>
      <c r="EP151" s="118"/>
      <c r="EQ151" s="118"/>
      <c r="ER151" s="118"/>
      <c r="ES151" s="118"/>
      <c r="ET151" s="118"/>
      <c r="EU151" s="118"/>
      <c r="EV151" s="144">
        <v>2050</v>
      </c>
      <c r="EW151" s="129"/>
      <c r="EX151" s="123"/>
      <c r="EY151" s="123"/>
      <c r="EZ151" s="259"/>
      <c r="FA151" s="260"/>
      <c r="FB151" s="118"/>
      <c r="FC151" s="118"/>
      <c r="FD151" s="118"/>
      <c r="FE151" s="118"/>
      <c r="FF151" s="118"/>
      <c r="FG151" s="118"/>
      <c r="FH151" s="118"/>
      <c r="FI151" s="118"/>
      <c r="FJ151" s="118"/>
      <c r="FK151" s="118"/>
      <c r="FL151" s="118"/>
      <c r="FM151" s="118"/>
      <c r="FN151" s="118"/>
      <c r="FO151" s="118"/>
      <c r="FP151" s="118"/>
      <c r="FQ151" s="118"/>
      <c r="FR151" s="118"/>
      <c r="FS151" s="118"/>
      <c r="FT151" s="118"/>
      <c r="FU151" s="118"/>
      <c r="FV151" s="118"/>
      <c r="FW151" s="118"/>
      <c r="FX151" s="118"/>
      <c r="FY151" s="118"/>
      <c r="FZ151" s="118"/>
      <c r="GA151" s="118"/>
      <c r="GB151" s="118"/>
      <c r="GC151" s="118"/>
      <c r="GD151" s="118"/>
      <c r="GE151" s="118"/>
      <c r="GF151" s="118"/>
      <c r="GG151" s="118"/>
      <c r="GH151" s="118"/>
      <c r="GI151" s="118"/>
      <c r="GJ151" s="118"/>
      <c r="GK151" s="118"/>
      <c r="GL151" s="118"/>
      <c r="GM151" s="118"/>
      <c r="GN151" s="118"/>
      <c r="GO151" s="118"/>
      <c r="GP151" s="118"/>
      <c r="GQ151" s="118"/>
      <c r="GR151" s="118"/>
      <c r="GS151" s="118"/>
      <c r="GT151" s="118"/>
      <c r="GU151" s="118"/>
      <c r="GV151" s="118"/>
      <c r="GW151" s="118"/>
      <c r="GX151" s="118"/>
      <c r="GY151" s="118"/>
      <c r="GZ151" s="118"/>
      <c r="HA151" s="118"/>
      <c r="HB151" s="118"/>
      <c r="HC151" s="118"/>
      <c r="HD151" s="118"/>
      <c r="HE151" s="118"/>
      <c r="HF151" s="118"/>
      <c r="HG151" s="118"/>
      <c r="HH151" s="118"/>
      <c r="HI151" s="118"/>
      <c r="HJ151" s="118"/>
      <c r="HK151" s="118"/>
      <c r="HL151" s="118"/>
      <c r="HM151" s="118"/>
      <c r="HN151" s="118"/>
      <c r="HO151" s="118"/>
      <c r="HP151" s="118"/>
      <c r="HQ151" s="118"/>
      <c r="HR151" s="118"/>
      <c r="HS151" s="118"/>
      <c r="HT151" s="118"/>
      <c r="HU151" s="118"/>
      <c r="HV151" s="118"/>
    </row>
    <row r="152" spans="1:230" x14ac:dyDescent="0.3">
      <c r="A152" s="120"/>
      <c r="B152" s="120"/>
      <c r="C152" s="118"/>
      <c r="D152" s="118"/>
      <c r="E152" s="118"/>
      <c r="F152" s="118"/>
      <c r="G152" s="118"/>
      <c r="H152" s="118"/>
      <c r="I152" s="118"/>
      <c r="J152" s="118"/>
      <c r="K152" s="118"/>
      <c r="L152" s="118"/>
      <c r="M152" s="118"/>
      <c r="N152" s="118"/>
      <c r="O152" s="118"/>
      <c r="P152" s="118"/>
      <c r="Q152" s="118"/>
      <c r="R152" s="118"/>
      <c r="S152" s="118"/>
      <c r="T152" s="123"/>
      <c r="U152" s="120"/>
      <c r="V152" s="118"/>
      <c r="W152" s="118"/>
      <c r="X152" s="118"/>
      <c r="Y152" s="118"/>
      <c r="Z152" s="118"/>
      <c r="AA152" s="118"/>
      <c r="AB152" s="118"/>
      <c r="AC152" s="118"/>
      <c r="AD152" s="118"/>
      <c r="AE152" s="118"/>
      <c r="AF152" s="118"/>
      <c r="AG152" s="118"/>
      <c r="AH152" s="118"/>
      <c r="AI152" s="118"/>
      <c r="AJ152" s="118"/>
      <c r="AK152" s="118"/>
      <c r="AL152" s="118"/>
      <c r="AM152" s="118"/>
      <c r="AN152" s="118"/>
      <c r="AO152" s="118"/>
      <c r="AP152" s="118"/>
      <c r="AQ152" s="118"/>
      <c r="AR152" s="118"/>
      <c r="AS152" s="123"/>
      <c r="AT152" s="123"/>
      <c r="AU152" s="118"/>
      <c r="AV152" s="118"/>
      <c r="AW152" s="118"/>
      <c r="AX152" s="118"/>
      <c r="AY152" s="118"/>
      <c r="AZ152" s="118"/>
      <c r="BA152" s="118"/>
      <c r="BB152" s="118"/>
      <c r="BC152" s="118"/>
      <c r="BD152" s="118"/>
      <c r="BE152" s="118"/>
      <c r="BF152" s="118"/>
      <c r="BG152" s="118"/>
      <c r="BH152" s="118"/>
      <c r="BI152" s="118"/>
      <c r="BJ152" s="118"/>
      <c r="BK152" s="118"/>
      <c r="BL152" s="118"/>
      <c r="BM152" s="118"/>
      <c r="BN152" s="118"/>
      <c r="BO152" s="118"/>
      <c r="BP152" s="118"/>
      <c r="BQ152" s="118"/>
      <c r="BR152" s="118"/>
      <c r="BS152" s="118"/>
      <c r="BT152" s="118"/>
      <c r="BU152" s="118"/>
      <c r="BV152" s="118"/>
      <c r="BW152" s="118"/>
      <c r="BX152" s="118"/>
      <c r="BY152" s="118"/>
      <c r="BZ152" s="118"/>
      <c r="CA152" s="118"/>
      <c r="CB152" s="118"/>
      <c r="CC152" s="118"/>
      <c r="CD152" s="118"/>
      <c r="CE152" s="118"/>
      <c r="CF152" s="118"/>
      <c r="CG152" s="118"/>
      <c r="CH152" s="118"/>
      <c r="CI152" s="118"/>
      <c r="CJ152" s="118"/>
      <c r="CK152" s="118"/>
      <c r="CL152" s="118"/>
      <c r="CM152" s="118"/>
      <c r="CN152" s="118"/>
      <c r="CO152" s="118"/>
      <c r="CP152" s="118"/>
      <c r="CQ152" s="118"/>
      <c r="CR152" s="118"/>
      <c r="CS152" s="118"/>
      <c r="CT152" s="118"/>
      <c r="CU152" s="118"/>
      <c r="CV152" s="118"/>
      <c r="CW152" s="118"/>
      <c r="CX152" s="118"/>
      <c r="CY152" s="118"/>
      <c r="CZ152" s="118"/>
      <c r="DA152" s="118"/>
      <c r="DB152" s="118"/>
      <c r="DC152" s="118"/>
      <c r="DD152" s="118"/>
      <c r="DE152" s="118"/>
      <c r="DF152" s="118"/>
      <c r="DG152" s="118"/>
      <c r="DH152" s="118"/>
      <c r="DI152" s="118"/>
      <c r="DJ152" s="118"/>
      <c r="DK152" s="118"/>
      <c r="DL152" s="118"/>
      <c r="DM152" s="118"/>
      <c r="DN152" s="118"/>
      <c r="DO152" s="118"/>
      <c r="DP152" s="118"/>
      <c r="DQ152" s="118"/>
      <c r="DR152" s="118"/>
      <c r="DS152" s="118"/>
      <c r="DT152" s="118"/>
      <c r="DU152" s="129"/>
      <c r="DV152" s="118"/>
      <c r="DW152" s="118"/>
      <c r="DX152" s="118"/>
      <c r="DY152" s="118"/>
      <c r="DZ152" s="118"/>
      <c r="EA152" s="118"/>
      <c r="EB152" s="118"/>
      <c r="EC152" s="118"/>
      <c r="ED152" s="118"/>
      <c r="EE152" s="118"/>
      <c r="EF152" s="118"/>
      <c r="EG152" s="118"/>
      <c r="EH152" s="118"/>
      <c r="EI152" s="118"/>
      <c r="EJ152" s="118"/>
      <c r="EK152" s="118"/>
      <c r="EL152" s="123"/>
      <c r="EM152" s="123"/>
      <c r="EN152" s="118"/>
      <c r="EO152" s="118"/>
      <c r="EP152" s="118"/>
      <c r="EQ152" s="118"/>
      <c r="ER152" s="118"/>
      <c r="ES152" s="118"/>
      <c r="ET152" s="118"/>
      <c r="EU152" s="118"/>
      <c r="EV152" s="144">
        <v>2051</v>
      </c>
      <c r="EW152" s="129"/>
      <c r="EX152" s="123"/>
      <c r="EY152" s="123"/>
      <c r="EZ152" s="259"/>
      <c r="FA152" s="260"/>
      <c r="FB152" s="118"/>
      <c r="FC152" s="118"/>
      <c r="FD152" s="118"/>
      <c r="FE152" s="118"/>
      <c r="FF152" s="118"/>
      <c r="FG152" s="118"/>
      <c r="FH152" s="118"/>
      <c r="FI152" s="118"/>
      <c r="FJ152" s="118"/>
      <c r="FK152" s="118"/>
      <c r="FL152" s="118"/>
      <c r="FM152" s="118"/>
      <c r="FN152" s="118"/>
      <c r="FO152" s="118"/>
      <c r="FP152" s="118"/>
      <c r="FQ152" s="118"/>
      <c r="FR152" s="118"/>
      <c r="FS152" s="118"/>
      <c r="FT152" s="118"/>
      <c r="FU152" s="118"/>
      <c r="FV152" s="118"/>
      <c r="FW152" s="118"/>
      <c r="FX152" s="118"/>
      <c r="FY152" s="118"/>
      <c r="FZ152" s="118"/>
      <c r="GA152" s="118"/>
      <c r="GB152" s="118"/>
      <c r="GC152" s="118"/>
      <c r="GD152" s="118"/>
      <c r="GE152" s="118"/>
      <c r="GF152" s="118"/>
      <c r="GG152" s="118"/>
      <c r="GH152" s="118"/>
      <c r="GI152" s="118"/>
      <c r="GJ152" s="118"/>
      <c r="GK152" s="118"/>
      <c r="GL152" s="118"/>
      <c r="GM152" s="118"/>
      <c r="GN152" s="118"/>
      <c r="GO152" s="118"/>
      <c r="GP152" s="118"/>
      <c r="GQ152" s="118"/>
      <c r="GR152" s="118"/>
      <c r="GS152" s="118"/>
      <c r="GT152" s="118"/>
      <c r="GU152" s="118"/>
      <c r="GV152" s="118"/>
      <c r="GW152" s="118"/>
      <c r="GX152" s="118"/>
      <c r="GY152" s="118"/>
      <c r="GZ152" s="118"/>
      <c r="HA152" s="118"/>
      <c r="HB152" s="118"/>
      <c r="HC152" s="118"/>
      <c r="HD152" s="118"/>
      <c r="HE152" s="118"/>
      <c r="HF152" s="118"/>
      <c r="HG152" s="118"/>
      <c r="HH152" s="118"/>
      <c r="HI152" s="118"/>
      <c r="HJ152" s="118"/>
      <c r="HK152" s="118"/>
      <c r="HL152" s="118"/>
      <c r="HM152" s="118"/>
      <c r="HN152" s="118"/>
      <c r="HO152" s="118"/>
      <c r="HP152" s="118"/>
      <c r="HQ152" s="118"/>
      <c r="HR152" s="118"/>
      <c r="HS152" s="118"/>
      <c r="HT152" s="118"/>
      <c r="HU152" s="118"/>
      <c r="HV152" s="118"/>
    </row>
    <row r="153" spans="1:230" x14ac:dyDescent="0.3">
      <c r="A153" s="120"/>
      <c r="B153" s="120"/>
      <c r="C153" s="118"/>
      <c r="D153" s="118"/>
      <c r="E153" s="118"/>
      <c r="F153" s="118"/>
      <c r="G153" s="118"/>
      <c r="H153" s="118"/>
      <c r="I153" s="118"/>
      <c r="J153" s="118"/>
      <c r="K153" s="118"/>
      <c r="L153" s="118"/>
      <c r="M153" s="118"/>
      <c r="N153" s="118"/>
      <c r="O153" s="118"/>
      <c r="P153" s="118"/>
      <c r="Q153" s="118"/>
      <c r="R153" s="118"/>
      <c r="S153" s="118"/>
      <c r="T153" s="123"/>
      <c r="U153" s="120"/>
      <c r="V153" s="118"/>
      <c r="W153" s="118"/>
      <c r="X153" s="118"/>
      <c r="Y153" s="118"/>
      <c r="Z153" s="118"/>
      <c r="AA153" s="118"/>
      <c r="AB153" s="118"/>
      <c r="AC153" s="118"/>
      <c r="AD153" s="118"/>
      <c r="AE153" s="118"/>
      <c r="AF153" s="118"/>
      <c r="AG153" s="118"/>
      <c r="AH153" s="118"/>
      <c r="AI153" s="118"/>
      <c r="AJ153" s="118"/>
      <c r="AK153" s="118"/>
      <c r="AL153" s="118"/>
      <c r="AM153" s="118"/>
      <c r="AN153" s="118"/>
      <c r="AO153" s="118"/>
      <c r="AP153" s="118"/>
      <c r="AQ153" s="118"/>
      <c r="AR153" s="118"/>
      <c r="AS153" s="123"/>
      <c r="AT153" s="123"/>
      <c r="AU153" s="118"/>
      <c r="AV153" s="118"/>
      <c r="AW153" s="118"/>
      <c r="AX153" s="118"/>
      <c r="AY153" s="118"/>
      <c r="AZ153" s="118"/>
      <c r="BA153" s="118"/>
      <c r="BB153" s="118"/>
      <c r="BC153" s="118"/>
      <c r="BD153" s="118"/>
      <c r="BE153" s="118"/>
      <c r="BF153" s="118"/>
      <c r="BG153" s="118"/>
      <c r="BH153" s="118"/>
      <c r="BI153" s="118"/>
      <c r="BJ153" s="118"/>
      <c r="BK153" s="118"/>
      <c r="BL153" s="118"/>
      <c r="BM153" s="118"/>
      <c r="BN153" s="118"/>
      <c r="BO153" s="118"/>
      <c r="BP153" s="118"/>
      <c r="BQ153" s="118"/>
      <c r="BR153" s="118"/>
      <c r="BS153" s="118"/>
      <c r="BT153" s="118"/>
      <c r="BU153" s="118"/>
      <c r="BV153" s="118"/>
      <c r="BW153" s="118"/>
      <c r="BX153" s="118"/>
      <c r="BY153" s="118"/>
      <c r="BZ153" s="118"/>
      <c r="CA153" s="118"/>
      <c r="CB153" s="118"/>
      <c r="CC153" s="118"/>
      <c r="CD153" s="118"/>
      <c r="CE153" s="118"/>
      <c r="CF153" s="118"/>
      <c r="CG153" s="118"/>
      <c r="CH153" s="118"/>
      <c r="CI153" s="118"/>
      <c r="CJ153" s="118"/>
      <c r="CK153" s="118"/>
      <c r="CL153" s="118"/>
      <c r="CM153" s="118"/>
      <c r="CN153" s="118"/>
      <c r="CO153" s="118"/>
      <c r="CP153" s="118"/>
      <c r="CQ153" s="118"/>
      <c r="CR153" s="118"/>
      <c r="CS153" s="118"/>
      <c r="CT153" s="118"/>
      <c r="CU153" s="118"/>
      <c r="CV153" s="118"/>
      <c r="CW153" s="118"/>
      <c r="CX153" s="118"/>
      <c r="CY153" s="118"/>
      <c r="CZ153" s="118"/>
      <c r="DA153" s="118"/>
      <c r="DB153" s="118"/>
      <c r="DC153" s="118"/>
      <c r="DD153" s="118"/>
      <c r="DE153" s="118"/>
      <c r="DF153" s="118"/>
      <c r="DG153" s="118"/>
      <c r="DH153" s="118"/>
      <c r="DI153" s="118"/>
      <c r="DJ153" s="118"/>
      <c r="DK153" s="118"/>
      <c r="DL153" s="118"/>
      <c r="DM153" s="118"/>
      <c r="DN153" s="118"/>
      <c r="DO153" s="118"/>
      <c r="DP153" s="118"/>
      <c r="DQ153" s="118"/>
      <c r="DR153" s="118"/>
      <c r="DS153" s="118"/>
      <c r="DT153" s="118"/>
      <c r="DU153" s="129"/>
      <c r="DV153" s="118"/>
      <c r="DW153" s="118"/>
      <c r="DX153" s="118"/>
      <c r="DY153" s="118"/>
      <c r="DZ153" s="118"/>
      <c r="EA153" s="118"/>
      <c r="EB153" s="118"/>
      <c r="EC153" s="118"/>
      <c r="ED153" s="118"/>
      <c r="EE153" s="118"/>
      <c r="EF153" s="118"/>
      <c r="EG153" s="118"/>
      <c r="EH153" s="118"/>
      <c r="EI153" s="118"/>
      <c r="EJ153" s="118"/>
      <c r="EK153" s="118"/>
      <c r="EL153" s="123"/>
      <c r="EM153" s="123"/>
      <c r="EN153" s="118"/>
      <c r="EO153" s="118"/>
      <c r="EP153" s="118"/>
      <c r="EQ153" s="118"/>
      <c r="ER153" s="118"/>
      <c r="ES153" s="118"/>
      <c r="ET153" s="118"/>
      <c r="EU153" s="118"/>
      <c r="EV153" s="144">
        <v>2052</v>
      </c>
      <c r="EW153" s="129"/>
      <c r="EX153" s="123"/>
      <c r="EY153" s="123"/>
      <c r="EZ153" s="259"/>
      <c r="FA153" s="260"/>
      <c r="FB153" s="118"/>
      <c r="FC153" s="118"/>
      <c r="FD153" s="118"/>
      <c r="FE153" s="118"/>
      <c r="FF153" s="118"/>
      <c r="FG153" s="118"/>
      <c r="FH153" s="118"/>
      <c r="FI153" s="118"/>
      <c r="FJ153" s="118"/>
      <c r="FK153" s="118"/>
      <c r="FL153" s="118"/>
      <c r="FM153" s="118"/>
      <c r="FN153" s="118"/>
      <c r="FO153" s="118"/>
      <c r="FP153" s="118"/>
      <c r="FQ153" s="118"/>
      <c r="FR153" s="118"/>
      <c r="FS153" s="118"/>
      <c r="FT153" s="118"/>
      <c r="FU153" s="118"/>
      <c r="FV153" s="118"/>
      <c r="FW153" s="118"/>
      <c r="FX153" s="118"/>
      <c r="FY153" s="118"/>
      <c r="FZ153" s="118"/>
      <c r="GA153" s="118"/>
      <c r="GB153" s="118"/>
      <c r="GC153" s="118"/>
      <c r="GD153" s="118"/>
      <c r="GE153" s="118"/>
      <c r="GF153" s="118"/>
      <c r="GG153" s="118"/>
      <c r="GH153" s="118"/>
      <c r="GI153" s="118"/>
      <c r="GJ153" s="118"/>
      <c r="GK153" s="118"/>
      <c r="GL153" s="118"/>
      <c r="GM153" s="118"/>
      <c r="GN153" s="118"/>
      <c r="GO153" s="118"/>
      <c r="GP153" s="118"/>
      <c r="GQ153" s="118"/>
      <c r="GR153" s="118"/>
      <c r="GS153" s="118"/>
      <c r="GT153" s="118"/>
      <c r="GU153" s="118"/>
      <c r="GV153" s="118"/>
      <c r="GW153" s="118"/>
      <c r="GX153" s="118"/>
      <c r="GY153" s="118"/>
      <c r="GZ153" s="118"/>
      <c r="HA153" s="118"/>
      <c r="HB153" s="118"/>
      <c r="HC153" s="118"/>
      <c r="HD153" s="118"/>
      <c r="HE153" s="118"/>
      <c r="HF153" s="118"/>
      <c r="HG153" s="118"/>
      <c r="HH153" s="118"/>
      <c r="HI153" s="118"/>
      <c r="HJ153" s="118"/>
      <c r="HK153" s="118"/>
      <c r="HL153" s="118"/>
      <c r="HM153" s="118"/>
      <c r="HN153" s="118"/>
      <c r="HO153" s="118"/>
      <c r="HP153" s="118"/>
      <c r="HQ153" s="118"/>
      <c r="HR153" s="118"/>
      <c r="HS153" s="118"/>
      <c r="HT153" s="118"/>
      <c r="HU153" s="118"/>
      <c r="HV153" s="118"/>
    </row>
    <row r="154" spans="1:230" x14ac:dyDescent="0.3">
      <c r="A154" s="120"/>
      <c r="B154" s="120"/>
      <c r="C154" s="118"/>
      <c r="D154" s="118"/>
      <c r="E154" s="118"/>
      <c r="F154" s="118"/>
      <c r="G154" s="118"/>
      <c r="H154" s="118"/>
      <c r="I154" s="118"/>
      <c r="J154" s="118"/>
      <c r="K154" s="118"/>
      <c r="L154" s="118"/>
      <c r="M154" s="118"/>
      <c r="N154" s="118"/>
      <c r="O154" s="118"/>
      <c r="P154" s="118"/>
      <c r="Q154" s="118"/>
      <c r="R154" s="118"/>
      <c r="S154" s="118"/>
      <c r="T154" s="123"/>
      <c r="U154" s="120"/>
      <c r="V154" s="118"/>
      <c r="W154" s="118"/>
      <c r="X154" s="118"/>
      <c r="Y154" s="118"/>
      <c r="Z154" s="118"/>
      <c r="AA154" s="118"/>
      <c r="AB154" s="118"/>
      <c r="AC154" s="118"/>
      <c r="AD154" s="118"/>
      <c r="AE154" s="118"/>
      <c r="AF154" s="118"/>
      <c r="AG154" s="118"/>
      <c r="AH154" s="118"/>
      <c r="AI154" s="118"/>
      <c r="AJ154" s="118"/>
      <c r="AK154" s="118"/>
      <c r="AL154" s="118"/>
      <c r="AM154" s="118"/>
      <c r="AN154" s="118"/>
      <c r="AO154" s="118"/>
      <c r="AP154" s="118"/>
      <c r="AQ154" s="118"/>
      <c r="AR154" s="118"/>
      <c r="AS154" s="123"/>
      <c r="AT154" s="123"/>
      <c r="AU154" s="118"/>
      <c r="AV154" s="118"/>
      <c r="AW154" s="118"/>
      <c r="AX154" s="118"/>
      <c r="AY154" s="118"/>
      <c r="AZ154" s="118"/>
      <c r="BA154" s="118"/>
      <c r="BB154" s="118"/>
      <c r="BC154" s="118"/>
      <c r="BD154" s="118"/>
      <c r="BE154" s="118"/>
      <c r="BF154" s="118"/>
      <c r="BG154" s="118"/>
      <c r="BH154" s="118"/>
      <c r="BI154" s="118"/>
      <c r="BJ154" s="118"/>
      <c r="BK154" s="118"/>
      <c r="BL154" s="118"/>
      <c r="BM154" s="118"/>
      <c r="BN154" s="118"/>
      <c r="BO154" s="118"/>
      <c r="BP154" s="118"/>
      <c r="BQ154" s="118"/>
      <c r="BR154" s="118"/>
      <c r="BS154" s="118"/>
      <c r="BT154" s="118"/>
      <c r="BU154" s="118"/>
      <c r="BV154" s="118"/>
      <c r="BW154" s="118"/>
      <c r="BX154" s="118"/>
      <c r="BY154" s="118"/>
      <c r="BZ154" s="118"/>
      <c r="CA154" s="118"/>
      <c r="CB154" s="118"/>
      <c r="CC154" s="118"/>
      <c r="CD154" s="118"/>
      <c r="CE154" s="118"/>
      <c r="CF154" s="118"/>
      <c r="CG154" s="118"/>
      <c r="CH154" s="118"/>
      <c r="CI154" s="118"/>
      <c r="CJ154" s="118"/>
      <c r="CK154" s="118"/>
      <c r="CL154" s="118"/>
      <c r="CM154" s="118"/>
      <c r="CN154" s="118"/>
      <c r="CO154" s="118"/>
      <c r="CP154" s="118"/>
      <c r="CQ154" s="118"/>
      <c r="CR154" s="118"/>
      <c r="CS154" s="118"/>
      <c r="CT154" s="118"/>
      <c r="CU154" s="118"/>
      <c r="CV154" s="118"/>
      <c r="CW154" s="118"/>
      <c r="CX154" s="118"/>
      <c r="CY154" s="118"/>
      <c r="CZ154" s="118"/>
      <c r="DA154" s="118"/>
      <c r="DB154" s="118"/>
      <c r="DC154" s="118"/>
      <c r="DD154" s="118"/>
      <c r="DE154" s="118"/>
      <c r="DF154" s="118"/>
      <c r="DG154" s="118"/>
      <c r="DH154" s="118"/>
      <c r="DI154" s="118"/>
      <c r="DJ154" s="118"/>
      <c r="DK154" s="118"/>
      <c r="DL154" s="118"/>
      <c r="DM154" s="118"/>
      <c r="DN154" s="118"/>
      <c r="DO154" s="118"/>
      <c r="DP154" s="118"/>
      <c r="DQ154" s="118"/>
      <c r="DR154" s="118"/>
      <c r="DS154" s="118"/>
      <c r="DT154" s="118"/>
      <c r="DU154" s="129"/>
      <c r="DV154" s="118"/>
      <c r="DW154" s="118"/>
      <c r="DX154" s="118"/>
      <c r="DY154" s="118"/>
      <c r="DZ154" s="118"/>
      <c r="EA154" s="118"/>
      <c r="EB154" s="118"/>
      <c r="EC154" s="118"/>
      <c r="ED154" s="118"/>
      <c r="EE154" s="118"/>
      <c r="EF154" s="118"/>
      <c r="EG154" s="118"/>
      <c r="EH154" s="118"/>
      <c r="EI154" s="118"/>
      <c r="EJ154" s="118"/>
      <c r="EK154" s="118"/>
      <c r="EL154" s="123"/>
      <c r="EM154" s="123"/>
      <c r="EN154" s="118"/>
      <c r="EO154" s="118"/>
      <c r="EP154" s="118"/>
      <c r="EQ154" s="118"/>
      <c r="ER154" s="118"/>
      <c r="ES154" s="118"/>
      <c r="ET154" s="118"/>
      <c r="EU154" s="118"/>
      <c r="EV154" s="159">
        <v>2053</v>
      </c>
      <c r="EW154" s="129"/>
      <c r="EX154" s="123"/>
      <c r="EY154" s="123"/>
      <c r="EZ154" s="259"/>
      <c r="FA154" s="260"/>
      <c r="FB154" s="118"/>
      <c r="FC154" s="118"/>
      <c r="FD154" s="118"/>
      <c r="FE154" s="118"/>
      <c r="FF154" s="118"/>
      <c r="FG154" s="118"/>
      <c r="FH154" s="118"/>
      <c r="FI154" s="118"/>
      <c r="FJ154" s="118"/>
      <c r="FK154" s="118"/>
      <c r="FL154" s="118"/>
      <c r="FM154" s="118"/>
      <c r="FN154" s="118"/>
      <c r="FO154" s="118"/>
      <c r="FP154" s="118"/>
      <c r="FQ154" s="118"/>
      <c r="FR154" s="118"/>
      <c r="FS154" s="118"/>
      <c r="FT154" s="118"/>
      <c r="FU154" s="118"/>
      <c r="FV154" s="118"/>
      <c r="FW154" s="118"/>
      <c r="FX154" s="118"/>
      <c r="FY154" s="118"/>
      <c r="FZ154" s="118"/>
      <c r="GA154" s="118"/>
      <c r="GB154" s="118"/>
      <c r="GC154" s="118"/>
      <c r="GD154" s="118"/>
      <c r="GE154" s="118"/>
      <c r="GF154" s="118"/>
      <c r="GG154" s="118"/>
      <c r="GH154" s="118"/>
      <c r="GI154" s="118"/>
      <c r="GJ154" s="118"/>
      <c r="GK154" s="118"/>
      <c r="GL154" s="118"/>
      <c r="GM154" s="118"/>
      <c r="GN154" s="118"/>
      <c r="GO154" s="118"/>
      <c r="GP154" s="118"/>
      <c r="GQ154" s="118"/>
      <c r="GR154" s="118"/>
      <c r="GS154" s="118"/>
      <c r="GT154" s="118"/>
      <c r="GU154" s="118"/>
      <c r="GV154" s="118"/>
      <c r="GW154" s="118"/>
      <c r="GX154" s="118"/>
      <c r="GY154" s="118"/>
      <c r="GZ154" s="118"/>
      <c r="HA154" s="118"/>
      <c r="HB154" s="118"/>
      <c r="HC154" s="118"/>
      <c r="HD154" s="118"/>
      <c r="HE154" s="118"/>
      <c r="HF154" s="118"/>
      <c r="HG154" s="118"/>
      <c r="HH154" s="118"/>
      <c r="HI154" s="118"/>
      <c r="HJ154" s="118"/>
      <c r="HK154" s="118"/>
      <c r="HL154" s="118"/>
      <c r="HM154" s="118"/>
      <c r="HN154" s="118"/>
      <c r="HO154" s="118"/>
      <c r="HP154" s="118"/>
      <c r="HQ154" s="118"/>
      <c r="HR154" s="118"/>
      <c r="HS154" s="118"/>
      <c r="HT154" s="118"/>
      <c r="HU154" s="118"/>
      <c r="HV154" s="118"/>
    </row>
    <row r="155" spans="1:230" x14ac:dyDescent="0.3">
      <c r="A155" s="120"/>
      <c r="B155" s="120"/>
      <c r="C155" s="118"/>
      <c r="D155" s="118"/>
      <c r="E155" s="118"/>
      <c r="F155" s="118"/>
      <c r="G155" s="118"/>
      <c r="H155" s="118"/>
      <c r="I155" s="118"/>
      <c r="J155" s="118"/>
      <c r="K155" s="118"/>
      <c r="L155" s="118"/>
      <c r="M155" s="118"/>
      <c r="N155" s="118"/>
      <c r="O155" s="118"/>
      <c r="P155" s="118"/>
      <c r="Q155" s="118"/>
      <c r="R155" s="118"/>
      <c r="S155" s="118"/>
      <c r="T155" s="123"/>
      <c r="U155" s="120"/>
      <c r="V155" s="118"/>
      <c r="W155" s="118"/>
      <c r="X155" s="118"/>
      <c r="Y155" s="118"/>
      <c r="Z155" s="118"/>
      <c r="AA155" s="118"/>
      <c r="AB155" s="118"/>
      <c r="AC155" s="118"/>
      <c r="AD155" s="118"/>
      <c r="AE155" s="118"/>
      <c r="AF155" s="118"/>
      <c r="AG155" s="118"/>
      <c r="AH155" s="118"/>
      <c r="AI155" s="118"/>
      <c r="AJ155" s="118"/>
      <c r="AK155" s="118"/>
      <c r="AL155" s="118"/>
      <c r="AM155" s="118"/>
      <c r="AN155" s="118"/>
      <c r="AO155" s="118"/>
      <c r="AP155" s="118"/>
      <c r="AQ155" s="118"/>
      <c r="AR155" s="118"/>
      <c r="AS155" s="123"/>
      <c r="AT155" s="123"/>
      <c r="AU155" s="118"/>
      <c r="AV155" s="118"/>
      <c r="AW155" s="118"/>
      <c r="AX155" s="118"/>
      <c r="AY155" s="118"/>
      <c r="AZ155" s="118"/>
      <c r="BA155" s="118"/>
      <c r="BB155" s="118"/>
      <c r="BC155" s="118"/>
      <c r="BD155" s="118"/>
      <c r="BE155" s="118"/>
      <c r="BF155" s="118"/>
      <c r="BG155" s="118"/>
      <c r="BH155" s="118"/>
      <c r="BI155" s="118"/>
      <c r="BJ155" s="118"/>
      <c r="BK155" s="118"/>
      <c r="BL155" s="118"/>
      <c r="BM155" s="118"/>
      <c r="BN155" s="118"/>
      <c r="BO155" s="118"/>
      <c r="BP155" s="118"/>
      <c r="BQ155" s="118"/>
      <c r="BR155" s="118"/>
      <c r="BS155" s="118"/>
      <c r="BT155" s="118"/>
      <c r="BU155" s="118"/>
      <c r="BV155" s="118"/>
      <c r="BW155" s="118"/>
      <c r="BX155" s="118"/>
      <c r="BY155" s="118"/>
      <c r="BZ155" s="118"/>
      <c r="CA155" s="118"/>
      <c r="CB155" s="118"/>
      <c r="CC155" s="118"/>
      <c r="CD155" s="118"/>
      <c r="CE155" s="118"/>
      <c r="CF155" s="118"/>
      <c r="CG155" s="118"/>
      <c r="CH155" s="118"/>
      <c r="CI155" s="118"/>
      <c r="CJ155" s="118"/>
      <c r="CK155" s="118"/>
      <c r="CL155" s="118"/>
      <c r="CM155" s="118"/>
      <c r="CN155" s="118"/>
      <c r="CO155" s="118"/>
      <c r="CP155" s="118"/>
      <c r="CQ155" s="118"/>
      <c r="CR155" s="118"/>
      <c r="CS155" s="118"/>
      <c r="CT155" s="118"/>
      <c r="CU155" s="118"/>
      <c r="CV155" s="118"/>
      <c r="CW155" s="118"/>
      <c r="CX155" s="118"/>
      <c r="CY155" s="118"/>
      <c r="CZ155" s="118"/>
      <c r="DA155" s="118"/>
      <c r="DB155" s="118"/>
      <c r="DC155" s="118"/>
      <c r="DD155" s="118"/>
      <c r="DE155" s="118"/>
      <c r="DF155" s="118"/>
      <c r="DG155" s="118"/>
      <c r="DH155" s="118"/>
      <c r="DI155" s="118"/>
      <c r="DJ155" s="118"/>
      <c r="DK155" s="118"/>
      <c r="DL155" s="118"/>
      <c r="DM155" s="118"/>
      <c r="DN155" s="118"/>
      <c r="DO155" s="118"/>
      <c r="DP155" s="118"/>
      <c r="DQ155" s="118"/>
      <c r="DR155" s="118"/>
      <c r="DS155" s="118"/>
      <c r="DT155" s="118"/>
      <c r="DU155" s="129"/>
      <c r="DV155" s="118"/>
      <c r="DW155" s="118"/>
      <c r="DX155" s="118"/>
      <c r="DY155" s="118"/>
      <c r="DZ155" s="118"/>
      <c r="EA155" s="118"/>
      <c r="EB155" s="118"/>
      <c r="EC155" s="118"/>
      <c r="ED155" s="118"/>
      <c r="EE155" s="118"/>
      <c r="EF155" s="118"/>
      <c r="EG155" s="118"/>
      <c r="EH155" s="118"/>
      <c r="EI155" s="118"/>
      <c r="EJ155" s="118"/>
      <c r="EK155" s="118"/>
      <c r="EL155" s="123"/>
      <c r="EM155" s="123"/>
      <c r="EN155" s="118"/>
      <c r="EO155" s="118"/>
      <c r="EP155" s="118"/>
      <c r="EQ155" s="118"/>
      <c r="ER155" s="118"/>
      <c r="ES155" s="118"/>
      <c r="ET155" s="118"/>
      <c r="EU155" s="118"/>
      <c r="EV155" s="144">
        <v>2054</v>
      </c>
      <c r="EW155" s="129"/>
      <c r="EX155" s="123"/>
      <c r="EY155" s="123"/>
      <c r="EZ155" s="259"/>
      <c r="FA155" s="260"/>
      <c r="FB155" s="118"/>
      <c r="FC155" s="118"/>
      <c r="FD155" s="118"/>
      <c r="FE155" s="118"/>
      <c r="FF155" s="118"/>
      <c r="FG155" s="118"/>
      <c r="FH155" s="118"/>
      <c r="FI155" s="118"/>
      <c r="FJ155" s="118"/>
      <c r="FK155" s="118"/>
      <c r="FL155" s="118"/>
      <c r="FM155" s="118"/>
      <c r="FN155" s="118"/>
      <c r="FO155" s="118"/>
      <c r="FP155" s="118"/>
      <c r="FQ155" s="118"/>
      <c r="FR155" s="118"/>
      <c r="FS155" s="118"/>
      <c r="FT155" s="118"/>
      <c r="FU155" s="118"/>
      <c r="FV155" s="118"/>
      <c r="FW155" s="118"/>
      <c r="FX155" s="118"/>
      <c r="FY155" s="118"/>
      <c r="FZ155" s="118"/>
      <c r="GA155" s="118"/>
      <c r="GB155" s="118"/>
      <c r="GC155" s="118"/>
      <c r="GD155" s="118"/>
      <c r="GE155" s="118"/>
      <c r="GF155" s="118"/>
      <c r="GG155" s="118"/>
      <c r="GH155" s="118"/>
      <c r="GI155" s="118"/>
      <c r="GJ155" s="118"/>
      <c r="GK155" s="118"/>
      <c r="GL155" s="118"/>
      <c r="GM155" s="118"/>
      <c r="GN155" s="118"/>
      <c r="GO155" s="118"/>
      <c r="GP155" s="118"/>
      <c r="GQ155" s="118"/>
      <c r="GR155" s="118"/>
      <c r="GS155" s="118"/>
      <c r="GT155" s="118"/>
      <c r="GU155" s="118"/>
      <c r="GV155" s="118"/>
      <c r="GW155" s="118"/>
      <c r="GX155" s="118"/>
      <c r="GY155" s="118"/>
      <c r="GZ155" s="118"/>
      <c r="HA155" s="118"/>
      <c r="HB155" s="118"/>
      <c r="HC155" s="118"/>
      <c r="HD155" s="118"/>
      <c r="HE155" s="118"/>
      <c r="HF155" s="118"/>
      <c r="HG155" s="118"/>
      <c r="HH155" s="118"/>
      <c r="HI155" s="118"/>
      <c r="HJ155" s="118"/>
      <c r="HK155" s="118"/>
      <c r="HL155" s="118"/>
      <c r="HM155" s="118"/>
      <c r="HN155" s="118"/>
      <c r="HO155" s="118"/>
      <c r="HP155" s="118"/>
      <c r="HQ155" s="118"/>
      <c r="HR155" s="118"/>
      <c r="HS155" s="118"/>
      <c r="HT155" s="118"/>
      <c r="HU155" s="118"/>
      <c r="HV155" s="118"/>
    </row>
    <row r="156" spans="1:230" x14ac:dyDescent="0.3">
      <c r="A156" s="120"/>
      <c r="B156" s="120"/>
      <c r="C156" s="118"/>
      <c r="D156" s="118"/>
      <c r="E156" s="118"/>
      <c r="F156" s="118"/>
      <c r="G156" s="118"/>
      <c r="H156" s="118"/>
      <c r="I156" s="118"/>
      <c r="J156" s="118"/>
      <c r="K156" s="118"/>
      <c r="L156" s="118"/>
      <c r="M156" s="118"/>
      <c r="N156" s="118"/>
      <c r="O156" s="118"/>
      <c r="P156" s="118"/>
      <c r="Q156" s="118"/>
      <c r="R156" s="118"/>
      <c r="S156" s="118"/>
      <c r="T156" s="123"/>
      <c r="U156" s="120"/>
      <c r="V156" s="118"/>
      <c r="W156" s="118"/>
      <c r="X156" s="118"/>
      <c r="Y156" s="118"/>
      <c r="Z156" s="118"/>
      <c r="AA156" s="118"/>
      <c r="AB156" s="118"/>
      <c r="AC156" s="118"/>
      <c r="AD156" s="118"/>
      <c r="AE156" s="118"/>
      <c r="AF156" s="118"/>
      <c r="AG156" s="118"/>
      <c r="AH156" s="118"/>
      <c r="AI156" s="118"/>
      <c r="AJ156" s="118"/>
      <c r="AK156" s="118"/>
      <c r="AL156" s="118"/>
      <c r="AM156" s="118"/>
      <c r="AN156" s="118"/>
      <c r="AO156" s="118"/>
      <c r="AP156" s="118"/>
      <c r="AQ156" s="118"/>
      <c r="AR156" s="118"/>
      <c r="AS156" s="123"/>
      <c r="AT156" s="123"/>
      <c r="AU156" s="118"/>
      <c r="AV156" s="118"/>
      <c r="AW156" s="118"/>
      <c r="AX156" s="118"/>
      <c r="AY156" s="118"/>
      <c r="AZ156" s="118"/>
      <c r="BA156" s="118"/>
      <c r="BB156" s="118"/>
      <c r="BC156" s="118"/>
      <c r="BD156" s="118"/>
      <c r="BE156" s="118"/>
      <c r="BF156" s="118"/>
      <c r="BG156" s="118"/>
      <c r="BH156" s="118"/>
      <c r="BI156" s="118"/>
      <c r="BJ156" s="118"/>
      <c r="BK156" s="118"/>
      <c r="BL156" s="118"/>
      <c r="BM156" s="118"/>
      <c r="BN156" s="118"/>
      <c r="BO156" s="118"/>
      <c r="BP156" s="118"/>
      <c r="BQ156" s="118"/>
      <c r="BR156" s="118"/>
      <c r="BS156" s="118"/>
      <c r="BT156" s="118"/>
      <c r="BU156" s="118"/>
      <c r="BV156" s="118"/>
      <c r="BW156" s="118"/>
      <c r="BX156" s="118"/>
      <c r="BY156" s="118"/>
      <c r="BZ156" s="118"/>
      <c r="CA156" s="118"/>
      <c r="CB156" s="118"/>
      <c r="CC156" s="118"/>
      <c r="CD156" s="118"/>
      <c r="CE156" s="118"/>
      <c r="CF156" s="118"/>
      <c r="CG156" s="118"/>
      <c r="CH156" s="118"/>
      <c r="CI156" s="118"/>
      <c r="CJ156" s="118"/>
      <c r="CK156" s="118"/>
      <c r="CL156" s="118"/>
      <c r="CM156" s="118"/>
      <c r="CN156" s="118"/>
      <c r="CO156" s="118"/>
      <c r="CP156" s="118"/>
      <c r="CQ156" s="118"/>
      <c r="CR156" s="118"/>
      <c r="CS156" s="118"/>
      <c r="CT156" s="118"/>
      <c r="CU156" s="118"/>
      <c r="CV156" s="118"/>
      <c r="CW156" s="118"/>
      <c r="CX156" s="118"/>
      <c r="CY156" s="118"/>
      <c r="CZ156" s="118"/>
      <c r="DA156" s="118"/>
      <c r="DB156" s="118"/>
      <c r="DC156" s="118"/>
      <c r="DD156" s="118"/>
      <c r="DE156" s="118"/>
      <c r="DF156" s="118"/>
      <c r="DG156" s="118"/>
      <c r="DH156" s="118"/>
      <c r="DI156" s="118"/>
      <c r="DJ156" s="118"/>
      <c r="DK156" s="118"/>
      <c r="DL156" s="118"/>
      <c r="DM156" s="118"/>
      <c r="DN156" s="118"/>
      <c r="DO156" s="118"/>
      <c r="DP156" s="118"/>
      <c r="DQ156" s="118"/>
      <c r="DR156" s="118"/>
      <c r="DS156" s="118"/>
      <c r="DT156" s="118"/>
      <c r="DU156" s="129"/>
      <c r="DV156" s="118"/>
      <c r="DW156" s="118"/>
      <c r="DX156" s="118"/>
      <c r="DY156" s="118"/>
      <c r="DZ156" s="118"/>
      <c r="EA156" s="118"/>
      <c r="EB156" s="118"/>
      <c r="EC156" s="118"/>
      <c r="ED156" s="118"/>
      <c r="EE156" s="118"/>
      <c r="EF156" s="118"/>
      <c r="EG156" s="118"/>
      <c r="EH156" s="118"/>
      <c r="EI156" s="118"/>
      <c r="EJ156" s="118"/>
      <c r="EK156" s="118"/>
      <c r="EL156" s="123"/>
      <c r="EM156" s="123"/>
      <c r="EN156" s="118"/>
      <c r="EO156" s="118"/>
      <c r="EP156" s="118"/>
      <c r="EQ156" s="118"/>
      <c r="ER156" s="118"/>
      <c r="ES156" s="118"/>
      <c r="ET156" s="118"/>
      <c r="EU156" s="118"/>
      <c r="EV156" s="144">
        <v>2055</v>
      </c>
      <c r="EW156" s="129"/>
      <c r="EX156" s="123"/>
      <c r="EY156" s="123"/>
      <c r="EZ156" s="259"/>
      <c r="FA156" s="260"/>
      <c r="FB156" s="118"/>
      <c r="FC156" s="118"/>
      <c r="FD156" s="118"/>
      <c r="FE156" s="118"/>
      <c r="FF156" s="118"/>
      <c r="FG156" s="118"/>
      <c r="FH156" s="118"/>
      <c r="FI156" s="118"/>
      <c r="FJ156" s="118"/>
      <c r="FK156" s="118"/>
      <c r="FL156" s="118"/>
      <c r="FM156" s="118"/>
      <c r="FN156" s="118"/>
      <c r="FO156" s="118"/>
      <c r="FP156" s="118"/>
      <c r="FQ156" s="118"/>
      <c r="FR156" s="118"/>
      <c r="FS156" s="118"/>
      <c r="FT156" s="118"/>
      <c r="FU156" s="118"/>
      <c r="FV156" s="118"/>
      <c r="FW156" s="118"/>
      <c r="FX156" s="118"/>
      <c r="FY156" s="118"/>
      <c r="FZ156" s="118"/>
      <c r="GA156" s="118"/>
      <c r="GB156" s="118"/>
      <c r="GC156" s="118"/>
      <c r="GD156" s="118"/>
      <c r="GE156" s="118"/>
      <c r="GF156" s="118"/>
      <c r="GG156" s="118"/>
      <c r="GH156" s="118"/>
      <c r="GI156" s="118"/>
      <c r="GJ156" s="118"/>
      <c r="GK156" s="118"/>
      <c r="GL156" s="118"/>
      <c r="GM156" s="118"/>
      <c r="GN156" s="118"/>
      <c r="GO156" s="118"/>
      <c r="GP156" s="118"/>
      <c r="GQ156" s="118"/>
      <c r="GR156" s="118"/>
      <c r="GS156" s="118"/>
      <c r="GT156" s="118"/>
      <c r="GU156" s="118"/>
      <c r="GV156" s="118"/>
      <c r="GW156" s="118"/>
      <c r="GX156" s="118"/>
      <c r="GY156" s="118"/>
      <c r="GZ156" s="118"/>
      <c r="HA156" s="118"/>
      <c r="HB156" s="118"/>
      <c r="HC156" s="118"/>
      <c r="HD156" s="118"/>
      <c r="HE156" s="118"/>
      <c r="HF156" s="118"/>
      <c r="HG156" s="118"/>
      <c r="HH156" s="118"/>
      <c r="HI156" s="118"/>
      <c r="HJ156" s="118"/>
      <c r="HK156" s="118"/>
      <c r="HL156" s="118"/>
      <c r="HM156" s="118"/>
      <c r="HN156" s="118"/>
      <c r="HO156" s="118"/>
      <c r="HP156" s="118"/>
      <c r="HQ156" s="118"/>
      <c r="HR156" s="118"/>
      <c r="HS156" s="118"/>
      <c r="HT156" s="118"/>
      <c r="HU156" s="118"/>
      <c r="HV156" s="118"/>
    </row>
    <row r="157" spans="1:230" x14ac:dyDescent="0.3">
      <c r="A157" s="120"/>
      <c r="B157" s="120"/>
      <c r="C157" s="118"/>
      <c r="D157" s="118"/>
      <c r="E157" s="118"/>
      <c r="F157" s="118"/>
      <c r="G157" s="118"/>
      <c r="H157" s="118"/>
      <c r="I157" s="118"/>
      <c r="J157" s="118"/>
      <c r="K157" s="118"/>
      <c r="L157" s="118"/>
      <c r="M157" s="118"/>
      <c r="N157" s="118"/>
      <c r="O157" s="118"/>
      <c r="P157" s="118"/>
      <c r="Q157" s="118"/>
      <c r="R157" s="118"/>
      <c r="S157" s="118"/>
      <c r="T157" s="123"/>
      <c r="U157" s="120"/>
      <c r="V157" s="118"/>
      <c r="W157" s="118"/>
      <c r="X157" s="118"/>
      <c r="Y157" s="118"/>
      <c r="Z157" s="118"/>
      <c r="AA157" s="118"/>
      <c r="AB157" s="118"/>
      <c r="AC157" s="118"/>
      <c r="AD157" s="118"/>
      <c r="AE157" s="118"/>
      <c r="AF157" s="118"/>
      <c r="AG157" s="118"/>
      <c r="AH157" s="118"/>
      <c r="AI157" s="118"/>
      <c r="AJ157" s="118"/>
      <c r="AK157" s="118"/>
      <c r="AL157" s="118"/>
      <c r="AM157" s="118"/>
      <c r="AN157" s="118"/>
      <c r="AO157" s="118"/>
      <c r="AP157" s="118"/>
      <c r="AQ157" s="118"/>
      <c r="AR157" s="118"/>
      <c r="AS157" s="123"/>
      <c r="AT157" s="123"/>
      <c r="AU157" s="118"/>
      <c r="AV157" s="118"/>
      <c r="AW157" s="118"/>
      <c r="AX157" s="118"/>
      <c r="AY157" s="118"/>
      <c r="AZ157" s="118"/>
      <c r="BA157" s="118"/>
      <c r="BB157" s="118"/>
      <c r="BC157" s="118"/>
      <c r="BD157" s="118"/>
      <c r="BE157" s="118"/>
      <c r="BF157" s="118"/>
      <c r="BG157" s="118"/>
      <c r="BH157" s="118"/>
      <c r="BI157" s="118"/>
      <c r="BJ157" s="118"/>
      <c r="BK157" s="118"/>
      <c r="BL157" s="118"/>
      <c r="BM157" s="118"/>
      <c r="BN157" s="118"/>
      <c r="BO157" s="118"/>
      <c r="BP157" s="118"/>
      <c r="BQ157" s="118"/>
      <c r="BR157" s="118"/>
      <c r="BS157" s="118"/>
      <c r="BT157" s="118"/>
      <c r="BU157" s="118"/>
      <c r="BV157" s="118"/>
      <c r="BW157" s="118"/>
      <c r="BX157" s="118"/>
      <c r="BY157" s="118"/>
      <c r="BZ157" s="118"/>
      <c r="CA157" s="118"/>
      <c r="CB157" s="118"/>
      <c r="CC157" s="118"/>
      <c r="CD157" s="118"/>
      <c r="CE157" s="118"/>
      <c r="CF157" s="118"/>
      <c r="CG157" s="118"/>
      <c r="CH157" s="118"/>
      <c r="CI157" s="118"/>
      <c r="CJ157" s="118"/>
      <c r="CK157" s="118"/>
      <c r="CL157" s="118"/>
      <c r="CM157" s="118"/>
      <c r="CN157" s="118"/>
      <c r="CO157" s="118"/>
      <c r="CP157" s="118"/>
      <c r="CQ157" s="118"/>
      <c r="CR157" s="118"/>
      <c r="CS157" s="118"/>
      <c r="CT157" s="118"/>
      <c r="CU157" s="118"/>
      <c r="CV157" s="118"/>
      <c r="CW157" s="118"/>
      <c r="CX157" s="118"/>
      <c r="CY157" s="118"/>
      <c r="CZ157" s="118"/>
      <c r="DA157" s="118"/>
      <c r="DB157" s="118"/>
      <c r="DC157" s="118"/>
      <c r="DD157" s="118"/>
      <c r="DE157" s="118"/>
      <c r="DF157" s="118"/>
      <c r="DG157" s="118"/>
      <c r="DH157" s="118"/>
      <c r="DI157" s="118"/>
      <c r="DJ157" s="118"/>
      <c r="DK157" s="118"/>
      <c r="DL157" s="118"/>
      <c r="DM157" s="118"/>
      <c r="DN157" s="118"/>
      <c r="DO157" s="118"/>
      <c r="DP157" s="118"/>
      <c r="DQ157" s="118"/>
      <c r="DR157" s="118"/>
      <c r="DS157" s="118"/>
      <c r="DT157" s="118"/>
      <c r="DU157" s="129"/>
      <c r="DV157" s="118"/>
      <c r="DW157" s="118"/>
      <c r="DX157" s="118"/>
      <c r="DY157" s="118"/>
      <c r="DZ157" s="118"/>
      <c r="EA157" s="118"/>
      <c r="EB157" s="118"/>
      <c r="EC157" s="118"/>
      <c r="ED157" s="118"/>
      <c r="EE157" s="118"/>
      <c r="EF157" s="118"/>
      <c r="EG157" s="118"/>
      <c r="EH157" s="118"/>
      <c r="EI157" s="118"/>
      <c r="EJ157" s="118"/>
      <c r="EK157" s="118"/>
      <c r="EL157" s="123"/>
      <c r="EM157" s="123"/>
      <c r="EN157" s="118"/>
      <c r="EO157" s="118"/>
      <c r="EP157" s="118"/>
      <c r="EQ157" s="118"/>
      <c r="ER157" s="118"/>
      <c r="ES157" s="118"/>
      <c r="ET157" s="118"/>
      <c r="EU157" s="118"/>
      <c r="EV157" s="144">
        <v>2056</v>
      </c>
      <c r="EW157" s="129"/>
      <c r="EX157" s="123"/>
      <c r="EY157" s="123"/>
      <c r="EZ157" s="259"/>
      <c r="FA157" s="260"/>
      <c r="FB157" s="118"/>
      <c r="FC157" s="118"/>
      <c r="FD157" s="118"/>
      <c r="FE157" s="118"/>
      <c r="FF157" s="118"/>
      <c r="FG157" s="118"/>
      <c r="FH157" s="118"/>
      <c r="FI157" s="118"/>
      <c r="FJ157" s="118"/>
      <c r="FK157" s="118"/>
      <c r="FL157" s="118"/>
      <c r="FM157" s="118"/>
      <c r="FN157" s="118"/>
      <c r="FO157" s="118"/>
      <c r="FP157" s="118"/>
      <c r="FQ157" s="118"/>
      <c r="FR157" s="118"/>
      <c r="FS157" s="118"/>
      <c r="FT157" s="118"/>
      <c r="FU157" s="118"/>
      <c r="FV157" s="118"/>
      <c r="FW157" s="118"/>
      <c r="FX157" s="118"/>
      <c r="FY157" s="118"/>
      <c r="FZ157" s="118"/>
      <c r="GA157" s="118"/>
      <c r="GB157" s="118"/>
      <c r="GC157" s="118"/>
      <c r="GD157" s="118"/>
      <c r="GE157" s="118"/>
      <c r="GF157" s="118"/>
      <c r="GG157" s="118"/>
      <c r="GH157" s="118"/>
      <c r="GI157" s="118"/>
      <c r="GJ157" s="118"/>
      <c r="GK157" s="118"/>
      <c r="GL157" s="118"/>
      <c r="GM157" s="118"/>
      <c r="GN157" s="118"/>
      <c r="GO157" s="118"/>
      <c r="GP157" s="118"/>
      <c r="GQ157" s="118"/>
      <c r="GR157" s="118"/>
      <c r="GS157" s="118"/>
      <c r="GT157" s="118"/>
      <c r="GU157" s="118"/>
      <c r="GV157" s="118"/>
      <c r="GW157" s="118"/>
      <c r="GX157" s="118"/>
      <c r="GY157" s="118"/>
      <c r="GZ157" s="118"/>
      <c r="HA157" s="118"/>
      <c r="HB157" s="118"/>
      <c r="HC157" s="118"/>
      <c r="HD157" s="118"/>
      <c r="HE157" s="118"/>
      <c r="HF157" s="118"/>
      <c r="HG157" s="118"/>
      <c r="HH157" s="118"/>
      <c r="HI157" s="118"/>
      <c r="HJ157" s="118"/>
      <c r="HK157" s="118"/>
      <c r="HL157" s="118"/>
      <c r="HM157" s="118"/>
      <c r="HN157" s="118"/>
      <c r="HO157" s="118"/>
      <c r="HP157" s="118"/>
      <c r="HQ157" s="118"/>
      <c r="HR157" s="118"/>
      <c r="HS157" s="118"/>
      <c r="HT157" s="118"/>
      <c r="HU157" s="118"/>
      <c r="HV157" s="118"/>
    </row>
    <row r="158" spans="1:230" x14ac:dyDescent="0.3">
      <c r="A158" s="120"/>
      <c r="B158" s="120"/>
      <c r="C158" s="118"/>
      <c r="D158" s="118"/>
      <c r="E158" s="118"/>
      <c r="F158" s="118"/>
      <c r="G158" s="118"/>
      <c r="H158" s="118"/>
      <c r="I158" s="118"/>
      <c r="J158" s="118"/>
      <c r="K158" s="118"/>
      <c r="L158" s="118"/>
      <c r="M158" s="118"/>
      <c r="N158" s="118"/>
      <c r="O158" s="118"/>
      <c r="P158" s="118"/>
      <c r="Q158" s="118"/>
      <c r="R158" s="118"/>
      <c r="S158" s="118"/>
      <c r="T158" s="123"/>
      <c r="U158" s="120"/>
      <c r="V158" s="118"/>
      <c r="W158" s="118"/>
      <c r="X158" s="118"/>
      <c r="Y158" s="118"/>
      <c r="Z158" s="118"/>
      <c r="AA158" s="118"/>
      <c r="AB158" s="118"/>
      <c r="AC158" s="118"/>
      <c r="AD158" s="118"/>
      <c r="AE158" s="118"/>
      <c r="AF158" s="118"/>
      <c r="AG158" s="118"/>
      <c r="AH158" s="118"/>
      <c r="AI158" s="118"/>
      <c r="AJ158" s="118"/>
      <c r="AK158" s="118"/>
      <c r="AL158" s="118"/>
      <c r="AM158" s="118"/>
      <c r="AN158" s="118"/>
      <c r="AO158" s="118"/>
      <c r="AP158" s="118"/>
      <c r="AQ158" s="118"/>
      <c r="AR158" s="118"/>
      <c r="AS158" s="123"/>
      <c r="AT158" s="123"/>
      <c r="AU158" s="118"/>
      <c r="AV158" s="118"/>
      <c r="AW158" s="118"/>
      <c r="AX158" s="118"/>
      <c r="AY158" s="118"/>
      <c r="AZ158" s="118"/>
      <c r="BA158" s="118"/>
      <c r="BB158" s="118"/>
      <c r="BC158" s="118"/>
      <c r="BD158" s="118"/>
      <c r="BE158" s="118"/>
      <c r="BF158" s="118"/>
      <c r="BG158" s="118"/>
      <c r="BH158" s="118"/>
      <c r="BI158" s="118"/>
      <c r="BJ158" s="118"/>
      <c r="BK158" s="118"/>
      <c r="BL158" s="118"/>
      <c r="BM158" s="118"/>
      <c r="BN158" s="118"/>
      <c r="BO158" s="118"/>
      <c r="BP158" s="118"/>
      <c r="BQ158" s="118"/>
      <c r="BR158" s="118"/>
      <c r="BS158" s="118"/>
      <c r="BT158" s="118"/>
      <c r="BU158" s="118"/>
      <c r="BV158" s="118"/>
      <c r="BW158" s="118"/>
      <c r="BX158" s="118"/>
      <c r="BY158" s="118"/>
      <c r="BZ158" s="118"/>
      <c r="CA158" s="118"/>
      <c r="CB158" s="118"/>
      <c r="CC158" s="118"/>
      <c r="CD158" s="118"/>
      <c r="CE158" s="118"/>
      <c r="CF158" s="118"/>
      <c r="CG158" s="118"/>
      <c r="CH158" s="118"/>
      <c r="CI158" s="118"/>
      <c r="CJ158" s="118"/>
      <c r="CK158" s="118"/>
      <c r="CL158" s="118"/>
      <c r="CM158" s="118"/>
      <c r="CN158" s="118"/>
      <c r="CO158" s="118"/>
      <c r="CP158" s="118"/>
      <c r="CQ158" s="118"/>
      <c r="CR158" s="118"/>
      <c r="CS158" s="118"/>
      <c r="CT158" s="118"/>
      <c r="CU158" s="118"/>
      <c r="CV158" s="118"/>
      <c r="CW158" s="118"/>
      <c r="CX158" s="118"/>
      <c r="CY158" s="118"/>
      <c r="CZ158" s="118"/>
      <c r="DA158" s="118"/>
      <c r="DB158" s="118"/>
      <c r="DC158" s="118"/>
      <c r="DD158" s="118"/>
      <c r="DE158" s="118"/>
      <c r="DF158" s="118"/>
      <c r="DG158" s="118"/>
      <c r="DH158" s="118"/>
      <c r="DI158" s="118"/>
      <c r="DJ158" s="118"/>
      <c r="DK158" s="118"/>
      <c r="DL158" s="118"/>
      <c r="DM158" s="118"/>
      <c r="DN158" s="118"/>
      <c r="DO158" s="118"/>
      <c r="DP158" s="118"/>
      <c r="DQ158" s="118"/>
      <c r="DR158" s="118"/>
      <c r="DS158" s="118"/>
      <c r="DT158" s="118"/>
      <c r="DU158" s="129"/>
      <c r="DV158" s="118"/>
      <c r="DW158" s="118"/>
      <c r="DX158" s="118"/>
      <c r="DY158" s="118"/>
      <c r="DZ158" s="118"/>
      <c r="EA158" s="118"/>
      <c r="EB158" s="118"/>
      <c r="EC158" s="118"/>
      <c r="ED158" s="118"/>
      <c r="EE158" s="118"/>
      <c r="EF158" s="118"/>
      <c r="EG158" s="118"/>
      <c r="EH158" s="118"/>
      <c r="EI158" s="118"/>
      <c r="EJ158" s="118"/>
      <c r="EK158" s="118"/>
      <c r="EL158" s="123"/>
      <c r="EM158" s="123"/>
      <c r="EN158" s="118"/>
      <c r="EO158" s="118"/>
      <c r="EP158" s="118"/>
      <c r="EQ158" s="118"/>
      <c r="ER158" s="118"/>
      <c r="ES158" s="118"/>
      <c r="ET158" s="118"/>
      <c r="EU158" s="118"/>
      <c r="EV158" s="159">
        <v>2057</v>
      </c>
      <c r="EW158" s="129"/>
      <c r="EX158" s="123"/>
      <c r="EY158" s="123"/>
      <c r="EZ158" s="259"/>
      <c r="FA158" s="260"/>
      <c r="FB158" s="118"/>
      <c r="FC158" s="118"/>
      <c r="FD158" s="118"/>
      <c r="FE158" s="118"/>
      <c r="FF158" s="118"/>
      <c r="FG158" s="118"/>
      <c r="FH158" s="118"/>
      <c r="FI158" s="118"/>
      <c r="FJ158" s="118"/>
      <c r="FK158" s="118"/>
      <c r="FL158" s="118"/>
      <c r="FM158" s="118"/>
      <c r="FN158" s="118"/>
      <c r="FO158" s="118"/>
      <c r="FP158" s="118"/>
      <c r="FQ158" s="118"/>
      <c r="FR158" s="118"/>
      <c r="FS158" s="118"/>
      <c r="FT158" s="118"/>
      <c r="FU158" s="118"/>
      <c r="FV158" s="118"/>
      <c r="FW158" s="118"/>
      <c r="FX158" s="118"/>
      <c r="FY158" s="118"/>
      <c r="FZ158" s="118"/>
      <c r="GA158" s="118"/>
      <c r="GB158" s="118"/>
      <c r="GC158" s="118"/>
      <c r="GD158" s="118"/>
      <c r="GE158" s="118"/>
      <c r="GF158" s="118"/>
      <c r="GG158" s="118"/>
      <c r="GH158" s="118"/>
      <c r="GI158" s="118"/>
      <c r="GJ158" s="118"/>
      <c r="GK158" s="118"/>
      <c r="GL158" s="118"/>
      <c r="GM158" s="118"/>
      <c r="GN158" s="118"/>
      <c r="GO158" s="118"/>
      <c r="GP158" s="118"/>
      <c r="GQ158" s="118"/>
      <c r="GR158" s="118"/>
      <c r="GS158" s="118"/>
      <c r="GT158" s="118"/>
      <c r="GU158" s="118"/>
      <c r="GV158" s="118"/>
      <c r="GW158" s="118"/>
      <c r="GX158" s="118"/>
      <c r="GY158" s="118"/>
      <c r="GZ158" s="118"/>
      <c r="HA158" s="118"/>
      <c r="HB158" s="118"/>
      <c r="HC158" s="118"/>
      <c r="HD158" s="118"/>
      <c r="HE158" s="118"/>
      <c r="HF158" s="118"/>
      <c r="HG158" s="118"/>
      <c r="HH158" s="118"/>
      <c r="HI158" s="118"/>
      <c r="HJ158" s="118"/>
      <c r="HK158" s="118"/>
      <c r="HL158" s="118"/>
      <c r="HM158" s="118"/>
      <c r="HN158" s="118"/>
      <c r="HO158" s="118"/>
      <c r="HP158" s="118"/>
      <c r="HQ158" s="118"/>
      <c r="HR158" s="118"/>
      <c r="HS158" s="118"/>
      <c r="HT158" s="118"/>
      <c r="HU158" s="118"/>
      <c r="HV158" s="118"/>
    </row>
    <row r="159" spans="1:230" x14ac:dyDescent="0.3">
      <c r="A159" s="120"/>
      <c r="B159" s="120"/>
      <c r="C159" s="118"/>
      <c r="D159" s="118"/>
      <c r="E159" s="118"/>
      <c r="F159" s="118"/>
      <c r="G159" s="118"/>
      <c r="H159" s="118"/>
      <c r="I159" s="118"/>
      <c r="J159" s="118"/>
      <c r="K159" s="118"/>
      <c r="L159" s="118"/>
      <c r="M159" s="118"/>
      <c r="N159" s="118"/>
      <c r="O159" s="118"/>
      <c r="P159" s="118"/>
      <c r="Q159" s="118"/>
      <c r="R159" s="118"/>
      <c r="S159" s="118"/>
      <c r="T159" s="123"/>
      <c r="U159" s="120"/>
      <c r="V159" s="118"/>
      <c r="W159" s="118"/>
      <c r="X159" s="118"/>
      <c r="Y159" s="118"/>
      <c r="Z159" s="118"/>
      <c r="AA159" s="118"/>
      <c r="AB159" s="118"/>
      <c r="AC159" s="118"/>
      <c r="AD159" s="118"/>
      <c r="AE159" s="118"/>
      <c r="AF159" s="118"/>
      <c r="AG159" s="118"/>
      <c r="AH159" s="118"/>
      <c r="AI159" s="118"/>
      <c r="AJ159" s="118"/>
      <c r="AK159" s="118"/>
      <c r="AL159" s="118"/>
      <c r="AM159" s="118"/>
      <c r="AN159" s="118"/>
      <c r="AO159" s="118"/>
      <c r="AP159" s="118"/>
      <c r="AQ159" s="118"/>
      <c r="AR159" s="118"/>
      <c r="AS159" s="123"/>
      <c r="AT159" s="123"/>
      <c r="AU159" s="118"/>
      <c r="AV159" s="118"/>
      <c r="AW159" s="118"/>
      <c r="AX159" s="118"/>
      <c r="AY159" s="118"/>
      <c r="AZ159" s="118"/>
      <c r="BA159" s="118"/>
      <c r="BB159" s="118"/>
      <c r="BC159" s="118"/>
      <c r="BD159" s="118"/>
      <c r="BE159" s="118"/>
      <c r="BF159" s="118"/>
      <c r="BG159" s="118"/>
      <c r="BH159" s="118"/>
      <c r="BI159" s="118"/>
      <c r="BJ159" s="118"/>
      <c r="BK159" s="118"/>
      <c r="BL159" s="118"/>
      <c r="BM159" s="118"/>
      <c r="BN159" s="118"/>
      <c r="BO159" s="118"/>
      <c r="BP159" s="118"/>
      <c r="BQ159" s="118"/>
      <c r="BR159" s="118"/>
      <c r="BS159" s="118"/>
      <c r="BT159" s="118"/>
      <c r="BU159" s="118"/>
      <c r="BV159" s="118"/>
      <c r="BW159" s="118"/>
      <c r="BX159" s="118"/>
      <c r="BY159" s="118"/>
      <c r="BZ159" s="118"/>
      <c r="CA159" s="118"/>
      <c r="CB159" s="118"/>
      <c r="CC159" s="118"/>
      <c r="CD159" s="118"/>
      <c r="CE159" s="118"/>
      <c r="CF159" s="118"/>
      <c r="CG159" s="118"/>
      <c r="CH159" s="118"/>
      <c r="CI159" s="118"/>
      <c r="CJ159" s="118"/>
      <c r="CK159" s="118"/>
      <c r="CL159" s="118"/>
      <c r="CM159" s="118"/>
      <c r="CN159" s="118"/>
      <c r="CO159" s="118"/>
      <c r="CP159" s="118"/>
      <c r="CQ159" s="118"/>
      <c r="CR159" s="118"/>
      <c r="CS159" s="118"/>
      <c r="CT159" s="118"/>
      <c r="CU159" s="118"/>
      <c r="CV159" s="118"/>
      <c r="CW159" s="118"/>
      <c r="CX159" s="118"/>
      <c r="CY159" s="118"/>
      <c r="CZ159" s="118"/>
      <c r="DA159" s="118"/>
      <c r="DB159" s="118"/>
      <c r="DC159" s="118"/>
      <c r="DD159" s="118"/>
      <c r="DE159" s="118"/>
      <c r="DF159" s="118"/>
      <c r="DG159" s="118"/>
      <c r="DH159" s="118"/>
      <c r="DI159" s="118"/>
      <c r="DJ159" s="118"/>
      <c r="DK159" s="118"/>
      <c r="DL159" s="118"/>
      <c r="DM159" s="118"/>
      <c r="DN159" s="118"/>
      <c r="DO159" s="118"/>
      <c r="DP159" s="118"/>
      <c r="DQ159" s="118"/>
      <c r="DR159" s="118"/>
      <c r="DS159" s="118"/>
      <c r="DT159" s="118"/>
      <c r="DU159" s="129"/>
      <c r="DV159" s="118"/>
      <c r="DW159" s="118"/>
      <c r="DX159" s="118"/>
      <c r="DY159" s="118"/>
      <c r="DZ159" s="118"/>
      <c r="EA159" s="118"/>
      <c r="EB159" s="118"/>
      <c r="EC159" s="118"/>
      <c r="ED159" s="118"/>
      <c r="EE159" s="118"/>
      <c r="EF159" s="118"/>
      <c r="EG159" s="118"/>
      <c r="EH159" s="118"/>
      <c r="EI159" s="118"/>
      <c r="EJ159" s="118"/>
      <c r="EK159" s="118"/>
      <c r="EL159" s="123"/>
      <c r="EM159" s="123"/>
      <c r="EN159" s="118"/>
      <c r="EO159" s="118"/>
      <c r="EP159" s="118"/>
      <c r="EQ159" s="118"/>
      <c r="ER159" s="118"/>
      <c r="ES159" s="118"/>
      <c r="ET159" s="118"/>
      <c r="EU159" s="118"/>
      <c r="EV159" s="144">
        <v>2058</v>
      </c>
      <c r="EW159" s="129"/>
      <c r="EX159" s="123"/>
      <c r="EY159" s="123"/>
      <c r="EZ159" s="259"/>
      <c r="FA159" s="260"/>
      <c r="FB159" s="118"/>
      <c r="FC159" s="118"/>
      <c r="FD159" s="118"/>
      <c r="FE159" s="118"/>
      <c r="FF159" s="118"/>
      <c r="FG159" s="118"/>
      <c r="FH159" s="118"/>
      <c r="FI159" s="118"/>
      <c r="FJ159" s="118"/>
      <c r="FK159" s="118"/>
      <c r="FL159" s="118"/>
      <c r="FM159" s="118"/>
      <c r="FN159" s="118"/>
      <c r="FO159" s="118"/>
      <c r="FP159" s="118"/>
      <c r="FQ159" s="118"/>
      <c r="FR159" s="118"/>
      <c r="FS159" s="118"/>
      <c r="FT159" s="118"/>
      <c r="FU159" s="118"/>
      <c r="FV159" s="118"/>
      <c r="FW159" s="118"/>
      <c r="FX159" s="118"/>
      <c r="FY159" s="118"/>
      <c r="FZ159" s="118"/>
      <c r="GA159" s="118"/>
      <c r="GB159" s="118"/>
      <c r="GC159" s="118"/>
      <c r="GD159" s="118"/>
      <c r="GE159" s="118"/>
      <c r="GF159" s="118"/>
      <c r="GG159" s="118"/>
      <c r="GH159" s="118"/>
      <c r="GI159" s="118"/>
      <c r="GJ159" s="118"/>
      <c r="GK159" s="118"/>
      <c r="GL159" s="118"/>
      <c r="GM159" s="118"/>
      <c r="GN159" s="118"/>
      <c r="GO159" s="118"/>
      <c r="GP159" s="118"/>
      <c r="GQ159" s="118"/>
      <c r="GR159" s="118"/>
      <c r="GS159" s="118"/>
      <c r="GT159" s="118"/>
      <c r="GU159" s="118"/>
      <c r="GV159" s="118"/>
      <c r="GW159" s="118"/>
      <c r="GX159" s="118"/>
      <c r="GY159" s="118"/>
      <c r="GZ159" s="118"/>
      <c r="HA159" s="118"/>
      <c r="HB159" s="118"/>
      <c r="HC159" s="118"/>
      <c r="HD159" s="118"/>
      <c r="HE159" s="118"/>
      <c r="HF159" s="118"/>
      <c r="HG159" s="118"/>
      <c r="HH159" s="118"/>
      <c r="HI159" s="118"/>
      <c r="HJ159" s="118"/>
      <c r="HK159" s="118"/>
      <c r="HL159" s="118"/>
      <c r="HM159" s="118"/>
      <c r="HN159" s="118"/>
      <c r="HO159" s="118"/>
      <c r="HP159" s="118"/>
      <c r="HQ159" s="118"/>
      <c r="HR159" s="118"/>
      <c r="HS159" s="118"/>
      <c r="HT159" s="118"/>
      <c r="HU159" s="118"/>
      <c r="HV159" s="118"/>
    </row>
    <row r="160" spans="1:230" x14ac:dyDescent="0.3">
      <c r="A160" s="120"/>
      <c r="B160" s="120"/>
      <c r="C160" s="118"/>
      <c r="D160" s="118"/>
      <c r="E160" s="118"/>
      <c r="F160" s="118"/>
      <c r="G160" s="118"/>
      <c r="H160" s="118"/>
      <c r="I160" s="118"/>
      <c r="J160" s="118"/>
      <c r="K160" s="118"/>
      <c r="L160" s="118"/>
      <c r="M160" s="118"/>
      <c r="N160" s="118"/>
      <c r="O160" s="118"/>
      <c r="P160" s="118"/>
      <c r="Q160" s="118"/>
      <c r="R160" s="118"/>
      <c r="S160" s="118"/>
      <c r="T160" s="123"/>
      <c r="U160" s="120"/>
      <c r="V160" s="118"/>
      <c r="W160" s="118"/>
      <c r="X160" s="118"/>
      <c r="Y160" s="118"/>
      <c r="Z160" s="118"/>
      <c r="AA160" s="118"/>
      <c r="AB160" s="118"/>
      <c r="AC160" s="118"/>
      <c r="AD160" s="118"/>
      <c r="AE160" s="118"/>
      <c r="AF160" s="118"/>
      <c r="AG160" s="118"/>
      <c r="AH160" s="118"/>
      <c r="AI160" s="118"/>
      <c r="AJ160" s="118"/>
      <c r="AK160" s="118"/>
      <c r="AL160" s="118"/>
      <c r="AM160" s="118"/>
      <c r="AN160" s="118"/>
      <c r="AO160" s="118"/>
      <c r="AP160" s="118"/>
      <c r="AQ160" s="118"/>
      <c r="AR160" s="118"/>
      <c r="AS160" s="123"/>
      <c r="AT160" s="123"/>
      <c r="AU160" s="118"/>
      <c r="AV160" s="118"/>
      <c r="AW160" s="118"/>
      <c r="AX160" s="118"/>
      <c r="AY160" s="118"/>
      <c r="AZ160" s="118"/>
      <c r="BA160" s="118"/>
      <c r="BB160" s="118"/>
      <c r="BC160" s="118"/>
      <c r="BD160" s="118"/>
      <c r="BE160" s="118"/>
      <c r="BF160" s="118"/>
      <c r="BG160" s="118"/>
      <c r="BH160" s="118"/>
      <c r="BI160" s="118"/>
      <c r="BJ160" s="118"/>
      <c r="BK160" s="118"/>
      <c r="BL160" s="118"/>
      <c r="BM160" s="118"/>
      <c r="BN160" s="118"/>
      <c r="BO160" s="118"/>
      <c r="BP160" s="118"/>
      <c r="BQ160" s="118"/>
      <c r="BR160" s="118"/>
      <c r="BS160" s="118"/>
      <c r="BT160" s="118"/>
      <c r="BU160" s="118"/>
      <c r="BV160" s="118"/>
      <c r="BW160" s="118"/>
      <c r="BX160" s="118"/>
      <c r="BY160" s="118"/>
      <c r="BZ160" s="118"/>
      <c r="CA160" s="118"/>
      <c r="CB160" s="118"/>
      <c r="CC160" s="118"/>
      <c r="CD160" s="118"/>
      <c r="CE160" s="118"/>
      <c r="CF160" s="118"/>
      <c r="CG160" s="118"/>
      <c r="CH160" s="118"/>
      <c r="CI160" s="118"/>
      <c r="CJ160" s="118"/>
      <c r="CK160" s="118"/>
      <c r="CL160" s="118"/>
      <c r="CM160" s="118"/>
      <c r="CN160" s="118"/>
      <c r="CO160" s="118"/>
      <c r="CP160" s="118"/>
      <c r="CQ160" s="118"/>
      <c r="CR160" s="118"/>
      <c r="CS160" s="118"/>
      <c r="CT160" s="118"/>
      <c r="CU160" s="118"/>
      <c r="CV160" s="118"/>
      <c r="CW160" s="118"/>
      <c r="CX160" s="118"/>
      <c r="CY160" s="118"/>
      <c r="CZ160" s="118"/>
      <c r="DA160" s="118"/>
      <c r="DB160" s="118"/>
      <c r="DC160" s="118"/>
      <c r="DD160" s="118"/>
      <c r="DE160" s="118"/>
      <c r="DF160" s="118"/>
      <c r="DG160" s="118"/>
      <c r="DH160" s="118"/>
      <c r="DI160" s="118"/>
      <c r="DJ160" s="118"/>
      <c r="DK160" s="118"/>
      <c r="DL160" s="118"/>
      <c r="DM160" s="118"/>
      <c r="DN160" s="118"/>
      <c r="DO160" s="118"/>
      <c r="DP160" s="118"/>
      <c r="DQ160" s="118"/>
      <c r="DR160" s="118"/>
      <c r="DS160" s="118"/>
      <c r="DT160" s="118"/>
      <c r="DU160" s="129"/>
      <c r="DV160" s="118"/>
      <c r="DW160" s="118"/>
      <c r="DX160" s="118"/>
      <c r="DY160" s="118"/>
      <c r="DZ160" s="118"/>
      <c r="EA160" s="118"/>
      <c r="EB160" s="118"/>
      <c r="EC160" s="118"/>
      <c r="ED160" s="118"/>
      <c r="EE160" s="118"/>
      <c r="EF160" s="118"/>
      <c r="EG160" s="118"/>
      <c r="EH160" s="118"/>
      <c r="EI160" s="118"/>
      <c r="EJ160" s="118"/>
      <c r="EK160" s="118"/>
      <c r="EL160" s="123"/>
      <c r="EM160" s="123"/>
      <c r="EN160" s="118"/>
      <c r="EO160" s="118"/>
      <c r="EP160" s="118"/>
      <c r="EQ160" s="118"/>
      <c r="ER160" s="118"/>
      <c r="ES160" s="118"/>
      <c r="ET160" s="118"/>
      <c r="EU160" s="118"/>
      <c r="EV160" s="144">
        <v>2059</v>
      </c>
      <c r="EW160" s="129"/>
      <c r="EX160" s="123"/>
      <c r="EY160" s="123"/>
      <c r="EZ160" s="259"/>
      <c r="FA160" s="260"/>
      <c r="FB160" s="118"/>
      <c r="FC160" s="118"/>
      <c r="FD160" s="118"/>
      <c r="FE160" s="118"/>
      <c r="FF160" s="118"/>
      <c r="FG160" s="118"/>
      <c r="FH160" s="118"/>
      <c r="FI160" s="118"/>
      <c r="FJ160" s="118"/>
      <c r="FK160" s="118"/>
      <c r="FL160" s="118"/>
      <c r="FM160" s="118"/>
      <c r="FN160" s="118"/>
      <c r="FO160" s="118"/>
      <c r="FP160" s="118"/>
      <c r="FQ160" s="118"/>
      <c r="FR160" s="118"/>
      <c r="FS160" s="118"/>
      <c r="FT160" s="118"/>
      <c r="FU160" s="118"/>
      <c r="FV160" s="118"/>
      <c r="FW160" s="118"/>
      <c r="FX160" s="118"/>
      <c r="FY160" s="118"/>
      <c r="FZ160" s="118"/>
      <c r="GA160" s="118"/>
      <c r="GB160" s="118"/>
      <c r="GC160" s="118"/>
      <c r="GD160" s="118"/>
      <c r="GE160" s="118"/>
      <c r="GF160" s="118"/>
      <c r="GG160" s="118"/>
      <c r="GH160" s="118"/>
      <c r="GI160" s="118"/>
      <c r="GJ160" s="118"/>
      <c r="GK160" s="118"/>
      <c r="GL160" s="118"/>
      <c r="GM160" s="118"/>
      <c r="GN160" s="118"/>
      <c r="GO160" s="118"/>
      <c r="GP160" s="118"/>
      <c r="GQ160" s="118"/>
      <c r="GR160" s="118"/>
      <c r="GS160" s="118"/>
      <c r="GT160" s="118"/>
      <c r="GU160" s="118"/>
      <c r="GV160" s="118"/>
      <c r="GW160" s="118"/>
      <c r="GX160" s="118"/>
      <c r="GY160" s="118"/>
      <c r="GZ160" s="118"/>
      <c r="HA160" s="118"/>
      <c r="HB160" s="118"/>
      <c r="HC160" s="118"/>
      <c r="HD160" s="118"/>
      <c r="HE160" s="118"/>
      <c r="HF160" s="118"/>
      <c r="HG160" s="118"/>
      <c r="HH160" s="118"/>
      <c r="HI160" s="118"/>
      <c r="HJ160" s="118"/>
      <c r="HK160" s="118"/>
      <c r="HL160" s="118"/>
      <c r="HM160" s="118"/>
      <c r="HN160" s="118"/>
      <c r="HO160" s="118"/>
      <c r="HP160" s="118"/>
      <c r="HQ160" s="118"/>
      <c r="HR160" s="118"/>
      <c r="HS160" s="118"/>
      <c r="HT160" s="118"/>
      <c r="HU160" s="118"/>
      <c r="HV160" s="118"/>
    </row>
    <row r="161" spans="1:230" x14ac:dyDescent="0.3">
      <c r="A161" s="120"/>
      <c r="B161" s="120"/>
      <c r="C161" s="118"/>
      <c r="D161" s="118"/>
      <c r="E161" s="118"/>
      <c r="F161" s="118"/>
      <c r="G161" s="118"/>
      <c r="H161" s="118"/>
      <c r="I161" s="118"/>
      <c r="J161" s="118"/>
      <c r="K161" s="118"/>
      <c r="L161" s="118"/>
      <c r="M161" s="118"/>
      <c r="N161" s="118"/>
      <c r="O161" s="118"/>
      <c r="P161" s="118"/>
      <c r="Q161" s="118"/>
      <c r="R161" s="118"/>
      <c r="S161" s="118"/>
      <c r="T161" s="123"/>
      <c r="U161" s="120"/>
      <c r="V161" s="118"/>
      <c r="W161" s="118"/>
      <c r="X161" s="118"/>
      <c r="Y161" s="118"/>
      <c r="Z161" s="118"/>
      <c r="AA161" s="118"/>
      <c r="AB161" s="118"/>
      <c r="AC161" s="118"/>
      <c r="AD161" s="118"/>
      <c r="AE161" s="118"/>
      <c r="AF161" s="118"/>
      <c r="AG161" s="118"/>
      <c r="AH161" s="118"/>
      <c r="AI161" s="118"/>
      <c r="AJ161" s="118"/>
      <c r="AK161" s="118"/>
      <c r="AL161" s="118"/>
      <c r="AM161" s="118"/>
      <c r="AN161" s="118"/>
      <c r="AO161" s="118"/>
      <c r="AP161" s="118"/>
      <c r="AQ161" s="118"/>
      <c r="AR161" s="118"/>
      <c r="AS161" s="123"/>
      <c r="AT161" s="123"/>
      <c r="AU161" s="118"/>
      <c r="AV161" s="118"/>
      <c r="AW161" s="118"/>
      <c r="AX161" s="118"/>
      <c r="AY161" s="118"/>
      <c r="AZ161" s="118"/>
      <c r="BA161" s="118"/>
      <c r="BB161" s="118"/>
      <c r="BC161" s="118"/>
      <c r="BD161" s="118"/>
      <c r="BE161" s="118"/>
      <c r="BF161" s="118"/>
      <c r="BG161" s="118"/>
      <c r="BH161" s="118"/>
      <c r="BI161" s="118"/>
      <c r="BJ161" s="118"/>
      <c r="BK161" s="118"/>
      <c r="BL161" s="118"/>
      <c r="BM161" s="118"/>
      <c r="BN161" s="118"/>
      <c r="BO161" s="118"/>
      <c r="BP161" s="118"/>
      <c r="BQ161" s="118"/>
      <c r="BR161" s="118"/>
      <c r="BS161" s="118"/>
      <c r="BT161" s="118"/>
      <c r="BU161" s="118"/>
      <c r="BV161" s="118"/>
      <c r="BW161" s="118"/>
      <c r="BX161" s="118"/>
      <c r="BY161" s="118"/>
      <c r="BZ161" s="118"/>
      <c r="CA161" s="118"/>
      <c r="CB161" s="118"/>
      <c r="CC161" s="118"/>
      <c r="CD161" s="118"/>
      <c r="CE161" s="118"/>
      <c r="CF161" s="118"/>
      <c r="CG161" s="118"/>
      <c r="CH161" s="118"/>
      <c r="CI161" s="118"/>
      <c r="CJ161" s="118"/>
      <c r="CK161" s="118"/>
      <c r="CL161" s="118"/>
      <c r="CM161" s="118"/>
      <c r="CN161" s="118"/>
      <c r="CO161" s="118"/>
      <c r="CP161" s="118"/>
      <c r="CQ161" s="118"/>
      <c r="CR161" s="118"/>
      <c r="CS161" s="118"/>
      <c r="CT161" s="118"/>
      <c r="CU161" s="118"/>
      <c r="CV161" s="118"/>
      <c r="CW161" s="118"/>
      <c r="CX161" s="118"/>
      <c r="CY161" s="118"/>
      <c r="CZ161" s="118"/>
      <c r="DA161" s="118"/>
      <c r="DB161" s="118"/>
      <c r="DC161" s="118"/>
      <c r="DD161" s="118"/>
      <c r="DE161" s="118"/>
      <c r="DF161" s="118"/>
      <c r="DG161" s="118"/>
      <c r="DH161" s="118"/>
      <c r="DI161" s="118"/>
      <c r="DJ161" s="118"/>
      <c r="DK161" s="118"/>
      <c r="DL161" s="118"/>
      <c r="DM161" s="118"/>
      <c r="DN161" s="118"/>
      <c r="DO161" s="118"/>
      <c r="DP161" s="118"/>
      <c r="DQ161" s="118"/>
      <c r="DR161" s="118"/>
      <c r="DS161" s="118"/>
      <c r="DT161" s="118"/>
      <c r="DU161" s="129"/>
      <c r="DV161" s="118"/>
      <c r="DW161" s="118"/>
      <c r="DX161" s="118"/>
      <c r="DY161" s="118"/>
      <c r="DZ161" s="118"/>
      <c r="EA161" s="118"/>
      <c r="EB161" s="118"/>
      <c r="EC161" s="118"/>
      <c r="ED161" s="118"/>
      <c r="EE161" s="118"/>
      <c r="EF161" s="118"/>
      <c r="EG161" s="118"/>
      <c r="EH161" s="118"/>
      <c r="EI161" s="118"/>
      <c r="EJ161" s="118"/>
      <c r="EK161" s="118"/>
      <c r="EL161" s="123"/>
      <c r="EM161" s="123"/>
      <c r="EN161" s="118"/>
      <c r="EO161" s="118"/>
      <c r="EP161" s="118"/>
      <c r="EQ161" s="118"/>
      <c r="ER161" s="118"/>
      <c r="ES161" s="118"/>
      <c r="ET161" s="118"/>
      <c r="EU161" s="118"/>
      <c r="EV161" s="144">
        <v>2060</v>
      </c>
      <c r="EW161" s="129"/>
      <c r="EX161" s="123"/>
      <c r="EY161" s="123"/>
      <c r="EZ161" s="259">
        <f>($EZ$287*EV161+$EZ$288)</f>
        <v>0.34339311222235391</v>
      </c>
      <c r="FA161" s="260">
        <f>($FA$287*EV161+$FA$288)</f>
        <v>0.25856736799081137</v>
      </c>
      <c r="FB161" s="118"/>
      <c r="FC161" s="118"/>
      <c r="FD161" s="118"/>
      <c r="FE161" s="118"/>
      <c r="FF161" s="118"/>
      <c r="FG161" s="118"/>
      <c r="FH161" s="118"/>
      <c r="FI161" s="118"/>
      <c r="FJ161" s="118"/>
      <c r="FK161" s="118"/>
      <c r="FL161" s="118"/>
      <c r="FM161" s="118"/>
      <c r="FN161" s="118"/>
      <c r="FO161" s="118"/>
      <c r="FP161" s="118"/>
      <c r="FQ161" s="118"/>
      <c r="FR161" s="118"/>
      <c r="FS161" s="118"/>
      <c r="FT161" s="118"/>
      <c r="FU161" s="118"/>
      <c r="FV161" s="118"/>
      <c r="FW161" s="118"/>
      <c r="FX161" s="118"/>
      <c r="FY161" s="118"/>
      <c r="FZ161" s="118"/>
      <c r="GA161" s="118"/>
      <c r="GB161" s="118"/>
      <c r="GC161" s="118"/>
      <c r="GD161" s="118"/>
      <c r="GE161" s="118"/>
      <c r="GF161" s="118"/>
      <c r="GG161" s="118"/>
      <c r="GH161" s="118"/>
      <c r="GI161" s="118"/>
      <c r="GJ161" s="118"/>
      <c r="GK161" s="118"/>
      <c r="GL161" s="118"/>
      <c r="GM161" s="118"/>
      <c r="GN161" s="118"/>
      <c r="GO161" s="118"/>
      <c r="GP161" s="118"/>
      <c r="GQ161" s="118"/>
      <c r="GR161" s="118"/>
      <c r="GS161" s="118"/>
      <c r="GT161" s="118"/>
      <c r="GU161" s="118"/>
      <c r="GV161" s="118"/>
      <c r="GW161" s="118"/>
      <c r="GX161" s="118"/>
      <c r="GY161" s="118"/>
      <c r="GZ161" s="118"/>
      <c r="HA161" s="118"/>
      <c r="HB161" s="118"/>
      <c r="HC161" s="118"/>
      <c r="HD161" s="118"/>
      <c r="HE161" s="118"/>
      <c r="HF161" s="118"/>
      <c r="HG161" s="118"/>
      <c r="HH161" s="118"/>
      <c r="HI161" s="118"/>
      <c r="HJ161" s="118"/>
      <c r="HK161" s="118"/>
      <c r="HL161" s="118"/>
      <c r="HM161" s="118"/>
      <c r="HN161" s="118"/>
      <c r="HO161" s="118"/>
      <c r="HP161" s="118"/>
      <c r="HQ161" s="118"/>
      <c r="HR161" s="118"/>
      <c r="HS161" s="118"/>
      <c r="HT161" s="118"/>
      <c r="HU161" s="118"/>
      <c r="HV161" s="118"/>
    </row>
    <row r="162" spans="1:230" x14ac:dyDescent="0.3">
      <c r="A162" s="120"/>
      <c r="B162" s="120"/>
      <c r="C162" s="118"/>
      <c r="D162" s="118"/>
      <c r="E162" s="118"/>
      <c r="F162" s="118"/>
      <c r="G162" s="118"/>
      <c r="H162" s="118"/>
      <c r="I162" s="118"/>
      <c r="J162" s="118"/>
      <c r="K162" s="118"/>
      <c r="L162" s="118"/>
      <c r="M162" s="118"/>
      <c r="N162" s="118"/>
      <c r="O162" s="118"/>
      <c r="P162" s="118"/>
      <c r="Q162" s="118"/>
      <c r="R162" s="118"/>
      <c r="S162" s="118"/>
      <c r="T162" s="123"/>
      <c r="U162" s="120"/>
      <c r="V162" s="118"/>
      <c r="W162" s="118"/>
      <c r="X162" s="118"/>
      <c r="Y162" s="118"/>
      <c r="Z162" s="118"/>
      <c r="AA162" s="118"/>
      <c r="AB162" s="118"/>
      <c r="AC162" s="118"/>
      <c r="AD162" s="118"/>
      <c r="AE162" s="118"/>
      <c r="AF162" s="118"/>
      <c r="AG162" s="118"/>
      <c r="AH162" s="118"/>
      <c r="AI162" s="118"/>
      <c r="AJ162" s="118"/>
      <c r="AK162" s="118"/>
      <c r="AL162" s="118"/>
      <c r="AM162" s="118"/>
      <c r="AN162" s="118"/>
      <c r="AO162" s="118"/>
      <c r="AP162" s="118"/>
      <c r="AQ162" s="118"/>
      <c r="AR162" s="118"/>
      <c r="AS162" s="123"/>
      <c r="AT162" s="123"/>
      <c r="AU162" s="118"/>
      <c r="AV162" s="118"/>
      <c r="AW162" s="118"/>
      <c r="AX162" s="118"/>
      <c r="AY162" s="118"/>
      <c r="AZ162" s="118"/>
      <c r="BA162" s="118"/>
      <c r="BB162" s="118"/>
      <c r="BC162" s="118"/>
      <c r="BD162" s="118"/>
      <c r="BE162" s="118"/>
      <c r="BF162" s="118"/>
      <c r="BG162" s="118"/>
      <c r="BH162" s="118"/>
      <c r="BI162" s="118"/>
      <c r="BJ162" s="118"/>
      <c r="BK162" s="118"/>
      <c r="BL162" s="118"/>
      <c r="BM162" s="118"/>
      <c r="BN162" s="118"/>
      <c r="BO162" s="118"/>
      <c r="BP162" s="118"/>
      <c r="BQ162" s="118"/>
      <c r="BR162" s="118"/>
      <c r="BS162" s="118"/>
      <c r="BT162" s="118"/>
      <c r="BU162" s="118"/>
      <c r="BV162" s="118"/>
      <c r="BW162" s="118"/>
      <c r="BX162" s="118"/>
      <c r="BY162" s="118"/>
      <c r="BZ162" s="118"/>
      <c r="CA162" s="118"/>
      <c r="CB162" s="118"/>
      <c r="CC162" s="118"/>
      <c r="CD162" s="118"/>
      <c r="CE162" s="118"/>
      <c r="CF162" s="118"/>
      <c r="CG162" s="118"/>
      <c r="CH162" s="118"/>
      <c r="CI162" s="118"/>
      <c r="CJ162" s="118"/>
      <c r="CK162" s="118"/>
      <c r="CL162" s="118"/>
      <c r="CM162" s="118"/>
      <c r="CN162" s="118"/>
      <c r="CO162" s="118"/>
      <c r="CP162" s="118"/>
      <c r="CQ162" s="118"/>
      <c r="CR162" s="118"/>
      <c r="CS162" s="118"/>
      <c r="CT162" s="118"/>
      <c r="CU162" s="118"/>
      <c r="CV162" s="118"/>
      <c r="CW162" s="118"/>
      <c r="CX162" s="118"/>
      <c r="CY162" s="118"/>
      <c r="CZ162" s="118"/>
      <c r="DA162" s="118"/>
      <c r="DB162" s="118"/>
      <c r="DC162" s="118"/>
      <c r="DD162" s="118"/>
      <c r="DE162" s="118"/>
      <c r="DF162" s="118"/>
      <c r="DG162" s="118"/>
      <c r="DH162" s="118"/>
      <c r="DI162" s="118"/>
      <c r="DJ162" s="118"/>
      <c r="DK162" s="118"/>
      <c r="DL162" s="118"/>
      <c r="DM162" s="118"/>
      <c r="DN162" s="118"/>
      <c r="DO162" s="118"/>
      <c r="DP162" s="118"/>
      <c r="DQ162" s="118"/>
      <c r="DR162" s="118"/>
      <c r="DS162" s="118"/>
      <c r="DT162" s="118"/>
      <c r="DU162" s="129"/>
      <c r="DV162" s="118"/>
      <c r="DW162" s="118"/>
      <c r="DX162" s="118"/>
      <c r="DY162" s="118"/>
      <c r="DZ162" s="118"/>
      <c r="EA162" s="118"/>
      <c r="EB162" s="118"/>
      <c r="EC162" s="118"/>
      <c r="ED162" s="118"/>
      <c r="EE162" s="118"/>
      <c r="EF162" s="118"/>
      <c r="EG162" s="118"/>
      <c r="EH162" s="118"/>
      <c r="EI162" s="118"/>
      <c r="EJ162" s="118"/>
      <c r="EK162" s="118"/>
      <c r="EL162" s="123"/>
      <c r="EM162" s="123"/>
      <c r="EN162" s="118"/>
      <c r="EO162" s="118"/>
      <c r="EP162" s="118"/>
      <c r="EQ162" s="118"/>
      <c r="ER162" s="118"/>
      <c r="ES162" s="118"/>
      <c r="ET162" s="118"/>
      <c r="EU162" s="118"/>
      <c r="EV162" s="159">
        <v>2061</v>
      </c>
      <c r="EW162" s="129"/>
      <c r="EX162" s="123"/>
      <c r="EY162" s="123"/>
      <c r="EZ162" s="259"/>
      <c r="FA162" s="260"/>
      <c r="FB162" s="118"/>
      <c r="FC162" s="118"/>
      <c r="FD162" s="118"/>
      <c r="FE162" s="118"/>
      <c r="FF162" s="118"/>
      <c r="FG162" s="118"/>
      <c r="FH162" s="118"/>
      <c r="FI162" s="118"/>
      <c r="FJ162" s="118"/>
      <c r="FK162" s="118"/>
      <c r="FL162" s="118"/>
      <c r="FM162" s="118"/>
      <c r="FN162" s="118"/>
      <c r="FO162" s="118"/>
      <c r="FP162" s="118"/>
      <c r="FQ162" s="118"/>
      <c r="FR162" s="118"/>
      <c r="FS162" s="118"/>
      <c r="FT162" s="118"/>
      <c r="FU162" s="118"/>
      <c r="FV162" s="118"/>
      <c r="FW162" s="118"/>
      <c r="FX162" s="118"/>
      <c r="FY162" s="118"/>
      <c r="FZ162" s="118"/>
      <c r="GA162" s="118"/>
      <c r="GB162" s="118"/>
      <c r="GC162" s="118"/>
      <c r="GD162" s="118"/>
      <c r="GE162" s="118"/>
      <c r="GF162" s="118"/>
      <c r="GG162" s="118"/>
      <c r="GH162" s="118"/>
      <c r="GI162" s="118"/>
      <c r="GJ162" s="118"/>
      <c r="GK162" s="118"/>
      <c r="GL162" s="118"/>
      <c r="GM162" s="118"/>
      <c r="GN162" s="118"/>
      <c r="GO162" s="118"/>
      <c r="GP162" s="118"/>
      <c r="GQ162" s="118"/>
      <c r="GR162" s="118"/>
      <c r="GS162" s="118"/>
      <c r="GT162" s="118"/>
      <c r="GU162" s="118"/>
      <c r="GV162" s="118"/>
      <c r="GW162" s="118"/>
      <c r="GX162" s="118"/>
      <c r="GY162" s="118"/>
      <c r="GZ162" s="118"/>
      <c r="HA162" s="118"/>
      <c r="HB162" s="118"/>
      <c r="HC162" s="118"/>
      <c r="HD162" s="118"/>
      <c r="HE162" s="118"/>
      <c r="HF162" s="118"/>
      <c r="HG162" s="118"/>
      <c r="HH162" s="118"/>
      <c r="HI162" s="118"/>
      <c r="HJ162" s="118"/>
      <c r="HK162" s="118"/>
      <c r="HL162" s="118"/>
      <c r="HM162" s="118"/>
      <c r="HN162" s="118"/>
      <c r="HO162" s="118"/>
      <c r="HP162" s="118"/>
      <c r="HQ162" s="118"/>
      <c r="HR162" s="118"/>
      <c r="HS162" s="118"/>
      <c r="HT162" s="118"/>
      <c r="HU162" s="118"/>
      <c r="HV162" s="118"/>
    </row>
    <row r="163" spans="1:230" x14ac:dyDescent="0.3">
      <c r="A163" s="120"/>
      <c r="B163" s="120"/>
      <c r="C163" s="118"/>
      <c r="D163" s="118"/>
      <c r="E163" s="118"/>
      <c r="F163" s="118"/>
      <c r="G163" s="118"/>
      <c r="H163" s="118"/>
      <c r="I163" s="118"/>
      <c r="J163" s="118"/>
      <c r="K163" s="118"/>
      <c r="L163" s="118"/>
      <c r="M163" s="118"/>
      <c r="N163" s="118"/>
      <c r="O163" s="118"/>
      <c r="P163" s="118"/>
      <c r="Q163" s="118"/>
      <c r="R163" s="118"/>
      <c r="S163" s="118"/>
      <c r="T163" s="123"/>
      <c r="U163" s="120"/>
      <c r="V163" s="118"/>
      <c r="W163" s="118"/>
      <c r="X163" s="118"/>
      <c r="Y163" s="118"/>
      <c r="Z163" s="118"/>
      <c r="AA163" s="118"/>
      <c r="AB163" s="118"/>
      <c r="AC163" s="118"/>
      <c r="AD163" s="118"/>
      <c r="AE163" s="118"/>
      <c r="AF163" s="118"/>
      <c r="AG163" s="118"/>
      <c r="AH163" s="118"/>
      <c r="AI163" s="118"/>
      <c r="AJ163" s="118"/>
      <c r="AK163" s="118"/>
      <c r="AL163" s="118"/>
      <c r="AM163" s="118"/>
      <c r="AN163" s="118"/>
      <c r="AO163" s="118"/>
      <c r="AP163" s="118"/>
      <c r="AQ163" s="118"/>
      <c r="AR163" s="118"/>
      <c r="AS163" s="123"/>
      <c r="AT163" s="123"/>
      <c r="AU163" s="118"/>
      <c r="AV163" s="118"/>
      <c r="AW163" s="118"/>
      <c r="AX163" s="118"/>
      <c r="AY163" s="118"/>
      <c r="AZ163" s="118"/>
      <c r="BA163" s="118"/>
      <c r="BB163" s="118"/>
      <c r="BC163" s="118"/>
      <c r="BD163" s="118"/>
      <c r="BE163" s="118"/>
      <c r="BF163" s="118"/>
      <c r="BG163" s="118"/>
      <c r="BH163" s="118"/>
      <c r="BI163" s="118"/>
      <c r="BJ163" s="118"/>
      <c r="BK163" s="118"/>
      <c r="BL163" s="118"/>
      <c r="BM163" s="118"/>
      <c r="BN163" s="118"/>
      <c r="BO163" s="118"/>
      <c r="BP163" s="118"/>
      <c r="BQ163" s="118"/>
      <c r="BR163" s="118"/>
      <c r="BS163" s="118"/>
      <c r="BT163" s="118"/>
      <c r="BU163" s="118"/>
      <c r="BV163" s="118"/>
      <c r="BW163" s="118"/>
      <c r="BX163" s="118"/>
      <c r="BY163" s="118"/>
      <c r="BZ163" s="118"/>
      <c r="CA163" s="118"/>
      <c r="CB163" s="118"/>
      <c r="CC163" s="118"/>
      <c r="CD163" s="118"/>
      <c r="CE163" s="118"/>
      <c r="CF163" s="118"/>
      <c r="CG163" s="118"/>
      <c r="CH163" s="118"/>
      <c r="CI163" s="118"/>
      <c r="CJ163" s="118"/>
      <c r="CK163" s="118"/>
      <c r="CL163" s="118"/>
      <c r="CM163" s="118"/>
      <c r="CN163" s="118"/>
      <c r="CO163" s="118"/>
      <c r="CP163" s="118"/>
      <c r="CQ163" s="118"/>
      <c r="CR163" s="118"/>
      <c r="CS163" s="118"/>
      <c r="CT163" s="118"/>
      <c r="CU163" s="118"/>
      <c r="CV163" s="118"/>
      <c r="CW163" s="118"/>
      <c r="CX163" s="118"/>
      <c r="CY163" s="118"/>
      <c r="CZ163" s="118"/>
      <c r="DA163" s="118"/>
      <c r="DB163" s="118"/>
      <c r="DC163" s="118"/>
      <c r="DD163" s="118"/>
      <c r="DE163" s="118"/>
      <c r="DF163" s="118"/>
      <c r="DG163" s="118"/>
      <c r="DH163" s="118"/>
      <c r="DI163" s="118"/>
      <c r="DJ163" s="118"/>
      <c r="DK163" s="118"/>
      <c r="DL163" s="118"/>
      <c r="DM163" s="118"/>
      <c r="DN163" s="118"/>
      <c r="DO163" s="118"/>
      <c r="DP163" s="118"/>
      <c r="DQ163" s="118"/>
      <c r="DR163" s="118"/>
      <c r="DS163" s="118"/>
      <c r="DT163" s="118"/>
      <c r="DU163" s="129"/>
      <c r="DV163" s="118"/>
      <c r="DW163" s="118"/>
      <c r="DX163" s="118"/>
      <c r="DY163" s="118"/>
      <c r="DZ163" s="118"/>
      <c r="EA163" s="118"/>
      <c r="EB163" s="118"/>
      <c r="EC163" s="118"/>
      <c r="ED163" s="118"/>
      <c r="EE163" s="118"/>
      <c r="EF163" s="118"/>
      <c r="EG163" s="118"/>
      <c r="EH163" s="118"/>
      <c r="EI163" s="118"/>
      <c r="EJ163" s="118"/>
      <c r="EK163" s="118"/>
      <c r="EL163" s="123"/>
      <c r="EM163" s="123"/>
      <c r="EN163" s="118"/>
      <c r="EO163" s="118"/>
      <c r="EP163" s="118"/>
      <c r="EQ163" s="118"/>
      <c r="ER163" s="118"/>
      <c r="ES163" s="118"/>
      <c r="ET163" s="118"/>
      <c r="EU163" s="118"/>
      <c r="EV163" s="144">
        <v>2062</v>
      </c>
      <c r="EW163" s="129"/>
      <c r="EX163" s="123"/>
      <c r="EY163" s="123"/>
      <c r="EZ163" s="259"/>
      <c r="FA163" s="260"/>
      <c r="FB163" s="118"/>
      <c r="FC163" s="118"/>
      <c r="FD163" s="118"/>
      <c r="FE163" s="118"/>
      <c r="FF163" s="118"/>
      <c r="FG163" s="118"/>
      <c r="FH163" s="118"/>
      <c r="FI163" s="118"/>
      <c r="FJ163" s="118"/>
      <c r="FK163" s="118"/>
      <c r="FL163" s="118"/>
      <c r="FM163" s="118"/>
      <c r="FN163" s="118"/>
      <c r="FO163" s="118"/>
      <c r="FP163" s="118"/>
      <c r="FQ163" s="118"/>
      <c r="FR163" s="118"/>
      <c r="FS163" s="118"/>
      <c r="FT163" s="118"/>
      <c r="FU163" s="118"/>
      <c r="FV163" s="118"/>
      <c r="FW163" s="118"/>
      <c r="FX163" s="118"/>
      <c r="FY163" s="118"/>
      <c r="FZ163" s="118"/>
      <c r="GA163" s="118"/>
      <c r="GB163" s="118"/>
      <c r="GC163" s="118"/>
      <c r="GD163" s="118"/>
      <c r="GE163" s="118"/>
      <c r="GF163" s="118"/>
      <c r="GG163" s="118"/>
      <c r="GH163" s="118"/>
      <c r="GI163" s="118"/>
      <c r="GJ163" s="118"/>
      <c r="GK163" s="118"/>
      <c r="GL163" s="118"/>
      <c r="GM163" s="118"/>
      <c r="GN163" s="118"/>
      <c r="GO163" s="118"/>
      <c r="GP163" s="118"/>
      <c r="GQ163" s="118"/>
      <c r="GR163" s="118"/>
      <c r="GS163" s="118"/>
      <c r="GT163" s="118"/>
      <c r="GU163" s="118"/>
      <c r="GV163" s="118"/>
      <c r="GW163" s="118"/>
      <c r="GX163" s="118"/>
      <c r="GY163" s="118"/>
      <c r="GZ163" s="118"/>
      <c r="HA163" s="118"/>
      <c r="HB163" s="118"/>
      <c r="HC163" s="118"/>
      <c r="HD163" s="118"/>
      <c r="HE163" s="118"/>
      <c r="HF163" s="118"/>
      <c r="HG163" s="118"/>
      <c r="HH163" s="118"/>
      <c r="HI163" s="118"/>
      <c r="HJ163" s="118"/>
      <c r="HK163" s="118"/>
      <c r="HL163" s="118"/>
      <c r="HM163" s="118"/>
      <c r="HN163" s="118"/>
      <c r="HO163" s="118"/>
      <c r="HP163" s="118"/>
      <c r="HQ163" s="118"/>
      <c r="HR163" s="118"/>
      <c r="HS163" s="118"/>
      <c r="HT163" s="118"/>
      <c r="HU163" s="118"/>
      <c r="HV163" s="118"/>
    </row>
    <row r="164" spans="1:230" x14ac:dyDescent="0.3">
      <c r="A164" s="120"/>
      <c r="B164" s="120"/>
      <c r="C164" s="118"/>
      <c r="D164" s="118"/>
      <c r="E164" s="118"/>
      <c r="F164" s="118"/>
      <c r="G164" s="118"/>
      <c r="H164" s="118"/>
      <c r="I164" s="118"/>
      <c r="J164" s="118"/>
      <c r="K164" s="118"/>
      <c r="L164" s="118"/>
      <c r="M164" s="118"/>
      <c r="N164" s="118"/>
      <c r="O164" s="118"/>
      <c r="P164" s="118"/>
      <c r="Q164" s="118"/>
      <c r="R164" s="118"/>
      <c r="S164" s="118"/>
      <c r="T164" s="123"/>
      <c r="U164" s="120"/>
      <c r="V164" s="118"/>
      <c r="W164" s="118"/>
      <c r="X164" s="118"/>
      <c r="Y164" s="118"/>
      <c r="Z164" s="118"/>
      <c r="AA164" s="118"/>
      <c r="AB164" s="118"/>
      <c r="AC164" s="118"/>
      <c r="AD164" s="118"/>
      <c r="AE164" s="118"/>
      <c r="AF164" s="118"/>
      <c r="AG164" s="118"/>
      <c r="AH164" s="118"/>
      <c r="AI164" s="118"/>
      <c r="AJ164" s="118"/>
      <c r="AK164" s="118"/>
      <c r="AL164" s="118"/>
      <c r="AM164" s="118"/>
      <c r="AN164" s="118"/>
      <c r="AO164" s="118"/>
      <c r="AP164" s="118"/>
      <c r="AQ164" s="118"/>
      <c r="AR164" s="118"/>
      <c r="AS164" s="123"/>
      <c r="AT164" s="123"/>
      <c r="AU164" s="118"/>
      <c r="AV164" s="118"/>
      <c r="AW164" s="118"/>
      <c r="AX164" s="118"/>
      <c r="AY164" s="118"/>
      <c r="AZ164" s="118"/>
      <c r="BA164" s="118"/>
      <c r="BB164" s="118"/>
      <c r="BC164" s="118"/>
      <c r="BD164" s="118"/>
      <c r="BE164" s="118"/>
      <c r="BF164" s="118"/>
      <c r="BG164" s="118"/>
      <c r="BH164" s="118"/>
      <c r="BI164" s="118"/>
      <c r="BJ164" s="118"/>
      <c r="BK164" s="118"/>
      <c r="BL164" s="118"/>
      <c r="BM164" s="118"/>
      <c r="BN164" s="118"/>
      <c r="BO164" s="118"/>
      <c r="BP164" s="118"/>
      <c r="BQ164" s="118"/>
      <c r="BR164" s="118"/>
      <c r="BS164" s="118"/>
      <c r="BT164" s="118"/>
      <c r="BU164" s="118"/>
      <c r="BV164" s="118"/>
      <c r="BW164" s="118"/>
      <c r="BX164" s="118"/>
      <c r="BY164" s="118"/>
      <c r="BZ164" s="118"/>
      <c r="CA164" s="118"/>
      <c r="CB164" s="118"/>
      <c r="CC164" s="118"/>
      <c r="CD164" s="118"/>
      <c r="CE164" s="118"/>
      <c r="CF164" s="118"/>
      <c r="CG164" s="118"/>
      <c r="CH164" s="118"/>
      <c r="CI164" s="118"/>
      <c r="CJ164" s="118"/>
      <c r="CK164" s="118"/>
      <c r="CL164" s="118"/>
      <c r="CM164" s="118"/>
      <c r="CN164" s="118"/>
      <c r="CO164" s="118"/>
      <c r="CP164" s="118"/>
      <c r="CQ164" s="118"/>
      <c r="CR164" s="118"/>
      <c r="CS164" s="118"/>
      <c r="CT164" s="118"/>
      <c r="CU164" s="118"/>
      <c r="CV164" s="118"/>
      <c r="CW164" s="118"/>
      <c r="CX164" s="118"/>
      <c r="CY164" s="118"/>
      <c r="CZ164" s="118"/>
      <c r="DA164" s="118"/>
      <c r="DB164" s="118"/>
      <c r="DC164" s="118"/>
      <c r="DD164" s="118"/>
      <c r="DE164" s="118"/>
      <c r="DF164" s="118"/>
      <c r="DG164" s="118"/>
      <c r="DH164" s="118"/>
      <c r="DI164" s="118"/>
      <c r="DJ164" s="118"/>
      <c r="DK164" s="118"/>
      <c r="DL164" s="118"/>
      <c r="DM164" s="118"/>
      <c r="DN164" s="118"/>
      <c r="DO164" s="118"/>
      <c r="DP164" s="118"/>
      <c r="DQ164" s="118"/>
      <c r="DR164" s="118"/>
      <c r="DS164" s="118"/>
      <c r="DT164" s="118"/>
      <c r="DU164" s="129"/>
      <c r="DV164" s="118"/>
      <c r="DW164" s="118"/>
      <c r="DX164" s="118"/>
      <c r="DY164" s="118"/>
      <c r="DZ164" s="118"/>
      <c r="EA164" s="118"/>
      <c r="EB164" s="118"/>
      <c r="EC164" s="118"/>
      <c r="ED164" s="118"/>
      <c r="EE164" s="118"/>
      <c r="EF164" s="118"/>
      <c r="EG164" s="118"/>
      <c r="EH164" s="118"/>
      <c r="EI164" s="118"/>
      <c r="EJ164" s="118"/>
      <c r="EK164" s="118"/>
      <c r="EL164" s="123"/>
      <c r="EM164" s="123"/>
      <c r="EN164" s="118"/>
      <c r="EO164" s="118"/>
      <c r="EP164" s="118"/>
      <c r="EQ164" s="118"/>
      <c r="ER164" s="118"/>
      <c r="ES164" s="118"/>
      <c r="ET164" s="118"/>
      <c r="EU164" s="118"/>
      <c r="EV164" s="144">
        <v>2063</v>
      </c>
      <c r="EW164" s="129"/>
      <c r="EX164" s="123"/>
      <c r="EY164" s="123"/>
      <c r="EZ164" s="259"/>
      <c r="FA164" s="260"/>
      <c r="FB164" s="118"/>
      <c r="FC164" s="118"/>
      <c r="FD164" s="118"/>
      <c r="FE164" s="118"/>
      <c r="FF164" s="118"/>
      <c r="FG164" s="118"/>
      <c r="FH164" s="118"/>
      <c r="FI164" s="118"/>
      <c r="FJ164" s="118"/>
      <c r="FK164" s="118"/>
      <c r="FL164" s="118"/>
      <c r="FM164" s="118"/>
      <c r="FN164" s="118"/>
      <c r="FO164" s="118"/>
      <c r="FP164" s="118"/>
      <c r="FQ164" s="118"/>
      <c r="FR164" s="118"/>
      <c r="FS164" s="118"/>
      <c r="FT164" s="118"/>
      <c r="FU164" s="118"/>
      <c r="FV164" s="118"/>
      <c r="FW164" s="118"/>
      <c r="FX164" s="118"/>
      <c r="FY164" s="118"/>
      <c r="FZ164" s="118"/>
      <c r="GA164" s="118"/>
      <c r="GB164" s="118"/>
      <c r="GC164" s="118"/>
      <c r="GD164" s="118"/>
      <c r="GE164" s="118"/>
      <c r="GF164" s="118"/>
      <c r="GG164" s="118"/>
      <c r="GH164" s="118"/>
      <c r="GI164" s="118"/>
      <c r="GJ164" s="118"/>
      <c r="GK164" s="118"/>
      <c r="GL164" s="118"/>
      <c r="GM164" s="118"/>
      <c r="GN164" s="118"/>
      <c r="GO164" s="118"/>
      <c r="GP164" s="118"/>
      <c r="GQ164" s="118"/>
      <c r="GR164" s="118"/>
      <c r="GS164" s="118"/>
      <c r="GT164" s="118"/>
      <c r="GU164" s="118"/>
      <c r="GV164" s="118"/>
      <c r="GW164" s="118"/>
      <c r="GX164" s="118"/>
      <c r="GY164" s="118"/>
      <c r="GZ164" s="118"/>
      <c r="HA164" s="118"/>
      <c r="HB164" s="118"/>
      <c r="HC164" s="118"/>
      <c r="HD164" s="118"/>
      <c r="HE164" s="118"/>
      <c r="HF164" s="118"/>
      <c r="HG164" s="118"/>
      <c r="HH164" s="118"/>
      <c r="HI164" s="118"/>
      <c r="HJ164" s="118"/>
      <c r="HK164" s="118"/>
      <c r="HL164" s="118"/>
      <c r="HM164" s="118"/>
      <c r="HN164" s="118"/>
      <c r="HO164" s="118"/>
      <c r="HP164" s="118"/>
      <c r="HQ164" s="118"/>
      <c r="HR164" s="118"/>
      <c r="HS164" s="118"/>
      <c r="HT164" s="118"/>
      <c r="HU164" s="118"/>
      <c r="HV164" s="118"/>
    </row>
    <row r="165" spans="1:230" x14ac:dyDescent="0.3">
      <c r="A165" s="120"/>
      <c r="B165" s="120"/>
      <c r="C165" s="118"/>
      <c r="D165" s="118"/>
      <c r="E165" s="118"/>
      <c r="F165" s="118"/>
      <c r="G165" s="118"/>
      <c r="H165" s="118"/>
      <c r="I165" s="118"/>
      <c r="J165" s="118"/>
      <c r="K165" s="118"/>
      <c r="L165" s="118"/>
      <c r="M165" s="118"/>
      <c r="N165" s="118"/>
      <c r="O165" s="118"/>
      <c r="P165" s="118"/>
      <c r="Q165" s="118"/>
      <c r="R165" s="118"/>
      <c r="S165" s="118"/>
      <c r="T165" s="123"/>
      <c r="U165" s="120"/>
      <c r="V165" s="118"/>
      <c r="W165" s="118"/>
      <c r="X165" s="118"/>
      <c r="Y165" s="118"/>
      <c r="Z165" s="118"/>
      <c r="AA165" s="118"/>
      <c r="AB165" s="118"/>
      <c r="AC165" s="118"/>
      <c r="AD165" s="118"/>
      <c r="AE165" s="118"/>
      <c r="AF165" s="118"/>
      <c r="AG165" s="118"/>
      <c r="AH165" s="118"/>
      <c r="AI165" s="118"/>
      <c r="AJ165" s="118"/>
      <c r="AK165" s="118"/>
      <c r="AL165" s="118"/>
      <c r="AM165" s="118"/>
      <c r="AN165" s="118"/>
      <c r="AO165" s="118"/>
      <c r="AP165" s="118"/>
      <c r="AQ165" s="118"/>
      <c r="AR165" s="118"/>
      <c r="AS165" s="123"/>
      <c r="AT165" s="123"/>
      <c r="AU165" s="118"/>
      <c r="AV165" s="118"/>
      <c r="AW165" s="118"/>
      <c r="AX165" s="118"/>
      <c r="AY165" s="118"/>
      <c r="AZ165" s="118"/>
      <c r="BA165" s="118"/>
      <c r="BB165" s="118"/>
      <c r="BC165" s="118"/>
      <c r="BD165" s="118"/>
      <c r="BE165" s="118"/>
      <c r="BF165" s="118"/>
      <c r="BG165" s="118"/>
      <c r="BH165" s="118"/>
      <c r="BI165" s="118"/>
      <c r="BJ165" s="118"/>
      <c r="BK165" s="118"/>
      <c r="BL165" s="118"/>
      <c r="BM165" s="118"/>
      <c r="BN165" s="118"/>
      <c r="BO165" s="118"/>
      <c r="BP165" s="118"/>
      <c r="BQ165" s="118"/>
      <c r="BR165" s="118"/>
      <c r="BS165" s="118"/>
      <c r="BT165" s="118"/>
      <c r="BU165" s="118"/>
      <c r="BV165" s="118"/>
      <c r="BW165" s="118"/>
      <c r="BX165" s="118"/>
      <c r="BY165" s="118"/>
      <c r="BZ165" s="118"/>
      <c r="CA165" s="118"/>
      <c r="CB165" s="118"/>
      <c r="CC165" s="118"/>
      <c r="CD165" s="118"/>
      <c r="CE165" s="118"/>
      <c r="CF165" s="118"/>
      <c r="CG165" s="118"/>
      <c r="CH165" s="118"/>
      <c r="CI165" s="118"/>
      <c r="CJ165" s="118"/>
      <c r="CK165" s="118"/>
      <c r="CL165" s="118"/>
      <c r="CM165" s="118"/>
      <c r="CN165" s="118"/>
      <c r="CO165" s="118"/>
      <c r="CP165" s="118"/>
      <c r="CQ165" s="118"/>
      <c r="CR165" s="118"/>
      <c r="CS165" s="118"/>
      <c r="CT165" s="118"/>
      <c r="CU165" s="118"/>
      <c r="CV165" s="118"/>
      <c r="CW165" s="118"/>
      <c r="CX165" s="118"/>
      <c r="CY165" s="118"/>
      <c r="CZ165" s="118"/>
      <c r="DA165" s="118"/>
      <c r="DB165" s="118"/>
      <c r="DC165" s="118"/>
      <c r="DD165" s="118"/>
      <c r="DE165" s="118"/>
      <c r="DF165" s="118"/>
      <c r="DG165" s="118"/>
      <c r="DH165" s="118"/>
      <c r="DI165" s="118"/>
      <c r="DJ165" s="118"/>
      <c r="DK165" s="118"/>
      <c r="DL165" s="118"/>
      <c r="DM165" s="118"/>
      <c r="DN165" s="118"/>
      <c r="DO165" s="118"/>
      <c r="DP165" s="118"/>
      <c r="DQ165" s="118"/>
      <c r="DR165" s="118"/>
      <c r="DS165" s="118"/>
      <c r="DT165" s="118"/>
      <c r="DU165" s="129"/>
      <c r="DV165" s="118"/>
      <c r="DW165" s="118"/>
      <c r="DX165" s="118"/>
      <c r="DY165" s="118"/>
      <c r="DZ165" s="118"/>
      <c r="EA165" s="118"/>
      <c r="EB165" s="118"/>
      <c r="EC165" s="118"/>
      <c r="ED165" s="118"/>
      <c r="EE165" s="118"/>
      <c r="EF165" s="118"/>
      <c r="EG165" s="118"/>
      <c r="EH165" s="118"/>
      <c r="EI165" s="118"/>
      <c r="EJ165" s="118"/>
      <c r="EK165" s="118"/>
      <c r="EL165" s="123"/>
      <c r="EM165" s="123"/>
      <c r="EN165" s="118"/>
      <c r="EO165" s="118"/>
      <c r="EP165" s="118"/>
      <c r="EQ165" s="118"/>
      <c r="ER165" s="118"/>
      <c r="ES165" s="118"/>
      <c r="ET165" s="118"/>
      <c r="EU165" s="118"/>
      <c r="EV165" s="144">
        <v>2064</v>
      </c>
      <c r="EW165" s="129"/>
      <c r="EX165" s="123"/>
      <c r="EY165" s="123"/>
      <c r="EZ165" s="259"/>
      <c r="FA165" s="260"/>
      <c r="FB165" s="118"/>
      <c r="FC165" s="118"/>
      <c r="FD165" s="118"/>
      <c r="FE165" s="118"/>
      <c r="FF165" s="118"/>
      <c r="FG165" s="118"/>
      <c r="FH165" s="118"/>
      <c r="FI165" s="118"/>
      <c r="FJ165" s="118"/>
      <c r="FK165" s="118"/>
      <c r="FL165" s="118"/>
      <c r="FM165" s="118"/>
      <c r="FN165" s="118"/>
      <c r="FO165" s="118"/>
      <c r="FP165" s="118"/>
      <c r="FQ165" s="118"/>
      <c r="FR165" s="118"/>
      <c r="FS165" s="118"/>
      <c r="FT165" s="118"/>
      <c r="FU165" s="118"/>
      <c r="FV165" s="118"/>
      <c r="FW165" s="118"/>
      <c r="FX165" s="118"/>
      <c r="FY165" s="118"/>
      <c r="FZ165" s="118"/>
      <c r="GA165" s="118"/>
      <c r="GB165" s="118"/>
      <c r="GC165" s="118"/>
      <c r="GD165" s="118"/>
      <c r="GE165" s="118"/>
      <c r="GF165" s="118"/>
      <c r="GG165" s="118"/>
      <c r="GH165" s="118"/>
      <c r="GI165" s="118"/>
      <c r="GJ165" s="118"/>
      <c r="GK165" s="118"/>
      <c r="GL165" s="118"/>
      <c r="GM165" s="118"/>
      <c r="GN165" s="118"/>
      <c r="GO165" s="118"/>
      <c r="GP165" s="118"/>
      <c r="GQ165" s="118"/>
      <c r="GR165" s="118"/>
      <c r="GS165" s="118"/>
      <c r="GT165" s="118"/>
      <c r="GU165" s="118"/>
      <c r="GV165" s="118"/>
      <c r="GW165" s="118"/>
      <c r="GX165" s="118"/>
      <c r="GY165" s="118"/>
      <c r="GZ165" s="118"/>
      <c r="HA165" s="118"/>
      <c r="HB165" s="118"/>
      <c r="HC165" s="118"/>
      <c r="HD165" s="118"/>
      <c r="HE165" s="118"/>
      <c r="HF165" s="118"/>
      <c r="HG165" s="118"/>
      <c r="HH165" s="118"/>
      <c r="HI165" s="118"/>
      <c r="HJ165" s="118"/>
      <c r="HK165" s="118"/>
      <c r="HL165" s="118"/>
      <c r="HM165" s="118"/>
      <c r="HN165" s="118"/>
      <c r="HO165" s="118"/>
      <c r="HP165" s="118"/>
      <c r="HQ165" s="118"/>
      <c r="HR165" s="118"/>
      <c r="HS165" s="118"/>
      <c r="HT165" s="118"/>
      <c r="HU165" s="118"/>
      <c r="HV165" s="118"/>
    </row>
    <row r="166" spans="1:230" x14ac:dyDescent="0.3">
      <c r="A166" s="120"/>
      <c r="B166" s="120"/>
      <c r="C166" s="118"/>
      <c r="D166" s="118"/>
      <c r="E166" s="118"/>
      <c r="F166" s="118"/>
      <c r="G166" s="118"/>
      <c r="H166" s="118"/>
      <c r="I166" s="118"/>
      <c r="J166" s="118"/>
      <c r="K166" s="118"/>
      <c r="L166" s="118"/>
      <c r="M166" s="118"/>
      <c r="N166" s="118"/>
      <c r="O166" s="118"/>
      <c r="P166" s="118"/>
      <c r="Q166" s="118"/>
      <c r="R166" s="118"/>
      <c r="S166" s="118"/>
      <c r="T166" s="123"/>
      <c r="U166" s="120"/>
      <c r="V166" s="118"/>
      <c r="W166" s="118"/>
      <c r="X166" s="118"/>
      <c r="Y166" s="118"/>
      <c r="Z166" s="118"/>
      <c r="AA166" s="118"/>
      <c r="AB166" s="118"/>
      <c r="AC166" s="118"/>
      <c r="AD166" s="118"/>
      <c r="AE166" s="118"/>
      <c r="AF166" s="118"/>
      <c r="AG166" s="118"/>
      <c r="AH166" s="118"/>
      <c r="AI166" s="118"/>
      <c r="AJ166" s="118"/>
      <c r="AK166" s="118"/>
      <c r="AL166" s="118"/>
      <c r="AM166" s="118"/>
      <c r="AN166" s="118"/>
      <c r="AO166" s="118"/>
      <c r="AP166" s="118"/>
      <c r="AQ166" s="118"/>
      <c r="AR166" s="118"/>
      <c r="AS166" s="123"/>
      <c r="AT166" s="123"/>
      <c r="AU166" s="118"/>
      <c r="AV166" s="118"/>
      <c r="AW166" s="118"/>
      <c r="AX166" s="118"/>
      <c r="AY166" s="118"/>
      <c r="AZ166" s="118"/>
      <c r="BA166" s="118"/>
      <c r="BB166" s="118"/>
      <c r="BC166" s="118"/>
      <c r="BD166" s="118"/>
      <c r="BE166" s="118"/>
      <c r="BF166" s="118"/>
      <c r="BG166" s="118"/>
      <c r="BH166" s="118"/>
      <c r="BI166" s="118"/>
      <c r="BJ166" s="118"/>
      <c r="BK166" s="118"/>
      <c r="BL166" s="118"/>
      <c r="BM166" s="118"/>
      <c r="BN166" s="118"/>
      <c r="BO166" s="118"/>
      <c r="BP166" s="118"/>
      <c r="BQ166" s="118"/>
      <c r="BR166" s="118"/>
      <c r="BS166" s="118"/>
      <c r="BT166" s="118"/>
      <c r="BU166" s="118"/>
      <c r="BV166" s="118"/>
      <c r="BW166" s="118"/>
      <c r="BX166" s="118"/>
      <c r="BY166" s="118"/>
      <c r="BZ166" s="118"/>
      <c r="CA166" s="118"/>
      <c r="CB166" s="118"/>
      <c r="CC166" s="118"/>
      <c r="CD166" s="118"/>
      <c r="CE166" s="118"/>
      <c r="CF166" s="118"/>
      <c r="CG166" s="118"/>
      <c r="CH166" s="118"/>
      <c r="CI166" s="118"/>
      <c r="CJ166" s="118"/>
      <c r="CK166" s="118"/>
      <c r="CL166" s="118"/>
      <c r="CM166" s="118"/>
      <c r="CN166" s="118"/>
      <c r="CO166" s="118"/>
      <c r="CP166" s="118"/>
      <c r="CQ166" s="118"/>
      <c r="CR166" s="118"/>
      <c r="CS166" s="118"/>
      <c r="CT166" s="118"/>
      <c r="CU166" s="118"/>
      <c r="CV166" s="118"/>
      <c r="CW166" s="118"/>
      <c r="CX166" s="118"/>
      <c r="CY166" s="118"/>
      <c r="CZ166" s="118"/>
      <c r="DA166" s="118"/>
      <c r="DB166" s="118"/>
      <c r="DC166" s="118"/>
      <c r="DD166" s="118"/>
      <c r="DE166" s="118"/>
      <c r="DF166" s="118"/>
      <c r="DG166" s="118"/>
      <c r="DH166" s="118"/>
      <c r="DI166" s="118"/>
      <c r="DJ166" s="118"/>
      <c r="DK166" s="118"/>
      <c r="DL166" s="118"/>
      <c r="DM166" s="118"/>
      <c r="DN166" s="118"/>
      <c r="DO166" s="118"/>
      <c r="DP166" s="118"/>
      <c r="DQ166" s="118"/>
      <c r="DR166" s="118"/>
      <c r="DS166" s="118"/>
      <c r="DT166" s="118"/>
      <c r="DU166" s="129"/>
      <c r="DV166" s="118"/>
      <c r="DW166" s="118"/>
      <c r="DX166" s="118"/>
      <c r="DY166" s="118"/>
      <c r="DZ166" s="118"/>
      <c r="EA166" s="118"/>
      <c r="EB166" s="118"/>
      <c r="EC166" s="118"/>
      <c r="ED166" s="118"/>
      <c r="EE166" s="118"/>
      <c r="EF166" s="118"/>
      <c r="EG166" s="118"/>
      <c r="EH166" s="118"/>
      <c r="EI166" s="118"/>
      <c r="EJ166" s="118"/>
      <c r="EK166" s="118"/>
      <c r="EL166" s="123"/>
      <c r="EM166" s="123"/>
      <c r="EN166" s="118"/>
      <c r="EO166" s="118"/>
      <c r="EP166" s="118"/>
      <c r="EQ166" s="118"/>
      <c r="ER166" s="118"/>
      <c r="ES166" s="118"/>
      <c r="ET166" s="118"/>
      <c r="EU166" s="118"/>
      <c r="EV166" s="159">
        <v>2065</v>
      </c>
      <c r="EW166" s="129"/>
      <c r="EX166" s="123"/>
      <c r="EY166" s="123"/>
      <c r="EZ166" s="259"/>
      <c r="FA166" s="260"/>
      <c r="FB166" s="118"/>
      <c r="FC166" s="118"/>
      <c r="FD166" s="118"/>
      <c r="FE166" s="118"/>
      <c r="FF166" s="118"/>
      <c r="FG166" s="118"/>
      <c r="FH166" s="118"/>
      <c r="FI166" s="118"/>
      <c r="FJ166" s="118"/>
      <c r="FK166" s="118"/>
      <c r="FL166" s="118"/>
      <c r="FM166" s="118"/>
      <c r="FN166" s="118"/>
      <c r="FO166" s="118"/>
      <c r="FP166" s="118"/>
      <c r="FQ166" s="118"/>
      <c r="FR166" s="118"/>
      <c r="FS166" s="118"/>
      <c r="FT166" s="118"/>
      <c r="FU166" s="118"/>
      <c r="FV166" s="118"/>
      <c r="FW166" s="118"/>
      <c r="FX166" s="118"/>
      <c r="FY166" s="118"/>
      <c r="FZ166" s="118"/>
      <c r="GA166" s="118"/>
      <c r="GB166" s="118"/>
      <c r="GC166" s="118"/>
      <c r="GD166" s="118"/>
      <c r="GE166" s="118"/>
      <c r="GF166" s="118"/>
      <c r="GG166" s="118"/>
      <c r="GH166" s="118"/>
      <c r="GI166" s="118"/>
      <c r="GJ166" s="118"/>
      <c r="GK166" s="118"/>
      <c r="GL166" s="118"/>
      <c r="GM166" s="118"/>
      <c r="GN166" s="118"/>
      <c r="GO166" s="118"/>
      <c r="GP166" s="118"/>
      <c r="GQ166" s="118"/>
      <c r="GR166" s="118"/>
      <c r="GS166" s="118"/>
      <c r="GT166" s="118"/>
      <c r="GU166" s="118"/>
      <c r="GV166" s="118"/>
      <c r="GW166" s="118"/>
      <c r="GX166" s="118"/>
      <c r="GY166" s="118"/>
      <c r="GZ166" s="118"/>
      <c r="HA166" s="118"/>
      <c r="HB166" s="118"/>
      <c r="HC166" s="118"/>
      <c r="HD166" s="118"/>
      <c r="HE166" s="118"/>
      <c r="HF166" s="118"/>
      <c r="HG166" s="118"/>
      <c r="HH166" s="118"/>
      <c r="HI166" s="118"/>
      <c r="HJ166" s="118"/>
      <c r="HK166" s="118"/>
      <c r="HL166" s="118"/>
      <c r="HM166" s="118"/>
      <c r="HN166" s="118"/>
      <c r="HO166" s="118"/>
      <c r="HP166" s="118"/>
      <c r="HQ166" s="118"/>
      <c r="HR166" s="118"/>
      <c r="HS166" s="118"/>
      <c r="HT166" s="118"/>
      <c r="HU166" s="118"/>
      <c r="HV166" s="118"/>
    </row>
    <row r="167" spans="1:230" x14ac:dyDescent="0.3">
      <c r="A167" s="120"/>
      <c r="B167" s="120"/>
      <c r="C167" s="118"/>
      <c r="D167" s="118"/>
      <c r="E167" s="118"/>
      <c r="F167" s="118"/>
      <c r="G167" s="118"/>
      <c r="H167" s="118"/>
      <c r="I167" s="118"/>
      <c r="J167" s="118"/>
      <c r="K167" s="118"/>
      <c r="L167" s="118"/>
      <c r="M167" s="118"/>
      <c r="N167" s="118"/>
      <c r="O167" s="118"/>
      <c r="P167" s="118"/>
      <c r="Q167" s="118"/>
      <c r="R167" s="118"/>
      <c r="S167" s="118"/>
      <c r="T167" s="123"/>
      <c r="U167" s="120"/>
      <c r="V167" s="118"/>
      <c r="W167" s="118"/>
      <c r="X167" s="118"/>
      <c r="Y167" s="118"/>
      <c r="Z167" s="118"/>
      <c r="AA167" s="118"/>
      <c r="AB167" s="118"/>
      <c r="AC167" s="118"/>
      <c r="AD167" s="118"/>
      <c r="AE167" s="118"/>
      <c r="AF167" s="118"/>
      <c r="AG167" s="118"/>
      <c r="AH167" s="118"/>
      <c r="AI167" s="118"/>
      <c r="AJ167" s="118"/>
      <c r="AK167" s="118"/>
      <c r="AL167" s="118"/>
      <c r="AM167" s="118"/>
      <c r="AN167" s="118"/>
      <c r="AO167" s="118"/>
      <c r="AP167" s="118"/>
      <c r="AQ167" s="118"/>
      <c r="AR167" s="118"/>
      <c r="AS167" s="123"/>
      <c r="AT167" s="123"/>
      <c r="AU167" s="118"/>
      <c r="AV167" s="118"/>
      <c r="AW167" s="118"/>
      <c r="AX167" s="118"/>
      <c r="AY167" s="118"/>
      <c r="AZ167" s="118"/>
      <c r="BA167" s="118"/>
      <c r="BB167" s="118"/>
      <c r="BC167" s="118"/>
      <c r="BD167" s="118"/>
      <c r="BE167" s="118"/>
      <c r="BF167" s="118"/>
      <c r="BG167" s="118"/>
      <c r="BH167" s="118"/>
      <c r="BI167" s="118"/>
      <c r="BJ167" s="118"/>
      <c r="BK167" s="118"/>
      <c r="BL167" s="118"/>
      <c r="BM167" s="118"/>
      <c r="BN167" s="118"/>
      <c r="BO167" s="118"/>
      <c r="BP167" s="118"/>
      <c r="BQ167" s="118"/>
      <c r="BR167" s="118"/>
      <c r="BS167" s="118"/>
      <c r="BT167" s="118"/>
      <c r="BU167" s="118"/>
      <c r="BV167" s="118"/>
      <c r="BW167" s="118"/>
      <c r="BX167" s="118"/>
      <c r="BY167" s="118"/>
      <c r="BZ167" s="118"/>
      <c r="CA167" s="118"/>
      <c r="CB167" s="118"/>
      <c r="CC167" s="118"/>
      <c r="CD167" s="118"/>
      <c r="CE167" s="118"/>
      <c r="CF167" s="118"/>
      <c r="CG167" s="118"/>
      <c r="CH167" s="118"/>
      <c r="CI167" s="118"/>
      <c r="CJ167" s="118"/>
      <c r="CK167" s="118"/>
      <c r="CL167" s="118"/>
      <c r="CM167" s="118"/>
      <c r="CN167" s="118"/>
      <c r="CO167" s="118"/>
      <c r="CP167" s="118"/>
      <c r="CQ167" s="118"/>
      <c r="CR167" s="118"/>
      <c r="CS167" s="118"/>
      <c r="CT167" s="118"/>
      <c r="CU167" s="118"/>
      <c r="CV167" s="118"/>
      <c r="CW167" s="118"/>
      <c r="CX167" s="118"/>
      <c r="CY167" s="118"/>
      <c r="CZ167" s="118"/>
      <c r="DA167" s="118"/>
      <c r="DB167" s="118"/>
      <c r="DC167" s="118"/>
      <c r="DD167" s="118"/>
      <c r="DE167" s="118"/>
      <c r="DF167" s="118"/>
      <c r="DG167" s="118"/>
      <c r="DH167" s="118"/>
      <c r="DI167" s="118"/>
      <c r="DJ167" s="118"/>
      <c r="DK167" s="118"/>
      <c r="DL167" s="118"/>
      <c r="DM167" s="118"/>
      <c r="DN167" s="118"/>
      <c r="DO167" s="118"/>
      <c r="DP167" s="118"/>
      <c r="DQ167" s="118"/>
      <c r="DR167" s="118"/>
      <c r="DS167" s="118"/>
      <c r="DT167" s="118"/>
      <c r="DU167" s="129"/>
      <c r="DV167" s="118"/>
      <c r="DW167" s="118"/>
      <c r="DX167" s="118"/>
      <c r="DY167" s="118"/>
      <c r="DZ167" s="118"/>
      <c r="EA167" s="118"/>
      <c r="EB167" s="118"/>
      <c r="EC167" s="118"/>
      <c r="ED167" s="118"/>
      <c r="EE167" s="118"/>
      <c r="EF167" s="118"/>
      <c r="EG167" s="118"/>
      <c r="EH167" s="118"/>
      <c r="EI167" s="118"/>
      <c r="EJ167" s="118"/>
      <c r="EK167" s="118"/>
      <c r="EL167" s="123"/>
      <c r="EM167" s="123"/>
      <c r="EN167" s="118"/>
      <c r="EO167" s="118"/>
      <c r="EP167" s="118"/>
      <c r="EQ167" s="118"/>
      <c r="ER167" s="118"/>
      <c r="ES167" s="118"/>
      <c r="ET167" s="118"/>
      <c r="EU167" s="118"/>
      <c r="EV167" s="144">
        <v>2066</v>
      </c>
      <c r="EW167" s="129"/>
      <c r="EX167" s="123"/>
      <c r="EY167" s="123"/>
      <c r="EZ167" s="259"/>
      <c r="FA167" s="260"/>
      <c r="FB167" s="118"/>
      <c r="FC167" s="118"/>
      <c r="FD167" s="118"/>
      <c r="FE167" s="118"/>
      <c r="FF167" s="118"/>
      <c r="FG167" s="118"/>
      <c r="FH167" s="118"/>
      <c r="FI167" s="118"/>
      <c r="FJ167" s="118"/>
      <c r="FK167" s="118"/>
      <c r="FL167" s="118"/>
      <c r="FM167" s="118"/>
      <c r="FN167" s="118"/>
      <c r="FO167" s="118"/>
      <c r="FP167" s="118"/>
      <c r="FQ167" s="118"/>
      <c r="FR167" s="118"/>
      <c r="FS167" s="118"/>
      <c r="FT167" s="118"/>
      <c r="FU167" s="118"/>
      <c r="FV167" s="118"/>
      <c r="FW167" s="118"/>
      <c r="FX167" s="118"/>
      <c r="FY167" s="118"/>
      <c r="FZ167" s="118"/>
      <c r="GA167" s="118"/>
      <c r="GB167" s="118"/>
      <c r="GC167" s="118"/>
      <c r="GD167" s="118"/>
      <c r="GE167" s="118"/>
      <c r="GF167" s="118"/>
      <c r="GG167" s="118"/>
      <c r="GH167" s="118"/>
      <c r="GI167" s="118"/>
      <c r="GJ167" s="118"/>
      <c r="GK167" s="118"/>
      <c r="GL167" s="118"/>
      <c r="GM167" s="118"/>
      <c r="GN167" s="118"/>
      <c r="GO167" s="118"/>
      <c r="GP167" s="118"/>
      <c r="GQ167" s="118"/>
      <c r="GR167" s="118"/>
      <c r="GS167" s="118"/>
      <c r="GT167" s="118"/>
      <c r="GU167" s="118"/>
      <c r="GV167" s="118"/>
      <c r="GW167" s="118"/>
      <c r="GX167" s="118"/>
      <c r="GY167" s="118"/>
      <c r="GZ167" s="118"/>
      <c r="HA167" s="118"/>
      <c r="HB167" s="118"/>
      <c r="HC167" s="118"/>
      <c r="HD167" s="118"/>
      <c r="HE167" s="118"/>
      <c r="HF167" s="118"/>
      <c r="HG167" s="118"/>
      <c r="HH167" s="118"/>
      <c r="HI167" s="118"/>
      <c r="HJ167" s="118"/>
      <c r="HK167" s="118"/>
      <c r="HL167" s="118"/>
      <c r="HM167" s="118"/>
      <c r="HN167" s="118"/>
      <c r="HO167" s="118"/>
      <c r="HP167" s="118"/>
      <c r="HQ167" s="118"/>
      <c r="HR167" s="118"/>
      <c r="HS167" s="118"/>
      <c r="HT167" s="118"/>
      <c r="HU167" s="118"/>
      <c r="HV167" s="118"/>
    </row>
    <row r="168" spans="1:230" x14ac:dyDescent="0.3">
      <c r="A168" s="120"/>
      <c r="B168" s="120"/>
      <c r="C168" s="118"/>
      <c r="D168" s="118"/>
      <c r="E168" s="118"/>
      <c r="F168" s="118"/>
      <c r="G168" s="118"/>
      <c r="H168" s="118"/>
      <c r="I168" s="118"/>
      <c r="J168" s="118"/>
      <c r="K168" s="118"/>
      <c r="L168" s="118"/>
      <c r="M168" s="118"/>
      <c r="N168" s="118"/>
      <c r="O168" s="118"/>
      <c r="P168" s="118"/>
      <c r="Q168" s="118"/>
      <c r="R168" s="118"/>
      <c r="S168" s="118"/>
      <c r="T168" s="123"/>
      <c r="U168" s="120"/>
      <c r="V168" s="118"/>
      <c r="W168" s="118"/>
      <c r="X168" s="118"/>
      <c r="Y168" s="118"/>
      <c r="Z168" s="118"/>
      <c r="AA168" s="118"/>
      <c r="AB168" s="118"/>
      <c r="AC168" s="118"/>
      <c r="AD168" s="118"/>
      <c r="AE168" s="118"/>
      <c r="AF168" s="118"/>
      <c r="AG168" s="118"/>
      <c r="AH168" s="118"/>
      <c r="AI168" s="118"/>
      <c r="AJ168" s="118"/>
      <c r="AK168" s="118"/>
      <c r="AL168" s="118"/>
      <c r="AM168" s="118"/>
      <c r="AN168" s="118"/>
      <c r="AO168" s="118"/>
      <c r="AP168" s="118"/>
      <c r="AQ168" s="118"/>
      <c r="AR168" s="118"/>
      <c r="AS168" s="123"/>
      <c r="AT168" s="123"/>
      <c r="AU168" s="118"/>
      <c r="AV168" s="118"/>
      <c r="AW168" s="118"/>
      <c r="AX168" s="118"/>
      <c r="AY168" s="118"/>
      <c r="AZ168" s="118"/>
      <c r="BA168" s="118"/>
      <c r="BB168" s="118"/>
      <c r="BC168" s="118"/>
      <c r="BD168" s="118"/>
      <c r="BE168" s="118"/>
      <c r="BF168" s="118"/>
      <c r="BG168" s="118"/>
      <c r="BH168" s="118"/>
      <c r="BI168" s="118"/>
      <c r="BJ168" s="118"/>
      <c r="BK168" s="118"/>
      <c r="BL168" s="118"/>
      <c r="BM168" s="118"/>
      <c r="BN168" s="118"/>
      <c r="BO168" s="118"/>
      <c r="BP168" s="118"/>
      <c r="BQ168" s="118"/>
      <c r="BR168" s="118"/>
      <c r="BS168" s="118"/>
      <c r="BT168" s="118"/>
      <c r="BU168" s="118"/>
      <c r="BV168" s="118"/>
      <c r="BW168" s="118"/>
      <c r="BX168" s="118"/>
      <c r="BY168" s="118"/>
      <c r="BZ168" s="118"/>
      <c r="CA168" s="118"/>
      <c r="CB168" s="118"/>
      <c r="CC168" s="118"/>
      <c r="CD168" s="118"/>
      <c r="CE168" s="118"/>
      <c r="CF168" s="118"/>
      <c r="CG168" s="118"/>
      <c r="CH168" s="118"/>
      <c r="CI168" s="118"/>
      <c r="CJ168" s="118"/>
      <c r="CK168" s="118"/>
      <c r="CL168" s="118"/>
      <c r="CM168" s="118"/>
      <c r="CN168" s="118"/>
      <c r="CO168" s="118"/>
      <c r="CP168" s="118"/>
      <c r="CQ168" s="118"/>
      <c r="CR168" s="118"/>
      <c r="CS168" s="118"/>
      <c r="CT168" s="118"/>
      <c r="CU168" s="118"/>
      <c r="CV168" s="118"/>
      <c r="CW168" s="118"/>
      <c r="CX168" s="118"/>
      <c r="CY168" s="118"/>
      <c r="CZ168" s="118"/>
      <c r="DA168" s="118"/>
      <c r="DB168" s="118"/>
      <c r="DC168" s="118"/>
      <c r="DD168" s="118"/>
      <c r="DE168" s="118"/>
      <c r="DF168" s="118"/>
      <c r="DG168" s="118"/>
      <c r="DH168" s="118"/>
      <c r="DI168" s="118"/>
      <c r="DJ168" s="118"/>
      <c r="DK168" s="118"/>
      <c r="DL168" s="118"/>
      <c r="DM168" s="118"/>
      <c r="DN168" s="118"/>
      <c r="DO168" s="118"/>
      <c r="DP168" s="118"/>
      <c r="DQ168" s="118"/>
      <c r="DR168" s="118"/>
      <c r="DS168" s="118"/>
      <c r="DT168" s="118"/>
      <c r="DU168" s="129"/>
      <c r="DV168" s="118"/>
      <c r="DW168" s="118"/>
      <c r="DX168" s="118"/>
      <c r="DY168" s="118"/>
      <c r="DZ168" s="118"/>
      <c r="EA168" s="118"/>
      <c r="EB168" s="118"/>
      <c r="EC168" s="118"/>
      <c r="ED168" s="118"/>
      <c r="EE168" s="118"/>
      <c r="EF168" s="118"/>
      <c r="EG168" s="118"/>
      <c r="EH168" s="118"/>
      <c r="EI168" s="118"/>
      <c r="EJ168" s="118"/>
      <c r="EK168" s="118"/>
      <c r="EL168" s="123"/>
      <c r="EM168" s="123"/>
      <c r="EN168" s="118"/>
      <c r="EO168" s="118"/>
      <c r="EP168" s="118"/>
      <c r="EQ168" s="118"/>
      <c r="ER168" s="118"/>
      <c r="ES168" s="118"/>
      <c r="ET168" s="118"/>
      <c r="EU168" s="118"/>
      <c r="EV168" s="144">
        <v>2067</v>
      </c>
      <c r="EW168" s="129"/>
      <c r="EX168" s="123"/>
      <c r="EY168" s="123"/>
      <c r="EZ168" s="259"/>
      <c r="FA168" s="260"/>
      <c r="FB168" s="118"/>
      <c r="FC168" s="118"/>
      <c r="FD168" s="118"/>
      <c r="FE168" s="118"/>
      <c r="FF168" s="118"/>
      <c r="FG168" s="118"/>
      <c r="FH168" s="118"/>
      <c r="FI168" s="118"/>
      <c r="FJ168" s="118"/>
      <c r="FK168" s="118"/>
      <c r="FL168" s="118"/>
      <c r="FM168" s="118"/>
      <c r="FN168" s="118"/>
      <c r="FO168" s="118"/>
      <c r="FP168" s="118"/>
      <c r="FQ168" s="118"/>
      <c r="FR168" s="118"/>
      <c r="FS168" s="118"/>
      <c r="FT168" s="118"/>
      <c r="FU168" s="118"/>
      <c r="FV168" s="118"/>
      <c r="FW168" s="118"/>
      <c r="FX168" s="118"/>
      <c r="FY168" s="118"/>
      <c r="FZ168" s="118"/>
      <c r="GA168" s="118"/>
      <c r="GB168" s="118"/>
      <c r="GC168" s="118"/>
      <c r="GD168" s="118"/>
      <c r="GE168" s="118"/>
      <c r="GF168" s="118"/>
      <c r="GG168" s="118"/>
      <c r="GH168" s="118"/>
      <c r="GI168" s="118"/>
      <c r="GJ168" s="118"/>
      <c r="GK168" s="118"/>
      <c r="GL168" s="118"/>
      <c r="GM168" s="118"/>
      <c r="GN168" s="118"/>
      <c r="GO168" s="118"/>
      <c r="GP168" s="118"/>
      <c r="GQ168" s="118"/>
      <c r="GR168" s="118"/>
      <c r="GS168" s="118"/>
      <c r="GT168" s="118"/>
      <c r="GU168" s="118"/>
      <c r="GV168" s="118"/>
      <c r="GW168" s="118"/>
      <c r="GX168" s="118"/>
      <c r="GY168" s="118"/>
      <c r="GZ168" s="118"/>
      <c r="HA168" s="118"/>
      <c r="HB168" s="118"/>
      <c r="HC168" s="118"/>
      <c r="HD168" s="118"/>
      <c r="HE168" s="118"/>
      <c r="HF168" s="118"/>
      <c r="HG168" s="118"/>
      <c r="HH168" s="118"/>
      <c r="HI168" s="118"/>
      <c r="HJ168" s="118"/>
      <c r="HK168" s="118"/>
      <c r="HL168" s="118"/>
      <c r="HM168" s="118"/>
      <c r="HN168" s="118"/>
      <c r="HO168" s="118"/>
      <c r="HP168" s="118"/>
      <c r="HQ168" s="118"/>
      <c r="HR168" s="118"/>
      <c r="HS168" s="118"/>
      <c r="HT168" s="118"/>
      <c r="HU168" s="118"/>
      <c r="HV168" s="118"/>
    </row>
    <row r="169" spans="1:230" x14ac:dyDescent="0.3">
      <c r="A169" s="120"/>
      <c r="B169" s="120"/>
      <c r="C169" s="118"/>
      <c r="D169" s="118"/>
      <c r="E169" s="118"/>
      <c r="F169" s="118"/>
      <c r="G169" s="118"/>
      <c r="H169" s="118"/>
      <c r="I169" s="118"/>
      <c r="J169" s="118"/>
      <c r="K169" s="118"/>
      <c r="L169" s="118"/>
      <c r="M169" s="118"/>
      <c r="N169" s="118"/>
      <c r="O169" s="118"/>
      <c r="P169" s="118"/>
      <c r="Q169" s="118"/>
      <c r="R169" s="118"/>
      <c r="S169" s="118"/>
      <c r="T169" s="123"/>
      <c r="U169" s="120"/>
      <c r="V169" s="118"/>
      <c r="W169" s="118"/>
      <c r="X169" s="118"/>
      <c r="Y169" s="118"/>
      <c r="Z169" s="118"/>
      <c r="AA169" s="118"/>
      <c r="AB169" s="118"/>
      <c r="AC169" s="118"/>
      <c r="AD169" s="118"/>
      <c r="AE169" s="118"/>
      <c r="AF169" s="118"/>
      <c r="AG169" s="118"/>
      <c r="AH169" s="118"/>
      <c r="AI169" s="118"/>
      <c r="AJ169" s="118"/>
      <c r="AK169" s="118"/>
      <c r="AL169" s="118"/>
      <c r="AM169" s="118"/>
      <c r="AN169" s="118"/>
      <c r="AO169" s="118"/>
      <c r="AP169" s="118"/>
      <c r="AQ169" s="118"/>
      <c r="AR169" s="118"/>
      <c r="AS169" s="123"/>
      <c r="AT169" s="123"/>
      <c r="AU169" s="118"/>
      <c r="AV169" s="118"/>
      <c r="AW169" s="118"/>
      <c r="AX169" s="118"/>
      <c r="AY169" s="118"/>
      <c r="AZ169" s="118"/>
      <c r="BA169" s="118"/>
      <c r="BB169" s="118"/>
      <c r="BC169" s="118"/>
      <c r="BD169" s="118"/>
      <c r="BE169" s="118"/>
      <c r="BF169" s="118"/>
      <c r="BG169" s="118"/>
      <c r="BH169" s="118"/>
      <c r="BI169" s="118"/>
      <c r="BJ169" s="118"/>
      <c r="BK169" s="118"/>
      <c r="BL169" s="118"/>
      <c r="BM169" s="118"/>
      <c r="BN169" s="118"/>
      <c r="BO169" s="118"/>
      <c r="BP169" s="118"/>
      <c r="BQ169" s="118"/>
      <c r="BR169" s="118"/>
      <c r="BS169" s="118"/>
      <c r="BT169" s="118"/>
      <c r="BU169" s="118"/>
      <c r="BV169" s="118"/>
      <c r="BW169" s="118"/>
      <c r="BX169" s="118"/>
      <c r="BY169" s="118"/>
      <c r="BZ169" s="118"/>
      <c r="CA169" s="118"/>
      <c r="CB169" s="118"/>
      <c r="CC169" s="118"/>
      <c r="CD169" s="118"/>
      <c r="CE169" s="118"/>
      <c r="CF169" s="118"/>
      <c r="CG169" s="118"/>
      <c r="CH169" s="118"/>
      <c r="CI169" s="118"/>
      <c r="CJ169" s="118"/>
      <c r="CK169" s="118"/>
      <c r="CL169" s="118"/>
      <c r="CM169" s="118"/>
      <c r="CN169" s="118"/>
      <c r="CO169" s="118"/>
      <c r="CP169" s="118"/>
      <c r="CQ169" s="118"/>
      <c r="CR169" s="118"/>
      <c r="CS169" s="118"/>
      <c r="CT169" s="118"/>
      <c r="CU169" s="118"/>
      <c r="CV169" s="118"/>
      <c r="CW169" s="118"/>
      <c r="CX169" s="118"/>
      <c r="CY169" s="118"/>
      <c r="CZ169" s="118"/>
      <c r="DA169" s="118"/>
      <c r="DB169" s="118"/>
      <c r="DC169" s="118"/>
      <c r="DD169" s="118"/>
      <c r="DE169" s="118"/>
      <c r="DF169" s="118"/>
      <c r="DG169" s="118"/>
      <c r="DH169" s="118"/>
      <c r="DI169" s="118"/>
      <c r="DJ169" s="118"/>
      <c r="DK169" s="118"/>
      <c r="DL169" s="118"/>
      <c r="DM169" s="118"/>
      <c r="DN169" s="118"/>
      <c r="DO169" s="118"/>
      <c r="DP169" s="118"/>
      <c r="DQ169" s="118"/>
      <c r="DR169" s="118"/>
      <c r="DS169" s="118"/>
      <c r="DT169" s="118"/>
      <c r="DU169" s="129"/>
      <c r="DV169" s="118"/>
      <c r="DW169" s="118"/>
      <c r="DX169" s="118"/>
      <c r="DY169" s="118"/>
      <c r="DZ169" s="118"/>
      <c r="EA169" s="118"/>
      <c r="EB169" s="118"/>
      <c r="EC169" s="118"/>
      <c r="ED169" s="118"/>
      <c r="EE169" s="118"/>
      <c r="EF169" s="118"/>
      <c r="EG169" s="118"/>
      <c r="EH169" s="118"/>
      <c r="EI169" s="118"/>
      <c r="EJ169" s="118"/>
      <c r="EK169" s="118"/>
      <c r="EL169" s="123"/>
      <c r="EM169" s="123"/>
      <c r="EN169" s="118"/>
      <c r="EO169" s="118"/>
      <c r="EP169" s="118"/>
      <c r="EQ169" s="118"/>
      <c r="ER169" s="118"/>
      <c r="ES169" s="118"/>
      <c r="ET169" s="118"/>
      <c r="EU169" s="118"/>
      <c r="EV169" s="144">
        <v>2068</v>
      </c>
      <c r="EW169" s="129"/>
      <c r="EX169" s="123"/>
      <c r="EY169" s="123"/>
      <c r="EZ169" s="259"/>
      <c r="FA169" s="260"/>
      <c r="FB169" s="118"/>
      <c r="FC169" s="118"/>
      <c r="FD169" s="118"/>
      <c r="FE169" s="118"/>
      <c r="FF169" s="118"/>
      <c r="FG169" s="118"/>
      <c r="FH169" s="118"/>
      <c r="FI169" s="118"/>
      <c r="FJ169" s="118"/>
      <c r="FK169" s="118"/>
      <c r="FL169" s="118"/>
      <c r="FM169" s="118"/>
      <c r="FN169" s="118"/>
      <c r="FO169" s="118"/>
      <c r="FP169" s="118"/>
      <c r="FQ169" s="118"/>
      <c r="FR169" s="118"/>
      <c r="FS169" s="118"/>
      <c r="FT169" s="118"/>
      <c r="FU169" s="118"/>
      <c r="FV169" s="118"/>
      <c r="FW169" s="118"/>
      <c r="FX169" s="118"/>
      <c r="FY169" s="118"/>
      <c r="FZ169" s="118"/>
      <c r="GA169" s="118"/>
      <c r="GB169" s="118"/>
      <c r="GC169" s="118"/>
      <c r="GD169" s="118"/>
      <c r="GE169" s="118"/>
      <c r="GF169" s="118"/>
      <c r="GG169" s="118"/>
      <c r="GH169" s="118"/>
      <c r="GI169" s="118"/>
      <c r="GJ169" s="118"/>
      <c r="GK169" s="118"/>
      <c r="GL169" s="118"/>
      <c r="GM169" s="118"/>
      <c r="GN169" s="118"/>
      <c r="GO169" s="118"/>
      <c r="GP169" s="118"/>
      <c r="GQ169" s="118"/>
      <c r="GR169" s="118"/>
      <c r="GS169" s="118"/>
      <c r="GT169" s="118"/>
      <c r="GU169" s="118"/>
      <c r="GV169" s="118"/>
      <c r="GW169" s="118"/>
      <c r="GX169" s="118"/>
      <c r="GY169" s="118"/>
      <c r="GZ169" s="118"/>
      <c r="HA169" s="118"/>
      <c r="HB169" s="118"/>
      <c r="HC169" s="118"/>
      <c r="HD169" s="118"/>
      <c r="HE169" s="118"/>
      <c r="HF169" s="118"/>
      <c r="HG169" s="118"/>
      <c r="HH169" s="118"/>
      <c r="HI169" s="118"/>
      <c r="HJ169" s="118"/>
      <c r="HK169" s="118"/>
      <c r="HL169" s="118"/>
      <c r="HM169" s="118"/>
      <c r="HN169" s="118"/>
      <c r="HO169" s="118"/>
      <c r="HP169" s="118"/>
      <c r="HQ169" s="118"/>
      <c r="HR169" s="118"/>
      <c r="HS169" s="118"/>
      <c r="HT169" s="118"/>
      <c r="HU169" s="118"/>
      <c r="HV169" s="118"/>
    </row>
    <row r="170" spans="1:230" x14ac:dyDescent="0.3">
      <c r="A170" s="120"/>
      <c r="B170" s="120"/>
      <c r="C170" s="118"/>
      <c r="D170" s="118"/>
      <c r="E170" s="118"/>
      <c r="F170" s="118"/>
      <c r="G170" s="118"/>
      <c r="H170" s="118"/>
      <c r="I170" s="118"/>
      <c r="J170" s="118"/>
      <c r="K170" s="118"/>
      <c r="L170" s="118"/>
      <c r="M170" s="118"/>
      <c r="N170" s="118"/>
      <c r="O170" s="118"/>
      <c r="P170" s="118"/>
      <c r="Q170" s="118"/>
      <c r="R170" s="118"/>
      <c r="S170" s="118"/>
      <c r="T170" s="123"/>
      <c r="U170" s="120"/>
      <c r="V170" s="118"/>
      <c r="W170" s="118"/>
      <c r="X170" s="118"/>
      <c r="Y170" s="118"/>
      <c r="Z170" s="118"/>
      <c r="AA170" s="118"/>
      <c r="AB170" s="118"/>
      <c r="AC170" s="118"/>
      <c r="AD170" s="118"/>
      <c r="AE170" s="118"/>
      <c r="AF170" s="118"/>
      <c r="AG170" s="118"/>
      <c r="AH170" s="118"/>
      <c r="AI170" s="118"/>
      <c r="AJ170" s="118"/>
      <c r="AK170" s="118"/>
      <c r="AL170" s="118"/>
      <c r="AM170" s="118"/>
      <c r="AN170" s="118"/>
      <c r="AO170" s="118"/>
      <c r="AP170" s="118"/>
      <c r="AQ170" s="118"/>
      <c r="AR170" s="118"/>
      <c r="AS170" s="123"/>
      <c r="AT170" s="123"/>
      <c r="AU170" s="118"/>
      <c r="AV170" s="118"/>
      <c r="AW170" s="118"/>
      <c r="AX170" s="118"/>
      <c r="AY170" s="118"/>
      <c r="AZ170" s="118"/>
      <c r="BA170" s="118"/>
      <c r="BB170" s="118"/>
      <c r="BC170" s="118"/>
      <c r="BD170" s="118"/>
      <c r="BE170" s="118"/>
      <c r="BF170" s="118"/>
      <c r="BG170" s="118"/>
      <c r="BH170" s="118"/>
      <c r="BI170" s="118"/>
      <c r="BJ170" s="118"/>
      <c r="BK170" s="118"/>
      <c r="BL170" s="118"/>
      <c r="BM170" s="118"/>
      <c r="BN170" s="118"/>
      <c r="BO170" s="118"/>
      <c r="BP170" s="118"/>
      <c r="BQ170" s="118"/>
      <c r="BR170" s="118"/>
      <c r="BS170" s="118"/>
      <c r="BT170" s="118"/>
      <c r="BU170" s="118"/>
      <c r="BV170" s="118"/>
      <c r="BW170" s="118"/>
      <c r="BX170" s="118"/>
      <c r="BY170" s="118"/>
      <c r="BZ170" s="118"/>
      <c r="CA170" s="118"/>
      <c r="CB170" s="118"/>
      <c r="CC170" s="118"/>
      <c r="CD170" s="118"/>
      <c r="CE170" s="118"/>
      <c r="CF170" s="118"/>
      <c r="CG170" s="118"/>
      <c r="CH170" s="118"/>
      <c r="CI170" s="118"/>
      <c r="CJ170" s="118"/>
      <c r="CK170" s="118"/>
      <c r="CL170" s="118"/>
      <c r="CM170" s="118"/>
      <c r="CN170" s="118"/>
      <c r="CO170" s="118"/>
      <c r="CP170" s="118"/>
      <c r="CQ170" s="118"/>
      <c r="CR170" s="118"/>
      <c r="CS170" s="118"/>
      <c r="CT170" s="118"/>
      <c r="CU170" s="118"/>
      <c r="CV170" s="118"/>
      <c r="CW170" s="118"/>
      <c r="CX170" s="118"/>
      <c r="CY170" s="118"/>
      <c r="CZ170" s="118"/>
      <c r="DA170" s="118"/>
      <c r="DB170" s="118"/>
      <c r="DC170" s="118"/>
      <c r="DD170" s="118"/>
      <c r="DE170" s="118"/>
      <c r="DF170" s="118"/>
      <c r="DG170" s="118"/>
      <c r="DH170" s="118"/>
      <c r="DI170" s="118"/>
      <c r="DJ170" s="118"/>
      <c r="DK170" s="118"/>
      <c r="DL170" s="118"/>
      <c r="DM170" s="118"/>
      <c r="DN170" s="118"/>
      <c r="DO170" s="118"/>
      <c r="DP170" s="118"/>
      <c r="DQ170" s="118"/>
      <c r="DR170" s="118"/>
      <c r="DS170" s="118"/>
      <c r="DT170" s="118"/>
      <c r="DU170" s="129"/>
      <c r="DV170" s="118"/>
      <c r="DW170" s="118"/>
      <c r="DX170" s="118"/>
      <c r="DY170" s="118"/>
      <c r="DZ170" s="118"/>
      <c r="EA170" s="118"/>
      <c r="EB170" s="118"/>
      <c r="EC170" s="118"/>
      <c r="ED170" s="118"/>
      <c r="EE170" s="118"/>
      <c r="EF170" s="118"/>
      <c r="EG170" s="118"/>
      <c r="EH170" s="118"/>
      <c r="EI170" s="118"/>
      <c r="EJ170" s="118"/>
      <c r="EK170" s="118"/>
      <c r="EL170" s="123"/>
      <c r="EM170" s="123"/>
      <c r="EN170" s="118"/>
      <c r="EO170" s="118"/>
      <c r="EP170" s="118"/>
      <c r="EQ170" s="118"/>
      <c r="ER170" s="118"/>
      <c r="ES170" s="118"/>
      <c r="ET170" s="118"/>
      <c r="EU170" s="118"/>
      <c r="EV170" s="159">
        <v>2069</v>
      </c>
      <c r="EW170" s="129"/>
      <c r="EX170" s="123"/>
      <c r="EY170" s="123"/>
      <c r="EZ170" s="259"/>
      <c r="FA170" s="260"/>
      <c r="FB170" s="118"/>
      <c r="FC170" s="118"/>
      <c r="FD170" s="118"/>
      <c r="FE170" s="118"/>
      <c r="FF170" s="118"/>
      <c r="FG170" s="118"/>
      <c r="FH170" s="118"/>
      <c r="FI170" s="118"/>
      <c r="FJ170" s="118"/>
      <c r="FK170" s="118"/>
      <c r="FL170" s="118"/>
      <c r="FM170" s="118"/>
      <c r="FN170" s="118"/>
      <c r="FO170" s="118"/>
      <c r="FP170" s="118"/>
      <c r="FQ170" s="118"/>
      <c r="FR170" s="118"/>
      <c r="FS170" s="118"/>
      <c r="FT170" s="118"/>
      <c r="FU170" s="118"/>
      <c r="FV170" s="118"/>
      <c r="FW170" s="118"/>
      <c r="FX170" s="118"/>
      <c r="FY170" s="118"/>
      <c r="FZ170" s="118"/>
      <c r="GA170" s="118"/>
      <c r="GB170" s="118"/>
      <c r="GC170" s="118"/>
      <c r="GD170" s="118"/>
      <c r="GE170" s="118"/>
      <c r="GF170" s="118"/>
      <c r="GG170" s="118"/>
      <c r="GH170" s="118"/>
      <c r="GI170" s="118"/>
      <c r="GJ170" s="118"/>
      <c r="GK170" s="118"/>
      <c r="GL170" s="118"/>
      <c r="GM170" s="118"/>
      <c r="GN170" s="118"/>
      <c r="GO170" s="118"/>
      <c r="GP170" s="118"/>
      <c r="GQ170" s="118"/>
      <c r="GR170" s="118"/>
      <c r="GS170" s="118"/>
      <c r="GT170" s="118"/>
      <c r="GU170" s="118"/>
      <c r="GV170" s="118"/>
      <c r="GW170" s="118"/>
      <c r="GX170" s="118"/>
      <c r="GY170" s="118"/>
      <c r="GZ170" s="118"/>
      <c r="HA170" s="118"/>
      <c r="HB170" s="118"/>
      <c r="HC170" s="118"/>
      <c r="HD170" s="118"/>
      <c r="HE170" s="118"/>
      <c r="HF170" s="118"/>
      <c r="HG170" s="118"/>
      <c r="HH170" s="118"/>
      <c r="HI170" s="118"/>
      <c r="HJ170" s="118"/>
      <c r="HK170" s="118"/>
      <c r="HL170" s="118"/>
      <c r="HM170" s="118"/>
      <c r="HN170" s="118"/>
      <c r="HO170" s="118"/>
      <c r="HP170" s="118"/>
      <c r="HQ170" s="118"/>
      <c r="HR170" s="118"/>
      <c r="HS170" s="118"/>
      <c r="HT170" s="118"/>
      <c r="HU170" s="118"/>
      <c r="HV170" s="118"/>
    </row>
    <row r="171" spans="1:230" x14ac:dyDescent="0.3">
      <c r="A171" s="120"/>
      <c r="B171" s="120"/>
      <c r="C171" s="118"/>
      <c r="D171" s="118"/>
      <c r="E171" s="118"/>
      <c r="F171" s="118"/>
      <c r="G171" s="118"/>
      <c r="H171" s="118"/>
      <c r="I171" s="118"/>
      <c r="J171" s="118"/>
      <c r="K171" s="118"/>
      <c r="L171" s="118"/>
      <c r="M171" s="118"/>
      <c r="N171" s="118"/>
      <c r="O171" s="118"/>
      <c r="P171" s="118"/>
      <c r="Q171" s="118"/>
      <c r="R171" s="118"/>
      <c r="S171" s="118"/>
      <c r="T171" s="123"/>
      <c r="U171" s="120"/>
      <c r="V171" s="118"/>
      <c r="W171" s="118"/>
      <c r="X171" s="118"/>
      <c r="Y171" s="118"/>
      <c r="Z171" s="118"/>
      <c r="AA171" s="118"/>
      <c r="AB171" s="118"/>
      <c r="AC171" s="118"/>
      <c r="AD171" s="118"/>
      <c r="AE171" s="118"/>
      <c r="AF171" s="118"/>
      <c r="AG171" s="118"/>
      <c r="AH171" s="118"/>
      <c r="AI171" s="118"/>
      <c r="AJ171" s="118"/>
      <c r="AK171" s="118"/>
      <c r="AL171" s="118"/>
      <c r="AM171" s="118"/>
      <c r="AN171" s="118"/>
      <c r="AO171" s="118"/>
      <c r="AP171" s="118"/>
      <c r="AQ171" s="118"/>
      <c r="AR171" s="118"/>
      <c r="AS171" s="123"/>
      <c r="AT171" s="123"/>
      <c r="AU171" s="118"/>
      <c r="AV171" s="118"/>
      <c r="AW171" s="118"/>
      <c r="AX171" s="118"/>
      <c r="AY171" s="118"/>
      <c r="AZ171" s="118"/>
      <c r="BA171" s="118"/>
      <c r="BB171" s="118"/>
      <c r="BC171" s="118"/>
      <c r="BD171" s="118"/>
      <c r="BE171" s="118"/>
      <c r="BF171" s="118"/>
      <c r="BG171" s="118"/>
      <c r="BH171" s="118"/>
      <c r="BI171" s="118"/>
      <c r="BJ171" s="118"/>
      <c r="BK171" s="118"/>
      <c r="BL171" s="118"/>
      <c r="BM171" s="118"/>
      <c r="BN171" s="118"/>
      <c r="BO171" s="118"/>
      <c r="BP171" s="118"/>
      <c r="BQ171" s="118"/>
      <c r="BR171" s="118"/>
      <c r="BS171" s="118"/>
      <c r="BT171" s="118"/>
      <c r="BU171" s="118"/>
      <c r="BV171" s="118"/>
      <c r="BW171" s="118"/>
      <c r="BX171" s="118"/>
      <c r="BY171" s="118"/>
      <c r="BZ171" s="118"/>
      <c r="CA171" s="118"/>
      <c r="CB171" s="118"/>
      <c r="CC171" s="118"/>
      <c r="CD171" s="118"/>
      <c r="CE171" s="118"/>
      <c r="CF171" s="118"/>
      <c r="CG171" s="118"/>
      <c r="CH171" s="118"/>
      <c r="CI171" s="118"/>
      <c r="CJ171" s="118"/>
      <c r="CK171" s="118"/>
      <c r="CL171" s="118"/>
      <c r="CM171" s="118"/>
      <c r="CN171" s="118"/>
      <c r="CO171" s="118"/>
      <c r="CP171" s="118"/>
      <c r="CQ171" s="118"/>
      <c r="CR171" s="118"/>
      <c r="CS171" s="118"/>
      <c r="CT171" s="118"/>
      <c r="CU171" s="118"/>
      <c r="CV171" s="118"/>
      <c r="CW171" s="118"/>
      <c r="CX171" s="118"/>
      <c r="CY171" s="118"/>
      <c r="CZ171" s="118"/>
      <c r="DA171" s="118"/>
      <c r="DB171" s="118"/>
      <c r="DC171" s="118"/>
      <c r="DD171" s="118"/>
      <c r="DE171" s="118"/>
      <c r="DF171" s="118"/>
      <c r="DG171" s="118"/>
      <c r="DH171" s="118"/>
      <c r="DI171" s="118"/>
      <c r="DJ171" s="118"/>
      <c r="DK171" s="118"/>
      <c r="DL171" s="118"/>
      <c r="DM171" s="118"/>
      <c r="DN171" s="118"/>
      <c r="DO171" s="118"/>
      <c r="DP171" s="118"/>
      <c r="DQ171" s="118"/>
      <c r="DR171" s="118"/>
      <c r="DS171" s="118"/>
      <c r="DT171" s="118"/>
      <c r="DU171" s="129"/>
      <c r="DV171" s="118"/>
      <c r="DW171" s="118"/>
      <c r="DX171" s="118"/>
      <c r="DY171" s="118"/>
      <c r="DZ171" s="118"/>
      <c r="EA171" s="118"/>
      <c r="EB171" s="118"/>
      <c r="EC171" s="118"/>
      <c r="ED171" s="118"/>
      <c r="EE171" s="118"/>
      <c r="EF171" s="118"/>
      <c r="EG171" s="118"/>
      <c r="EH171" s="118"/>
      <c r="EI171" s="118"/>
      <c r="EJ171" s="118"/>
      <c r="EK171" s="118"/>
      <c r="EL171" s="123"/>
      <c r="EM171" s="123"/>
      <c r="EN171" s="118"/>
      <c r="EO171" s="118"/>
      <c r="EP171" s="118"/>
      <c r="EQ171" s="118"/>
      <c r="ER171" s="118"/>
      <c r="ES171" s="118"/>
      <c r="ET171" s="118"/>
      <c r="EU171" s="118"/>
      <c r="EV171" s="144">
        <v>2070</v>
      </c>
      <c r="EW171" s="129"/>
      <c r="EX171" s="123"/>
      <c r="EY171" s="123"/>
      <c r="EZ171" s="259"/>
      <c r="FA171" s="260"/>
      <c r="FB171" s="118"/>
      <c r="FC171" s="118"/>
      <c r="FD171" s="118"/>
      <c r="FE171" s="118"/>
      <c r="FF171" s="118"/>
      <c r="FG171" s="118"/>
      <c r="FH171" s="118"/>
      <c r="FI171" s="118"/>
      <c r="FJ171" s="118"/>
      <c r="FK171" s="118"/>
      <c r="FL171" s="118"/>
      <c r="FM171" s="118"/>
      <c r="FN171" s="118"/>
      <c r="FO171" s="118"/>
      <c r="FP171" s="118"/>
      <c r="FQ171" s="118"/>
      <c r="FR171" s="118"/>
      <c r="FS171" s="118"/>
      <c r="FT171" s="118"/>
      <c r="FU171" s="118"/>
      <c r="FV171" s="118"/>
      <c r="FW171" s="118"/>
      <c r="FX171" s="118"/>
      <c r="FY171" s="118"/>
      <c r="FZ171" s="118"/>
      <c r="GA171" s="118"/>
      <c r="GB171" s="118"/>
      <c r="GC171" s="118"/>
      <c r="GD171" s="118"/>
      <c r="GE171" s="118"/>
      <c r="GF171" s="118"/>
      <c r="GG171" s="118"/>
      <c r="GH171" s="118"/>
      <c r="GI171" s="118"/>
      <c r="GJ171" s="118"/>
      <c r="GK171" s="118"/>
      <c r="GL171" s="118"/>
      <c r="GM171" s="118"/>
      <c r="GN171" s="118"/>
      <c r="GO171" s="118"/>
      <c r="GP171" s="118"/>
      <c r="GQ171" s="118"/>
      <c r="GR171" s="118"/>
      <c r="GS171" s="118"/>
      <c r="GT171" s="118"/>
      <c r="GU171" s="118"/>
      <c r="GV171" s="118"/>
      <c r="GW171" s="118"/>
      <c r="GX171" s="118"/>
      <c r="GY171" s="118"/>
      <c r="GZ171" s="118"/>
      <c r="HA171" s="118"/>
      <c r="HB171" s="118"/>
      <c r="HC171" s="118"/>
      <c r="HD171" s="118"/>
      <c r="HE171" s="118"/>
      <c r="HF171" s="118"/>
      <c r="HG171" s="118"/>
      <c r="HH171" s="118"/>
      <c r="HI171" s="118"/>
      <c r="HJ171" s="118"/>
      <c r="HK171" s="118"/>
      <c r="HL171" s="118"/>
      <c r="HM171" s="118"/>
      <c r="HN171" s="118"/>
      <c r="HO171" s="118"/>
      <c r="HP171" s="118"/>
      <c r="HQ171" s="118"/>
      <c r="HR171" s="118"/>
      <c r="HS171" s="118"/>
      <c r="HT171" s="118"/>
      <c r="HU171" s="118"/>
      <c r="HV171" s="118"/>
    </row>
    <row r="172" spans="1:230" x14ac:dyDescent="0.3">
      <c r="A172" s="120"/>
      <c r="B172" s="120"/>
      <c r="C172" s="118"/>
      <c r="D172" s="118"/>
      <c r="E172" s="118"/>
      <c r="F172" s="118"/>
      <c r="G172" s="118"/>
      <c r="H172" s="118"/>
      <c r="I172" s="118"/>
      <c r="J172" s="118"/>
      <c r="K172" s="118"/>
      <c r="L172" s="118"/>
      <c r="M172" s="118"/>
      <c r="N172" s="118"/>
      <c r="O172" s="118"/>
      <c r="P172" s="118"/>
      <c r="Q172" s="118"/>
      <c r="R172" s="118"/>
      <c r="S172" s="118"/>
      <c r="T172" s="123"/>
      <c r="U172" s="120"/>
      <c r="V172" s="118"/>
      <c r="W172" s="118"/>
      <c r="X172" s="118"/>
      <c r="Y172" s="118"/>
      <c r="Z172" s="118"/>
      <c r="AA172" s="118"/>
      <c r="AB172" s="118"/>
      <c r="AC172" s="118"/>
      <c r="AD172" s="118"/>
      <c r="AE172" s="118"/>
      <c r="AF172" s="118"/>
      <c r="AG172" s="118"/>
      <c r="AH172" s="118"/>
      <c r="AI172" s="118"/>
      <c r="AJ172" s="118"/>
      <c r="AK172" s="118"/>
      <c r="AL172" s="118"/>
      <c r="AM172" s="118"/>
      <c r="AN172" s="118"/>
      <c r="AO172" s="118"/>
      <c r="AP172" s="118"/>
      <c r="AQ172" s="118"/>
      <c r="AR172" s="118"/>
      <c r="AS172" s="123"/>
      <c r="AT172" s="123"/>
      <c r="AU172" s="118"/>
      <c r="AV172" s="118"/>
      <c r="AW172" s="118"/>
      <c r="AX172" s="118"/>
      <c r="AY172" s="118"/>
      <c r="AZ172" s="118"/>
      <c r="BA172" s="118"/>
      <c r="BB172" s="118"/>
      <c r="BC172" s="118"/>
      <c r="BD172" s="118"/>
      <c r="BE172" s="118"/>
      <c r="BF172" s="118"/>
      <c r="BG172" s="118"/>
      <c r="BH172" s="118"/>
      <c r="BI172" s="118"/>
      <c r="BJ172" s="118"/>
      <c r="BK172" s="118"/>
      <c r="BL172" s="118"/>
      <c r="BM172" s="118"/>
      <c r="BN172" s="118"/>
      <c r="BO172" s="118"/>
      <c r="BP172" s="118"/>
      <c r="BQ172" s="118"/>
      <c r="BR172" s="118"/>
      <c r="BS172" s="118"/>
      <c r="BT172" s="118"/>
      <c r="BU172" s="118"/>
      <c r="BV172" s="118"/>
      <c r="BW172" s="118"/>
      <c r="BX172" s="118"/>
      <c r="BY172" s="118"/>
      <c r="BZ172" s="118"/>
      <c r="CA172" s="118"/>
      <c r="CB172" s="118"/>
      <c r="CC172" s="118"/>
      <c r="CD172" s="118"/>
      <c r="CE172" s="118"/>
      <c r="CF172" s="118"/>
      <c r="CG172" s="118"/>
      <c r="CH172" s="118"/>
      <c r="CI172" s="118"/>
      <c r="CJ172" s="118"/>
      <c r="CK172" s="118"/>
      <c r="CL172" s="118"/>
      <c r="CM172" s="118"/>
      <c r="CN172" s="118"/>
      <c r="CO172" s="118"/>
      <c r="CP172" s="118"/>
      <c r="CQ172" s="118"/>
      <c r="CR172" s="118"/>
      <c r="CS172" s="118"/>
      <c r="CT172" s="118"/>
      <c r="CU172" s="118"/>
      <c r="CV172" s="118"/>
      <c r="CW172" s="118"/>
      <c r="CX172" s="118"/>
      <c r="CY172" s="118"/>
      <c r="CZ172" s="118"/>
      <c r="DA172" s="118"/>
      <c r="DB172" s="118"/>
      <c r="DC172" s="118"/>
      <c r="DD172" s="118"/>
      <c r="DE172" s="118"/>
      <c r="DF172" s="118"/>
      <c r="DG172" s="118"/>
      <c r="DH172" s="118"/>
      <c r="DI172" s="118"/>
      <c r="DJ172" s="118"/>
      <c r="DK172" s="118"/>
      <c r="DL172" s="118"/>
      <c r="DM172" s="118"/>
      <c r="DN172" s="118"/>
      <c r="DO172" s="118"/>
      <c r="DP172" s="118"/>
      <c r="DQ172" s="118"/>
      <c r="DR172" s="118"/>
      <c r="DS172" s="118"/>
      <c r="DT172" s="118"/>
      <c r="DU172" s="129"/>
      <c r="DV172" s="118"/>
      <c r="DW172" s="118"/>
      <c r="DX172" s="118"/>
      <c r="DY172" s="118"/>
      <c r="DZ172" s="118"/>
      <c r="EA172" s="118"/>
      <c r="EB172" s="118"/>
      <c r="EC172" s="118"/>
      <c r="ED172" s="118"/>
      <c r="EE172" s="118"/>
      <c r="EF172" s="118"/>
      <c r="EG172" s="118"/>
      <c r="EH172" s="118"/>
      <c r="EI172" s="118"/>
      <c r="EJ172" s="118"/>
      <c r="EK172" s="118"/>
      <c r="EL172" s="123"/>
      <c r="EM172" s="123"/>
      <c r="EN172" s="118"/>
      <c r="EO172" s="118"/>
      <c r="EP172" s="118"/>
      <c r="EQ172" s="118"/>
      <c r="ER172" s="118"/>
      <c r="ES172" s="118"/>
      <c r="ET172" s="118"/>
      <c r="EU172" s="118"/>
      <c r="EV172" s="144">
        <v>2071</v>
      </c>
      <c r="EW172" s="129"/>
      <c r="EX172" s="123"/>
      <c r="EY172" s="123"/>
      <c r="EZ172" s="259"/>
      <c r="FA172" s="260"/>
      <c r="FB172" s="118"/>
      <c r="FC172" s="118"/>
      <c r="FD172" s="118"/>
      <c r="FE172" s="118"/>
      <c r="FF172" s="118"/>
      <c r="FG172" s="118"/>
      <c r="FH172" s="118"/>
      <c r="FI172" s="118"/>
      <c r="FJ172" s="118"/>
      <c r="FK172" s="118"/>
      <c r="FL172" s="118"/>
      <c r="FM172" s="118"/>
      <c r="FN172" s="118"/>
      <c r="FO172" s="118"/>
      <c r="FP172" s="118"/>
      <c r="FQ172" s="118"/>
      <c r="FR172" s="118"/>
      <c r="FS172" s="118"/>
      <c r="FT172" s="118"/>
      <c r="FU172" s="118"/>
      <c r="FV172" s="118"/>
      <c r="FW172" s="118"/>
      <c r="FX172" s="118"/>
      <c r="FY172" s="118"/>
      <c r="FZ172" s="118"/>
      <c r="GA172" s="118"/>
      <c r="GB172" s="118"/>
      <c r="GC172" s="118"/>
      <c r="GD172" s="118"/>
      <c r="GE172" s="118"/>
      <c r="GF172" s="118"/>
      <c r="GG172" s="118"/>
      <c r="GH172" s="118"/>
      <c r="GI172" s="118"/>
      <c r="GJ172" s="118"/>
      <c r="GK172" s="118"/>
      <c r="GL172" s="118"/>
      <c r="GM172" s="118"/>
      <c r="GN172" s="118"/>
      <c r="GO172" s="118"/>
      <c r="GP172" s="118"/>
      <c r="GQ172" s="118"/>
      <c r="GR172" s="118"/>
      <c r="GS172" s="118"/>
      <c r="GT172" s="118"/>
      <c r="GU172" s="118"/>
      <c r="GV172" s="118"/>
      <c r="GW172" s="118"/>
      <c r="GX172" s="118"/>
      <c r="GY172" s="118"/>
      <c r="GZ172" s="118"/>
      <c r="HA172" s="118"/>
      <c r="HB172" s="118"/>
      <c r="HC172" s="118"/>
      <c r="HD172" s="118"/>
      <c r="HE172" s="118"/>
      <c r="HF172" s="118"/>
      <c r="HG172" s="118"/>
      <c r="HH172" s="118"/>
      <c r="HI172" s="118"/>
      <c r="HJ172" s="118"/>
      <c r="HK172" s="118"/>
      <c r="HL172" s="118"/>
      <c r="HM172" s="118"/>
      <c r="HN172" s="118"/>
      <c r="HO172" s="118"/>
      <c r="HP172" s="118"/>
      <c r="HQ172" s="118"/>
      <c r="HR172" s="118"/>
      <c r="HS172" s="118"/>
      <c r="HT172" s="118"/>
      <c r="HU172" s="118"/>
      <c r="HV172" s="118"/>
    </row>
    <row r="173" spans="1:230" x14ac:dyDescent="0.3">
      <c r="A173" s="120"/>
      <c r="B173" s="120"/>
      <c r="C173" s="118"/>
      <c r="D173" s="118"/>
      <c r="E173" s="118"/>
      <c r="F173" s="118"/>
      <c r="G173" s="118"/>
      <c r="H173" s="118"/>
      <c r="I173" s="118"/>
      <c r="J173" s="118"/>
      <c r="K173" s="118"/>
      <c r="L173" s="118"/>
      <c r="M173" s="118"/>
      <c r="N173" s="118"/>
      <c r="O173" s="118"/>
      <c r="P173" s="118"/>
      <c r="Q173" s="118"/>
      <c r="R173" s="118"/>
      <c r="S173" s="118"/>
      <c r="T173" s="123"/>
      <c r="U173" s="120"/>
      <c r="V173" s="118"/>
      <c r="W173" s="118"/>
      <c r="X173" s="118"/>
      <c r="Y173" s="118"/>
      <c r="Z173" s="118"/>
      <c r="AA173" s="118"/>
      <c r="AB173" s="118"/>
      <c r="AC173" s="118"/>
      <c r="AD173" s="118"/>
      <c r="AE173" s="118"/>
      <c r="AF173" s="118"/>
      <c r="AG173" s="118"/>
      <c r="AH173" s="118"/>
      <c r="AI173" s="118"/>
      <c r="AJ173" s="118"/>
      <c r="AK173" s="118"/>
      <c r="AL173" s="118"/>
      <c r="AM173" s="118"/>
      <c r="AN173" s="118"/>
      <c r="AO173" s="118"/>
      <c r="AP173" s="118"/>
      <c r="AQ173" s="118"/>
      <c r="AR173" s="118"/>
      <c r="AS173" s="123"/>
      <c r="AT173" s="123"/>
      <c r="AU173" s="118"/>
      <c r="AV173" s="118"/>
      <c r="AW173" s="118"/>
      <c r="AX173" s="118"/>
      <c r="AY173" s="118"/>
      <c r="AZ173" s="118"/>
      <c r="BA173" s="118"/>
      <c r="BB173" s="118"/>
      <c r="BC173" s="118"/>
      <c r="BD173" s="118"/>
      <c r="BE173" s="118"/>
      <c r="BF173" s="118"/>
      <c r="BG173" s="118"/>
      <c r="BH173" s="118"/>
      <c r="BI173" s="118"/>
      <c r="BJ173" s="118"/>
      <c r="BK173" s="118"/>
      <c r="BL173" s="118"/>
      <c r="BM173" s="118"/>
      <c r="BN173" s="118"/>
      <c r="BO173" s="118"/>
      <c r="BP173" s="118"/>
      <c r="BQ173" s="118"/>
      <c r="BR173" s="118"/>
      <c r="BS173" s="118"/>
      <c r="BT173" s="118"/>
      <c r="BU173" s="118"/>
      <c r="BV173" s="118"/>
      <c r="BW173" s="118"/>
      <c r="BX173" s="118"/>
      <c r="BY173" s="118"/>
      <c r="BZ173" s="118"/>
      <c r="CA173" s="118"/>
      <c r="CB173" s="118"/>
      <c r="CC173" s="118"/>
      <c r="CD173" s="118"/>
      <c r="CE173" s="118"/>
      <c r="CF173" s="118"/>
      <c r="CG173" s="118"/>
      <c r="CH173" s="118"/>
      <c r="CI173" s="118"/>
      <c r="CJ173" s="118"/>
      <c r="CK173" s="118"/>
      <c r="CL173" s="118"/>
      <c r="CM173" s="118"/>
      <c r="CN173" s="118"/>
      <c r="CO173" s="118"/>
      <c r="CP173" s="118"/>
      <c r="CQ173" s="118"/>
      <c r="CR173" s="118"/>
      <c r="CS173" s="118"/>
      <c r="CT173" s="118"/>
      <c r="CU173" s="118"/>
      <c r="CV173" s="118"/>
      <c r="CW173" s="118"/>
      <c r="CX173" s="118"/>
      <c r="CY173" s="118"/>
      <c r="CZ173" s="118"/>
      <c r="DA173" s="118"/>
      <c r="DB173" s="118"/>
      <c r="DC173" s="118"/>
      <c r="DD173" s="118"/>
      <c r="DE173" s="118"/>
      <c r="DF173" s="118"/>
      <c r="DG173" s="118"/>
      <c r="DH173" s="118"/>
      <c r="DI173" s="118"/>
      <c r="DJ173" s="118"/>
      <c r="DK173" s="118"/>
      <c r="DL173" s="118"/>
      <c r="DM173" s="118"/>
      <c r="DN173" s="118"/>
      <c r="DO173" s="118"/>
      <c r="DP173" s="118"/>
      <c r="DQ173" s="118"/>
      <c r="DR173" s="118"/>
      <c r="DS173" s="118"/>
      <c r="DT173" s="118"/>
      <c r="DU173" s="129"/>
      <c r="DV173" s="118"/>
      <c r="DW173" s="118"/>
      <c r="DX173" s="118"/>
      <c r="DY173" s="118"/>
      <c r="DZ173" s="118"/>
      <c r="EA173" s="118"/>
      <c r="EB173" s="118"/>
      <c r="EC173" s="118"/>
      <c r="ED173" s="118"/>
      <c r="EE173" s="118"/>
      <c r="EF173" s="118"/>
      <c r="EG173" s="118"/>
      <c r="EH173" s="118"/>
      <c r="EI173" s="118"/>
      <c r="EJ173" s="118"/>
      <c r="EK173" s="118"/>
      <c r="EL173" s="123"/>
      <c r="EM173" s="123"/>
      <c r="EN173" s="118"/>
      <c r="EO173" s="118"/>
      <c r="EP173" s="118"/>
      <c r="EQ173" s="118"/>
      <c r="ER173" s="118"/>
      <c r="ES173" s="118"/>
      <c r="ET173" s="118"/>
      <c r="EU173" s="118"/>
      <c r="EV173" s="144">
        <v>2072</v>
      </c>
      <c r="EW173" s="129"/>
      <c r="EX173" s="123"/>
      <c r="EY173" s="123"/>
      <c r="EZ173" s="259"/>
      <c r="FA173" s="260"/>
      <c r="FB173" s="118"/>
      <c r="FC173" s="118"/>
      <c r="FD173" s="118"/>
      <c r="FE173" s="118"/>
      <c r="FF173" s="118"/>
      <c r="FG173" s="118"/>
      <c r="FH173" s="118"/>
      <c r="FI173" s="118"/>
      <c r="FJ173" s="118"/>
      <c r="FK173" s="118"/>
      <c r="FL173" s="118"/>
      <c r="FM173" s="118"/>
      <c r="FN173" s="118"/>
      <c r="FO173" s="118"/>
      <c r="FP173" s="118"/>
      <c r="FQ173" s="118"/>
      <c r="FR173" s="118"/>
      <c r="FS173" s="118"/>
      <c r="FT173" s="118"/>
      <c r="FU173" s="118"/>
      <c r="FV173" s="118"/>
      <c r="FW173" s="118"/>
      <c r="FX173" s="118"/>
      <c r="FY173" s="118"/>
      <c r="FZ173" s="118"/>
      <c r="GA173" s="118"/>
      <c r="GB173" s="118"/>
      <c r="GC173" s="118"/>
      <c r="GD173" s="118"/>
      <c r="GE173" s="118"/>
      <c r="GF173" s="118"/>
      <c r="GG173" s="118"/>
      <c r="GH173" s="118"/>
      <c r="GI173" s="118"/>
      <c r="GJ173" s="118"/>
      <c r="GK173" s="118"/>
      <c r="GL173" s="118"/>
      <c r="GM173" s="118"/>
      <c r="GN173" s="118"/>
      <c r="GO173" s="118"/>
      <c r="GP173" s="118"/>
      <c r="GQ173" s="118"/>
      <c r="GR173" s="118"/>
      <c r="GS173" s="118"/>
      <c r="GT173" s="118"/>
      <c r="GU173" s="118"/>
      <c r="GV173" s="118"/>
      <c r="GW173" s="118"/>
      <c r="GX173" s="118"/>
      <c r="GY173" s="118"/>
      <c r="GZ173" s="118"/>
      <c r="HA173" s="118"/>
      <c r="HB173" s="118"/>
      <c r="HC173" s="118"/>
      <c r="HD173" s="118"/>
      <c r="HE173" s="118"/>
      <c r="HF173" s="118"/>
      <c r="HG173" s="118"/>
      <c r="HH173" s="118"/>
      <c r="HI173" s="118"/>
      <c r="HJ173" s="118"/>
      <c r="HK173" s="118"/>
      <c r="HL173" s="118"/>
      <c r="HM173" s="118"/>
      <c r="HN173" s="118"/>
      <c r="HO173" s="118"/>
      <c r="HP173" s="118"/>
      <c r="HQ173" s="118"/>
      <c r="HR173" s="118"/>
      <c r="HS173" s="118"/>
      <c r="HT173" s="118"/>
      <c r="HU173" s="118"/>
      <c r="HV173" s="118"/>
    </row>
    <row r="174" spans="1:230" x14ac:dyDescent="0.3">
      <c r="A174" s="120"/>
      <c r="B174" s="120"/>
      <c r="C174" s="118"/>
      <c r="D174" s="118"/>
      <c r="E174" s="118"/>
      <c r="F174" s="118"/>
      <c r="G174" s="118"/>
      <c r="H174" s="118"/>
      <c r="I174" s="118"/>
      <c r="J174" s="118"/>
      <c r="K174" s="118"/>
      <c r="L174" s="118"/>
      <c r="M174" s="118"/>
      <c r="N174" s="118"/>
      <c r="O174" s="118"/>
      <c r="P174" s="118"/>
      <c r="Q174" s="118"/>
      <c r="R174" s="118"/>
      <c r="S174" s="118"/>
      <c r="T174" s="123"/>
      <c r="U174" s="120"/>
      <c r="V174" s="118"/>
      <c r="W174" s="118"/>
      <c r="X174" s="118"/>
      <c r="Y174" s="118"/>
      <c r="Z174" s="118"/>
      <c r="AA174" s="118"/>
      <c r="AB174" s="118"/>
      <c r="AC174" s="118"/>
      <c r="AD174" s="118"/>
      <c r="AE174" s="118"/>
      <c r="AF174" s="118"/>
      <c r="AG174" s="118"/>
      <c r="AH174" s="118"/>
      <c r="AI174" s="118"/>
      <c r="AJ174" s="118"/>
      <c r="AK174" s="118"/>
      <c r="AL174" s="118"/>
      <c r="AM174" s="118"/>
      <c r="AN174" s="118"/>
      <c r="AO174" s="118"/>
      <c r="AP174" s="118"/>
      <c r="AQ174" s="118"/>
      <c r="AR174" s="118"/>
      <c r="AS174" s="123"/>
      <c r="AT174" s="123"/>
      <c r="AU174" s="118"/>
      <c r="AV174" s="118"/>
      <c r="AW174" s="118"/>
      <c r="AX174" s="118"/>
      <c r="AY174" s="118"/>
      <c r="AZ174" s="118"/>
      <c r="BA174" s="118"/>
      <c r="BB174" s="118"/>
      <c r="BC174" s="118"/>
      <c r="BD174" s="118"/>
      <c r="BE174" s="118"/>
      <c r="BF174" s="118"/>
      <c r="BG174" s="118"/>
      <c r="BH174" s="118"/>
      <c r="BI174" s="118"/>
      <c r="BJ174" s="118"/>
      <c r="BK174" s="118"/>
      <c r="BL174" s="118"/>
      <c r="BM174" s="118"/>
      <c r="BN174" s="118"/>
      <c r="BO174" s="118"/>
      <c r="BP174" s="118"/>
      <c r="BQ174" s="118"/>
      <c r="BR174" s="118"/>
      <c r="BS174" s="118"/>
      <c r="BT174" s="118"/>
      <c r="BU174" s="118"/>
      <c r="BV174" s="118"/>
      <c r="BW174" s="118"/>
      <c r="BX174" s="118"/>
      <c r="BY174" s="118"/>
      <c r="BZ174" s="118"/>
      <c r="CA174" s="118"/>
      <c r="CB174" s="118"/>
      <c r="CC174" s="118"/>
      <c r="CD174" s="118"/>
      <c r="CE174" s="118"/>
      <c r="CF174" s="118"/>
      <c r="CG174" s="118"/>
      <c r="CH174" s="118"/>
      <c r="CI174" s="118"/>
      <c r="CJ174" s="118"/>
      <c r="CK174" s="118"/>
      <c r="CL174" s="118"/>
      <c r="CM174" s="118"/>
      <c r="CN174" s="118"/>
      <c r="CO174" s="118"/>
      <c r="CP174" s="118"/>
      <c r="CQ174" s="118"/>
      <c r="CR174" s="118"/>
      <c r="CS174" s="118"/>
      <c r="CT174" s="118"/>
      <c r="CU174" s="118"/>
      <c r="CV174" s="118"/>
      <c r="CW174" s="118"/>
      <c r="CX174" s="118"/>
      <c r="CY174" s="118"/>
      <c r="CZ174" s="118"/>
      <c r="DA174" s="118"/>
      <c r="DB174" s="118"/>
      <c r="DC174" s="118"/>
      <c r="DD174" s="118"/>
      <c r="DE174" s="118"/>
      <c r="DF174" s="118"/>
      <c r="DG174" s="118"/>
      <c r="DH174" s="118"/>
      <c r="DI174" s="118"/>
      <c r="DJ174" s="118"/>
      <c r="DK174" s="118"/>
      <c r="DL174" s="118"/>
      <c r="DM174" s="118"/>
      <c r="DN174" s="118"/>
      <c r="DO174" s="118"/>
      <c r="DP174" s="118"/>
      <c r="DQ174" s="118"/>
      <c r="DR174" s="118"/>
      <c r="DS174" s="118"/>
      <c r="DT174" s="118"/>
      <c r="DU174" s="129"/>
      <c r="DV174" s="118"/>
      <c r="DW174" s="118"/>
      <c r="DX174" s="118"/>
      <c r="DY174" s="118"/>
      <c r="DZ174" s="118"/>
      <c r="EA174" s="118"/>
      <c r="EB174" s="118"/>
      <c r="EC174" s="118"/>
      <c r="ED174" s="118"/>
      <c r="EE174" s="118"/>
      <c r="EF174" s="118"/>
      <c r="EG174" s="118"/>
      <c r="EH174" s="118"/>
      <c r="EI174" s="118"/>
      <c r="EJ174" s="118"/>
      <c r="EK174" s="118"/>
      <c r="EL174" s="123"/>
      <c r="EM174" s="123"/>
      <c r="EN174" s="118"/>
      <c r="EO174" s="118"/>
      <c r="EP174" s="118"/>
      <c r="EQ174" s="118"/>
      <c r="ER174" s="118"/>
      <c r="ES174" s="118"/>
      <c r="ET174" s="118"/>
      <c r="EU174" s="118"/>
      <c r="EV174" s="159">
        <v>2073</v>
      </c>
      <c r="EW174" s="129"/>
      <c r="EX174" s="123"/>
      <c r="EY174" s="123"/>
      <c r="EZ174" s="259"/>
      <c r="FA174" s="260"/>
      <c r="FB174" s="118"/>
      <c r="FC174" s="118"/>
      <c r="FD174" s="118"/>
      <c r="FE174" s="118"/>
      <c r="FF174" s="118"/>
      <c r="FG174" s="118"/>
      <c r="FH174" s="118"/>
      <c r="FI174" s="118"/>
      <c r="FJ174" s="118"/>
      <c r="FK174" s="118"/>
      <c r="FL174" s="118"/>
      <c r="FM174" s="118"/>
      <c r="FN174" s="118"/>
      <c r="FO174" s="118"/>
      <c r="FP174" s="118"/>
      <c r="FQ174" s="118"/>
      <c r="FR174" s="118"/>
      <c r="FS174" s="118"/>
      <c r="FT174" s="118"/>
      <c r="FU174" s="118"/>
      <c r="FV174" s="118"/>
      <c r="FW174" s="118"/>
      <c r="FX174" s="118"/>
      <c r="FY174" s="118"/>
      <c r="FZ174" s="118"/>
      <c r="GA174" s="118"/>
      <c r="GB174" s="118"/>
      <c r="GC174" s="118"/>
      <c r="GD174" s="118"/>
      <c r="GE174" s="118"/>
      <c r="GF174" s="118"/>
      <c r="GG174" s="118"/>
      <c r="GH174" s="118"/>
      <c r="GI174" s="118"/>
      <c r="GJ174" s="118"/>
      <c r="GK174" s="118"/>
      <c r="GL174" s="118"/>
      <c r="GM174" s="118"/>
      <c r="GN174" s="118"/>
      <c r="GO174" s="118"/>
      <c r="GP174" s="118"/>
      <c r="GQ174" s="118"/>
      <c r="GR174" s="118"/>
      <c r="GS174" s="118"/>
      <c r="GT174" s="118"/>
      <c r="GU174" s="118"/>
      <c r="GV174" s="118"/>
      <c r="GW174" s="118"/>
      <c r="GX174" s="118"/>
      <c r="GY174" s="118"/>
      <c r="GZ174" s="118"/>
      <c r="HA174" s="118"/>
      <c r="HB174" s="118"/>
      <c r="HC174" s="118"/>
      <c r="HD174" s="118"/>
      <c r="HE174" s="118"/>
      <c r="HF174" s="118"/>
      <c r="HG174" s="118"/>
      <c r="HH174" s="118"/>
      <c r="HI174" s="118"/>
      <c r="HJ174" s="118"/>
      <c r="HK174" s="118"/>
      <c r="HL174" s="118"/>
      <c r="HM174" s="118"/>
      <c r="HN174" s="118"/>
      <c r="HO174" s="118"/>
      <c r="HP174" s="118"/>
      <c r="HQ174" s="118"/>
      <c r="HR174" s="118"/>
      <c r="HS174" s="118"/>
      <c r="HT174" s="118"/>
      <c r="HU174" s="118"/>
      <c r="HV174" s="118"/>
    </row>
    <row r="175" spans="1:230" x14ac:dyDescent="0.3">
      <c r="A175" s="120"/>
      <c r="B175" s="120"/>
      <c r="C175" s="118"/>
      <c r="D175" s="118"/>
      <c r="E175" s="118"/>
      <c r="F175" s="118"/>
      <c r="G175" s="118"/>
      <c r="H175" s="118"/>
      <c r="I175" s="118"/>
      <c r="J175" s="118"/>
      <c r="K175" s="118"/>
      <c r="L175" s="118"/>
      <c r="M175" s="118"/>
      <c r="N175" s="118"/>
      <c r="O175" s="118"/>
      <c r="P175" s="118"/>
      <c r="Q175" s="118"/>
      <c r="R175" s="118"/>
      <c r="S175" s="118"/>
      <c r="T175" s="123"/>
      <c r="U175" s="120"/>
      <c r="V175" s="118"/>
      <c r="W175" s="118"/>
      <c r="X175" s="118"/>
      <c r="Y175" s="118"/>
      <c r="Z175" s="118"/>
      <c r="AA175" s="118"/>
      <c r="AB175" s="118"/>
      <c r="AC175" s="118"/>
      <c r="AD175" s="118"/>
      <c r="AE175" s="118"/>
      <c r="AF175" s="118"/>
      <c r="AG175" s="118"/>
      <c r="AH175" s="118"/>
      <c r="AI175" s="118"/>
      <c r="AJ175" s="118"/>
      <c r="AK175" s="118"/>
      <c r="AL175" s="118"/>
      <c r="AM175" s="118"/>
      <c r="AN175" s="118"/>
      <c r="AO175" s="118"/>
      <c r="AP175" s="118"/>
      <c r="AQ175" s="118"/>
      <c r="AR175" s="118"/>
      <c r="AS175" s="123"/>
      <c r="AT175" s="123"/>
      <c r="AU175" s="118"/>
      <c r="AV175" s="118"/>
      <c r="AW175" s="118"/>
      <c r="AX175" s="118"/>
      <c r="AY175" s="118"/>
      <c r="AZ175" s="118"/>
      <c r="BA175" s="118"/>
      <c r="BB175" s="118"/>
      <c r="BC175" s="118"/>
      <c r="BD175" s="118"/>
      <c r="BE175" s="118"/>
      <c r="BF175" s="118"/>
      <c r="BG175" s="118"/>
      <c r="BH175" s="118"/>
      <c r="BI175" s="118"/>
      <c r="BJ175" s="118"/>
      <c r="BK175" s="118"/>
      <c r="BL175" s="118"/>
      <c r="BM175" s="118"/>
      <c r="BN175" s="118"/>
      <c r="BO175" s="118"/>
      <c r="BP175" s="118"/>
      <c r="BQ175" s="118"/>
      <c r="BR175" s="118"/>
      <c r="BS175" s="118"/>
      <c r="BT175" s="118"/>
      <c r="BU175" s="118"/>
      <c r="BV175" s="118"/>
      <c r="BW175" s="118"/>
      <c r="BX175" s="118"/>
      <c r="BY175" s="118"/>
      <c r="BZ175" s="118"/>
      <c r="CA175" s="118"/>
      <c r="CB175" s="118"/>
      <c r="CC175" s="118"/>
      <c r="CD175" s="118"/>
      <c r="CE175" s="118"/>
      <c r="CF175" s="118"/>
      <c r="CG175" s="118"/>
      <c r="CH175" s="118"/>
      <c r="CI175" s="118"/>
      <c r="CJ175" s="118"/>
      <c r="CK175" s="118"/>
      <c r="CL175" s="118"/>
      <c r="CM175" s="118"/>
      <c r="CN175" s="118"/>
      <c r="CO175" s="118"/>
      <c r="CP175" s="118"/>
      <c r="CQ175" s="118"/>
      <c r="CR175" s="118"/>
      <c r="CS175" s="118"/>
      <c r="CT175" s="118"/>
      <c r="CU175" s="118"/>
      <c r="CV175" s="118"/>
      <c r="CW175" s="118"/>
      <c r="CX175" s="118"/>
      <c r="CY175" s="118"/>
      <c r="CZ175" s="118"/>
      <c r="DA175" s="118"/>
      <c r="DB175" s="118"/>
      <c r="DC175" s="118"/>
      <c r="DD175" s="118"/>
      <c r="DE175" s="118"/>
      <c r="DF175" s="118"/>
      <c r="DG175" s="118"/>
      <c r="DH175" s="118"/>
      <c r="DI175" s="118"/>
      <c r="DJ175" s="118"/>
      <c r="DK175" s="118"/>
      <c r="DL175" s="118"/>
      <c r="DM175" s="118"/>
      <c r="DN175" s="118"/>
      <c r="DO175" s="118"/>
      <c r="DP175" s="118"/>
      <c r="DQ175" s="118"/>
      <c r="DR175" s="118"/>
      <c r="DS175" s="118"/>
      <c r="DT175" s="118"/>
      <c r="DU175" s="129"/>
      <c r="DV175" s="118"/>
      <c r="DW175" s="118"/>
      <c r="DX175" s="118"/>
      <c r="DY175" s="118"/>
      <c r="DZ175" s="118"/>
      <c r="EA175" s="118"/>
      <c r="EB175" s="118"/>
      <c r="EC175" s="118"/>
      <c r="ED175" s="118"/>
      <c r="EE175" s="118"/>
      <c r="EF175" s="118"/>
      <c r="EG175" s="118"/>
      <c r="EH175" s="118"/>
      <c r="EI175" s="118"/>
      <c r="EJ175" s="118"/>
      <c r="EK175" s="118"/>
      <c r="EL175" s="123"/>
      <c r="EM175" s="123"/>
      <c r="EN175" s="118"/>
      <c r="EO175" s="118"/>
      <c r="EP175" s="118"/>
      <c r="EQ175" s="118"/>
      <c r="ER175" s="118"/>
      <c r="ES175" s="118"/>
      <c r="ET175" s="118"/>
      <c r="EU175" s="118"/>
      <c r="EV175" s="144">
        <v>2074</v>
      </c>
      <c r="EW175" s="129"/>
      <c r="EX175" s="123"/>
      <c r="EY175" s="123"/>
      <c r="EZ175" s="259"/>
      <c r="FA175" s="260"/>
      <c r="FB175" s="118"/>
      <c r="FC175" s="118"/>
      <c r="FD175" s="118"/>
      <c r="FE175" s="118"/>
      <c r="FF175" s="118"/>
      <c r="FG175" s="118"/>
      <c r="FH175" s="118"/>
      <c r="FI175" s="118"/>
      <c r="FJ175" s="118"/>
      <c r="FK175" s="118"/>
      <c r="FL175" s="118"/>
      <c r="FM175" s="118"/>
      <c r="FN175" s="118"/>
      <c r="FO175" s="118"/>
      <c r="FP175" s="118"/>
      <c r="FQ175" s="118"/>
      <c r="FR175" s="118"/>
      <c r="FS175" s="118"/>
      <c r="FT175" s="118"/>
      <c r="FU175" s="118"/>
      <c r="FV175" s="118"/>
      <c r="FW175" s="118"/>
      <c r="FX175" s="118"/>
      <c r="FY175" s="118"/>
      <c r="FZ175" s="118"/>
      <c r="GA175" s="118"/>
      <c r="GB175" s="118"/>
      <c r="GC175" s="118"/>
      <c r="GD175" s="118"/>
      <c r="GE175" s="118"/>
      <c r="GF175" s="118"/>
      <c r="GG175" s="118"/>
      <c r="GH175" s="118"/>
      <c r="GI175" s="118"/>
      <c r="GJ175" s="118"/>
      <c r="GK175" s="118"/>
      <c r="GL175" s="118"/>
      <c r="GM175" s="118"/>
      <c r="GN175" s="118"/>
      <c r="GO175" s="118"/>
      <c r="GP175" s="118"/>
      <c r="GQ175" s="118"/>
      <c r="GR175" s="118"/>
      <c r="GS175" s="118"/>
      <c r="GT175" s="118"/>
      <c r="GU175" s="118"/>
      <c r="GV175" s="118"/>
      <c r="GW175" s="118"/>
      <c r="GX175" s="118"/>
      <c r="GY175" s="118"/>
      <c r="GZ175" s="118"/>
      <c r="HA175" s="118"/>
      <c r="HB175" s="118"/>
      <c r="HC175" s="118"/>
      <c r="HD175" s="118"/>
      <c r="HE175" s="118"/>
      <c r="HF175" s="118"/>
      <c r="HG175" s="118"/>
      <c r="HH175" s="118"/>
      <c r="HI175" s="118"/>
      <c r="HJ175" s="118"/>
      <c r="HK175" s="118"/>
      <c r="HL175" s="118"/>
      <c r="HM175" s="118"/>
      <c r="HN175" s="118"/>
      <c r="HO175" s="118"/>
      <c r="HP175" s="118"/>
      <c r="HQ175" s="118"/>
      <c r="HR175" s="118"/>
      <c r="HS175" s="118"/>
      <c r="HT175" s="118"/>
      <c r="HU175" s="118"/>
      <c r="HV175" s="118"/>
    </row>
    <row r="176" spans="1:230" x14ac:dyDescent="0.3">
      <c r="A176" s="120"/>
      <c r="B176" s="120"/>
      <c r="C176" s="118"/>
      <c r="D176" s="118"/>
      <c r="E176" s="118"/>
      <c r="F176" s="118"/>
      <c r="G176" s="118"/>
      <c r="H176" s="118"/>
      <c r="I176" s="118"/>
      <c r="J176" s="118"/>
      <c r="K176" s="118"/>
      <c r="L176" s="118"/>
      <c r="M176" s="118"/>
      <c r="N176" s="118"/>
      <c r="O176" s="118"/>
      <c r="P176" s="118"/>
      <c r="Q176" s="118"/>
      <c r="R176" s="118"/>
      <c r="S176" s="118"/>
      <c r="T176" s="123"/>
      <c r="U176" s="120"/>
      <c r="V176" s="118"/>
      <c r="W176" s="118"/>
      <c r="X176" s="118"/>
      <c r="Y176" s="118"/>
      <c r="Z176" s="118"/>
      <c r="AA176" s="118"/>
      <c r="AB176" s="118"/>
      <c r="AC176" s="118"/>
      <c r="AD176" s="118"/>
      <c r="AE176" s="118"/>
      <c r="AF176" s="118"/>
      <c r="AG176" s="118"/>
      <c r="AH176" s="118"/>
      <c r="AI176" s="118"/>
      <c r="AJ176" s="118"/>
      <c r="AK176" s="118"/>
      <c r="AL176" s="118"/>
      <c r="AM176" s="118"/>
      <c r="AN176" s="118"/>
      <c r="AO176" s="118"/>
      <c r="AP176" s="118"/>
      <c r="AQ176" s="118"/>
      <c r="AR176" s="118"/>
      <c r="AS176" s="123"/>
      <c r="AT176" s="123"/>
      <c r="AU176" s="118"/>
      <c r="AV176" s="118"/>
      <c r="AW176" s="118"/>
      <c r="AX176" s="118"/>
      <c r="AY176" s="118"/>
      <c r="AZ176" s="118"/>
      <c r="BA176" s="118"/>
      <c r="BB176" s="118"/>
      <c r="BC176" s="118"/>
      <c r="BD176" s="118"/>
      <c r="BE176" s="118"/>
      <c r="BF176" s="118"/>
      <c r="BG176" s="118"/>
      <c r="BH176" s="118"/>
      <c r="BI176" s="118"/>
      <c r="BJ176" s="118"/>
      <c r="BK176" s="118"/>
      <c r="BL176" s="118"/>
      <c r="BM176" s="118"/>
      <c r="BN176" s="118"/>
      <c r="BO176" s="118"/>
      <c r="BP176" s="118"/>
      <c r="BQ176" s="118"/>
      <c r="BR176" s="118"/>
      <c r="BS176" s="118"/>
      <c r="BT176" s="118"/>
      <c r="BU176" s="118"/>
      <c r="BV176" s="118"/>
      <c r="BW176" s="118"/>
      <c r="BX176" s="118"/>
      <c r="BY176" s="118"/>
      <c r="BZ176" s="118"/>
      <c r="CA176" s="118"/>
      <c r="CB176" s="118"/>
      <c r="CC176" s="118"/>
      <c r="CD176" s="118"/>
      <c r="CE176" s="118"/>
      <c r="CF176" s="118"/>
      <c r="CG176" s="118"/>
      <c r="CH176" s="118"/>
      <c r="CI176" s="118"/>
      <c r="CJ176" s="118"/>
      <c r="CK176" s="118"/>
      <c r="CL176" s="118"/>
      <c r="CM176" s="118"/>
      <c r="CN176" s="118"/>
      <c r="CO176" s="118"/>
      <c r="CP176" s="118"/>
      <c r="CQ176" s="118"/>
      <c r="CR176" s="118"/>
      <c r="CS176" s="118"/>
      <c r="CT176" s="118"/>
      <c r="CU176" s="118"/>
      <c r="CV176" s="118"/>
      <c r="CW176" s="118"/>
      <c r="CX176" s="118"/>
      <c r="CY176" s="118"/>
      <c r="CZ176" s="118"/>
      <c r="DA176" s="118"/>
      <c r="DB176" s="118"/>
      <c r="DC176" s="118"/>
      <c r="DD176" s="118"/>
      <c r="DE176" s="118"/>
      <c r="DF176" s="118"/>
      <c r="DG176" s="118"/>
      <c r="DH176" s="118"/>
      <c r="DI176" s="118"/>
      <c r="DJ176" s="118"/>
      <c r="DK176" s="118"/>
      <c r="DL176" s="118"/>
      <c r="DM176" s="118"/>
      <c r="DN176" s="118"/>
      <c r="DO176" s="118"/>
      <c r="DP176" s="118"/>
      <c r="DQ176" s="118"/>
      <c r="DR176" s="118"/>
      <c r="DS176" s="118"/>
      <c r="DT176" s="118"/>
      <c r="DU176" s="129"/>
      <c r="DV176" s="118"/>
      <c r="DW176" s="118"/>
      <c r="DX176" s="118"/>
      <c r="DY176" s="118"/>
      <c r="DZ176" s="118"/>
      <c r="EA176" s="118"/>
      <c r="EB176" s="118"/>
      <c r="EC176" s="118"/>
      <c r="ED176" s="118"/>
      <c r="EE176" s="118"/>
      <c r="EF176" s="118"/>
      <c r="EG176" s="118"/>
      <c r="EH176" s="118"/>
      <c r="EI176" s="118"/>
      <c r="EJ176" s="118"/>
      <c r="EK176" s="118"/>
      <c r="EL176" s="123"/>
      <c r="EM176" s="123"/>
      <c r="EN176" s="118"/>
      <c r="EO176" s="118"/>
      <c r="EP176" s="118"/>
      <c r="EQ176" s="118"/>
      <c r="ER176" s="118"/>
      <c r="ES176" s="118"/>
      <c r="ET176" s="118"/>
      <c r="EU176" s="118"/>
      <c r="EV176" s="144">
        <v>2075</v>
      </c>
      <c r="EW176" s="129"/>
      <c r="EX176" s="123"/>
      <c r="EY176" s="123"/>
      <c r="EZ176" s="259"/>
      <c r="FA176" s="260"/>
      <c r="FB176" s="118"/>
      <c r="FC176" s="118"/>
      <c r="FD176" s="118"/>
      <c r="FE176" s="118"/>
      <c r="FF176" s="118"/>
      <c r="FG176" s="118"/>
      <c r="FH176" s="118"/>
      <c r="FI176" s="118"/>
      <c r="FJ176" s="118"/>
      <c r="FK176" s="118"/>
      <c r="FL176" s="118"/>
      <c r="FM176" s="118"/>
      <c r="FN176" s="118"/>
      <c r="FO176" s="118"/>
      <c r="FP176" s="118"/>
      <c r="FQ176" s="118"/>
      <c r="FR176" s="118"/>
      <c r="FS176" s="118"/>
      <c r="FT176" s="118"/>
      <c r="FU176" s="118"/>
      <c r="FV176" s="118"/>
      <c r="FW176" s="118"/>
      <c r="FX176" s="118"/>
      <c r="FY176" s="118"/>
      <c r="FZ176" s="118"/>
      <c r="GA176" s="118"/>
      <c r="GB176" s="118"/>
      <c r="GC176" s="118"/>
      <c r="GD176" s="118"/>
      <c r="GE176" s="118"/>
      <c r="GF176" s="118"/>
      <c r="GG176" s="118"/>
      <c r="GH176" s="118"/>
      <c r="GI176" s="118"/>
      <c r="GJ176" s="118"/>
      <c r="GK176" s="118"/>
      <c r="GL176" s="118"/>
      <c r="GM176" s="118"/>
      <c r="GN176" s="118"/>
      <c r="GO176" s="118"/>
      <c r="GP176" s="118"/>
      <c r="GQ176" s="118"/>
      <c r="GR176" s="118"/>
      <c r="GS176" s="118"/>
      <c r="GT176" s="118"/>
      <c r="GU176" s="118"/>
      <c r="GV176" s="118"/>
      <c r="GW176" s="118"/>
      <c r="GX176" s="118"/>
      <c r="GY176" s="118"/>
      <c r="GZ176" s="118"/>
      <c r="HA176" s="118"/>
      <c r="HB176" s="118"/>
      <c r="HC176" s="118"/>
      <c r="HD176" s="118"/>
      <c r="HE176" s="118"/>
      <c r="HF176" s="118"/>
      <c r="HG176" s="118"/>
      <c r="HH176" s="118"/>
      <c r="HI176" s="118"/>
      <c r="HJ176" s="118"/>
      <c r="HK176" s="118"/>
      <c r="HL176" s="118"/>
      <c r="HM176" s="118"/>
      <c r="HN176" s="118"/>
      <c r="HO176" s="118"/>
      <c r="HP176" s="118"/>
      <c r="HQ176" s="118"/>
      <c r="HR176" s="118"/>
      <c r="HS176" s="118"/>
      <c r="HT176" s="118"/>
      <c r="HU176" s="118"/>
      <c r="HV176" s="118"/>
    </row>
    <row r="177" spans="1:230" x14ac:dyDescent="0.3">
      <c r="A177" s="120"/>
      <c r="B177" s="120"/>
      <c r="C177" s="118"/>
      <c r="D177" s="118"/>
      <c r="E177" s="118"/>
      <c r="F177" s="118"/>
      <c r="G177" s="118"/>
      <c r="H177" s="118"/>
      <c r="I177" s="118"/>
      <c r="J177" s="118"/>
      <c r="K177" s="118"/>
      <c r="L177" s="118"/>
      <c r="M177" s="118"/>
      <c r="N177" s="118"/>
      <c r="O177" s="118"/>
      <c r="P177" s="118"/>
      <c r="Q177" s="118"/>
      <c r="R177" s="118"/>
      <c r="S177" s="118"/>
      <c r="T177" s="123"/>
      <c r="U177" s="120"/>
      <c r="V177" s="118"/>
      <c r="W177" s="118"/>
      <c r="X177" s="118"/>
      <c r="Y177" s="118"/>
      <c r="Z177" s="118"/>
      <c r="AA177" s="118"/>
      <c r="AB177" s="118"/>
      <c r="AC177" s="118"/>
      <c r="AD177" s="118"/>
      <c r="AE177" s="118"/>
      <c r="AF177" s="118"/>
      <c r="AG177" s="118"/>
      <c r="AH177" s="118"/>
      <c r="AI177" s="118"/>
      <c r="AJ177" s="118"/>
      <c r="AK177" s="118"/>
      <c r="AL177" s="118"/>
      <c r="AM177" s="118"/>
      <c r="AN177" s="118"/>
      <c r="AO177" s="118"/>
      <c r="AP177" s="118"/>
      <c r="AQ177" s="118"/>
      <c r="AR177" s="118"/>
      <c r="AS177" s="123"/>
      <c r="AT177" s="123"/>
      <c r="AU177" s="118"/>
      <c r="AV177" s="118"/>
      <c r="AW177" s="118"/>
      <c r="AX177" s="118"/>
      <c r="AY177" s="118"/>
      <c r="AZ177" s="118"/>
      <c r="BA177" s="118"/>
      <c r="BB177" s="118"/>
      <c r="BC177" s="118"/>
      <c r="BD177" s="118"/>
      <c r="BE177" s="118"/>
      <c r="BF177" s="118"/>
      <c r="BG177" s="118"/>
      <c r="BH177" s="118"/>
      <c r="BI177" s="118"/>
      <c r="BJ177" s="118"/>
      <c r="BK177" s="118"/>
      <c r="BL177" s="118"/>
      <c r="BM177" s="118"/>
      <c r="BN177" s="118"/>
      <c r="BO177" s="118"/>
      <c r="BP177" s="118"/>
      <c r="BQ177" s="118"/>
      <c r="BR177" s="118"/>
      <c r="BS177" s="118"/>
      <c r="BT177" s="118"/>
      <c r="BU177" s="118"/>
      <c r="BV177" s="118"/>
      <c r="BW177" s="118"/>
      <c r="BX177" s="118"/>
      <c r="BY177" s="118"/>
      <c r="BZ177" s="118"/>
      <c r="CA177" s="118"/>
      <c r="CB177" s="118"/>
      <c r="CC177" s="118"/>
      <c r="CD177" s="118"/>
      <c r="CE177" s="118"/>
      <c r="CF177" s="118"/>
      <c r="CG177" s="118"/>
      <c r="CH177" s="118"/>
      <c r="CI177" s="118"/>
      <c r="CJ177" s="118"/>
      <c r="CK177" s="118"/>
      <c r="CL177" s="118"/>
      <c r="CM177" s="118"/>
      <c r="CN177" s="118"/>
      <c r="CO177" s="118"/>
      <c r="CP177" s="118"/>
      <c r="CQ177" s="118"/>
      <c r="CR177" s="118"/>
      <c r="CS177" s="118"/>
      <c r="CT177" s="118"/>
      <c r="CU177" s="118"/>
      <c r="CV177" s="118"/>
      <c r="CW177" s="118"/>
      <c r="CX177" s="118"/>
      <c r="CY177" s="118"/>
      <c r="CZ177" s="118"/>
      <c r="DA177" s="118"/>
      <c r="DB177" s="118"/>
      <c r="DC177" s="118"/>
      <c r="DD177" s="118"/>
      <c r="DE177" s="118"/>
      <c r="DF177" s="118"/>
      <c r="DG177" s="118"/>
      <c r="DH177" s="118"/>
      <c r="DI177" s="118"/>
      <c r="DJ177" s="118"/>
      <c r="DK177" s="118"/>
      <c r="DL177" s="118"/>
      <c r="DM177" s="118"/>
      <c r="DN177" s="118"/>
      <c r="DO177" s="118"/>
      <c r="DP177" s="118"/>
      <c r="DQ177" s="118"/>
      <c r="DR177" s="118"/>
      <c r="DS177" s="118"/>
      <c r="DT177" s="118"/>
      <c r="DU177" s="129"/>
      <c r="DV177" s="118"/>
      <c r="DW177" s="118"/>
      <c r="DX177" s="118"/>
      <c r="DY177" s="118"/>
      <c r="DZ177" s="118"/>
      <c r="EA177" s="118"/>
      <c r="EB177" s="118"/>
      <c r="EC177" s="118"/>
      <c r="ED177" s="118"/>
      <c r="EE177" s="118"/>
      <c r="EF177" s="118"/>
      <c r="EG177" s="118"/>
      <c r="EH177" s="118"/>
      <c r="EI177" s="118"/>
      <c r="EJ177" s="118"/>
      <c r="EK177" s="118"/>
      <c r="EL177" s="123"/>
      <c r="EM177" s="123"/>
      <c r="EN177" s="118"/>
      <c r="EO177" s="118"/>
      <c r="EP177" s="118"/>
      <c r="EQ177" s="118"/>
      <c r="ER177" s="118"/>
      <c r="ES177" s="118"/>
      <c r="ET177" s="118"/>
      <c r="EU177" s="118"/>
      <c r="EV177" s="144">
        <v>2076</v>
      </c>
      <c r="EW177" s="129"/>
      <c r="EX177" s="123"/>
      <c r="EY177" s="123"/>
      <c r="EZ177" s="259"/>
      <c r="FA177" s="260"/>
      <c r="FB177" s="118"/>
      <c r="FC177" s="118"/>
      <c r="FD177" s="118"/>
      <c r="FE177" s="118"/>
      <c r="FF177" s="118"/>
      <c r="FG177" s="118"/>
      <c r="FH177" s="118"/>
      <c r="FI177" s="118"/>
      <c r="FJ177" s="118"/>
      <c r="FK177" s="118"/>
      <c r="FL177" s="118"/>
      <c r="FM177" s="118"/>
      <c r="FN177" s="118"/>
      <c r="FO177" s="118"/>
      <c r="FP177" s="118"/>
      <c r="FQ177" s="118"/>
      <c r="FR177" s="118"/>
      <c r="FS177" s="118"/>
      <c r="FT177" s="118"/>
      <c r="FU177" s="118"/>
      <c r="FV177" s="118"/>
      <c r="FW177" s="118"/>
      <c r="FX177" s="118"/>
      <c r="FY177" s="118"/>
      <c r="FZ177" s="118"/>
      <c r="GA177" s="118"/>
      <c r="GB177" s="118"/>
      <c r="GC177" s="118"/>
      <c r="GD177" s="118"/>
      <c r="GE177" s="118"/>
      <c r="GF177" s="118"/>
      <c r="GG177" s="118"/>
      <c r="GH177" s="118"/>
      <c r="GI177" s="118"/>
      <c r="GJ177" s="118"/>
      <c r="GK177" s="118"/>
      <c r="GL177" s="118"/>
      <c r="GM177" s="118"/>
      <c r="GN177" s="118"/>
      <c r="GO177" s="118"/>
      <c r="GP177" s="118"/>
      <c r="GQ177" s="118"/>
      <c r="GR177" s="118"/>
      <c r="GS177" s="118"/>
      <c r="GT177" s="118"/>
      <c r="GU177" s="118"/>
      <c r="GV177" s="118"/>
      <c r="GW177" s="118"/>
      <c r="GX177" s="118"/>
      <c r="GY177" s="118"/>
      <c r="GZ177" s="118"/>
      <c r="HA177" s="118"/>
      <c r="HB177" s="118"/>
      <c r="HC177" s="118"/>
      <c r="HD177" s="118"/>
      <c r="HE177" s="118"/>
      <c r="HF177" s="118"/>
      <c r="HG177" s="118"/>
      <c r="HH177" s="118"/>
      <c r="HI177" s="118"/>
      <c r="HJ177" s="118"/>
      <c r="HK177" s="118"/>
      <c r="HL177" s="118"/>
      <c r="HM177" s="118"/>
      <c r="HN177" s="118"/>
      <c r="HO177" s="118"/>
      <c r="HP177" s="118"/>
      <c r="HQ177" s="118"/>
      <c r="HR177" s="118"/>
      <c r="HS177" s="118"/>
      <c r="HT177" s="118"/>
      <c r="HU177" s="118"/>
      <c r="HV177" s="118"/>
    </row>
    <row r="178" spans="1:230" x14ac:dyDescent="0.3">
      <c r="A178" s="120"/>
      <c r="B178" s="120"/>
      <c r="C178" s="118"/>
      <c r="D178" s="118"/>
      <c r="E178" s="118"/>
      <c r="F178" s="118"/>
      <c r="G178" s="118"/>
      <c r="H178" s="118"/>
      <c r="I178" s="118"/>
      <c r="J178" s="118"/>
      <c r="K178" s="118"/>
      <c r="L178" s="118"/>
      <c r="M178" s="118"/>
      <c r="N178" s="118"/>
      <c r="O178" s="118"/>
      <c r="P178" s="118"/>
      <c r="Q178" s="118"/>
      <c r="R178" s="118"/>
      <c r="S178" s="118"/>
      <c r="T178" s="123"/>
      <c r="U178" s="120"/>
      <c r="V178" s="118"/>
      <c r="W178" s="118"/>
      <c r="X178" s="118"/>
      <c r="Y178" s="118"/>
      <c r="Z178" s="118"/>
      <c r="AA178" s="118"/>
      <c r="AB178" s="118"/>
      <c r="AC178" s="118"/>
      <c r="AD178" s="118"/>
      <c r="AE178" s="118"/>
      <c r="AF178" s="118"/>
      <c r="AG178" s="118"/>
      <c r="AH178" s="118"/>
      <c r="AI178" s="118"/>
      <c r="AJ178" s="118"/>
      <c r="AK178" s="118"/>
      <c r="AL178" s="118"/>
      <c r="AM178" s="118"/>
      <c r="AN178" s="118"/>
      <c r="AO178" s="118"/>
      <c r="AP178" s="118"/>
      <c r="AQ178" s="118"/>
      <c r="AR178" s="118"/>
      <c r="AS178" s="123"/>
      <c r="AT178" s="123"/>
      <c r="AU178" s="118"/>
      <c r="AV178" s="118"/>
      <c r="AW178" s="118"/>
      <c r="AX178" s="118"/>
      <c r="AY178" s="118"/>
      <c r="AZ178" s="118"/>
      <c r="BA178" s="118"/>
      <c r="BB178" s="118"/>
      <c r="BC178" s="118"/>
      <c r="BD178" s="118"/>
      <c r="BE178" s="118"/>
      <c r="BF178" s="118"/>
      <c r="BG178" s="118"/>
      <c r="BH178" s="118"/>
      <c r="BI178" s="118"/>
      <c r="BJ178" s="118"/>
      <c r="BK178" s="118"/>
      <c r="BL178" s="118"/>
      <c r="BM178" s="118"/>
      <c r="BN178" s="118"/>
      <c r="BO178" s="118"/>
      <c r="BP178" s="118"/>
      <c r="BQ178" s="118"/>
      <c r="BR178" s="118"/>
      <c r="BS178" s="118"/>
      <c r="BT178" s="118"/>
      <c r="BU178" s="118"/>
      <c r="BV178" s="118"/>
      <c r="BW178" s="118"/>
      <c r="BX178" s="118"/>
      <c r="BY178" s="118"/>
      <c r="BZ178" s="118"/>
      <c r="CA178" s="118"/>
      <c r="CB178" s="118"/>
      <c r="CC178" s="118"/>
      <c r="CD178" s="118"/>
      <c r="CE178" s="118"/>
      <c r="CF178" s="118"/>
      <c r="CG178" s="118"/>
      <c r="CH178" s="118"/>
      <c r="CI178" s="118"/>
      <c r="CJ178" s="118"/>
      <c r="CK178" s="118"/>
      <c r="CL178" s="118"/>
      <c r="CM178" s="118"/>
      <c r="CN178" s="118"/>
      <c r="CO178" s="118"/>
      <c r="CP178" s="118"/>
      <c r="CQ178" s="118"/>
      <c r="CR178" s="118"/>
      <c r="CS178" s="118"/>
      <c r="CT178" s="118"/>
      <c r="CU178" s="118"/>
      <c r="CV178" s="118"/>
      <c r="CW178" s="118"/>
      <c r="CX178" s="118"/>
      <c r="CY178" s="118"/>
      <c r="CZ178" s="118"/>
      <c r="DA178" s="118"/>
      <c r="DB178" s="118"/>
      <c r="DC178" s="118"/>
      <c r="DD178" s="118"/>
      <c r="DE178" s="118"/>
      <c r="DF178" s="118"/>
      <c r="DG178" s="118"/>
      <c r="DH178" s="118"/>
      <c r="DI178" s="118"/>
      <c r="DJ178" s="118"/>
      <c r="DK178" s="118"/>
      <c r="DL178" s="118"/>
      <c r="DM178" s="118"/>
      <c r="DN178" s="118"/>
      <c r="DO178" s="118"/>
      <c r="DP178" s="118"/>
      <c r="DQ178" s="118"/>
      <c r="DR178" s="118"/>
      <c r="DS178" s="118"/>
      <c r="DT178" s="118"/>
      <c r="DU178" s="129"/>
      <c r="DV178" s="118"/>
      <c r="DW178" s="118"/>
      <c r="DX178" s="118"/>
      <c r="DY178" s="118"/>
      <c r="DZ178" s="118"/>
      <c r="EA178" s="118"/>
      <c r="EB178" s="118"/>
      <c r="EC178" s="118"/>
      <c r="ED178" s="118"/>
      <c r="EE178" s="118"/>
      <c r="EF178" s="118"/>
      <c r="EG178" s="118"/>
      <c r="EH178" s="118"/>
      <c r="EI178" s="118"/>
      <c r="EJ178" s="118"/>
      <c r="EK178" s="118"/>
      <c r="EL178" s="123"/>
      <c r="EM178" s="123"/>
      <c r="EN178" s="118"/>
      <c r="EO178" s="118"/>
      <c r="EP178" s="118"/>
      <c r="EQ178" s="118"/>
      <c r="ER178" s="118"/>
      <c r="ES178" s="118"/>
      <c r="ET178" s="118"/>
      <c r="EU178" s="118"/>
      <c r="EV178" s="159">
        <v>2077</v>
      </c>
      <c r="EW178" s="129"/>
      <c r="EX178" s="123"/>
      <c r="EY178" s="123"/>
      <c r="EZ178" s="259"/>
      <c r="FA178" s="260"/>
      <c r="FB178" s="118"/>
      <c r="FC178" s="118"/>
      <c r="FD178" s="118"/>
      <c r="FE178" s="118"/>
      <c r="FF178" s="118"/>
      <c r="FG178" s="118"/>
      <c r="FH178" s="118"/>
      <c r="FI178" s="118"/>
      <c r="FJ178" s="118"/>
      <c r="FK178" s="118"/>
      <c r="FL178" s="118"/>
      <c r="FM178" s="118"/>
      <c r="FN178" s="118"/>
      <c r="FO178" s="118"/>
      <c r="FP178" s="118"/>
      <c r="FQ178" s="118"/>
      <c r="FR178" s="118"/>
      <c r="FS178" s="118"/>
      <c r="FT178" s="118"/>
      <c r="FU178" s="118"/>
      <c r="FV178" s="118"/>
      <c r="FW178" s="118"/>
      <c r="FX178" s="118"/>
      <c r="FY178" s="118"/>
      <c r="FZ178" s="118"/>
      <c r="GA178" s="118"/>
      <c r="GB178" s="118"/>
      <c r="GC178" s="118"/>
      <c r="GD178" s="118"/>
      <c r="GE178" s="118"/>
      <c r="GF178" s="118"/>
      <c r="GG178" s="118"/>
      <c r="GH178" s="118"/>
      <c r="GI178" s="118"/>
      <c r="GJ178" s="118"/>
      <c r="GK178" s="118"/>
      <c r="GL178" s="118"/>
      <c r="GM178" s="118"/>
      <c r="GN178" s="118"/>
      <c r="GO178" s="118"/>
      <c r="GP178" s="118"/>
      <c r="GQ178" s="118"/>
      <c r="GR178" s="118"/>
      <c r="GS178" s="118"/>
      <c r="GT178" s="118"/>
      <c r="GU178" s="118"/>
      <c r="GV178" s="118"/>
      <c r="GW178" s="118"/>
      <c r="GX178" s="118"/>
      <c r="GY178" s="118"/>
      <c r="GZ178" s="118"/>
      <c r="HA178" s="118"/>
      <c r="HB178" s="118"/>
      <c r="HC178" s="118"/>
      <c r="HD178" s="118"/>
      <c r="HE178" s="118"/>
      <c r="HF178" s="118"/>
      <c r="HG178" s="118"/>
      <c r="HH178" s="118"/>
      <c r="HI178" s="118"/>
      <c r="HJ178" s="118"/>
      <c r="HK178" s="118"/>
      <c r="HL178" s="118"/>
      <c r="HM178" s="118"/>
      <c r="HN178" s="118"/>
      <c r="HO178" s="118"/>
      <c r="HP178" s="118"/>
      <c r="HQ178" s="118"/>
      <c r="HR178" s="118"/>
      <c r="HS178" s="118"/>
      <c r="HT178" s="118"/>
      <c r="HU178" s="118"/>
      <c r="HV178" s="118"/>
    </row>
    <row r="179" spans="1:230" x14ac:dyDescent="0.3">
      <c r="A179" s="120"/>
      <c r="B179" s="120"/>
      <c r="C179" s="118"/>
      <c r="D179" s="118"/>
      <c r="E179" s="118"/>
      <c r="F179" s="118"/>
      <c r="G179" s="118"/>
      <c r="H179" s="118"/>
      <c r="I179" s="118"/>
      <c r="J179" s="118"/>
      <c r="K179" s="118"/>
      <c r="L179" s="118"/>
      <c r="M179" s="118"/>
      <c r="N179" s="118"/>
      <c r="O179" s="118"/>
      <c r="P179" s="118"/>
      <c r="Q179" s="118"/>
      <c r="R179" s="118"/>
      <c r="S179" s="118"/>
      <c r="T179" s="123"/>
      <c r="U179" s="120"/>
      <c r="V179" s="118"/>
      <c r="W179" s="118"/>
      <c r="X179" s="118"/>
      <c r="Y179" s="118"/>
      <c r="Z179" s="118"/>
      <c r="AA179" s="118"/>
      <c r="AB179" s="118"/>
      <c r="AC179" s="118"/>
      <c r="AD179" s="118"/>
      <c r="AE179" s="118"/>
      <c r="AF179" s="118"/>
      <c r="AG179" s="118"/>
      <c r="AH179" s="118"/>
      <c r="AI179" s="118"/>
      <c r="AJ179" s="118"/>
      <c r="AK179" s="118"/>
      <c r="AL179" s="118"/>
      <c r="AM179" s="118"/>
      <c r="AN179" s="118"/>
      <c r="AO179" s="118"/>
      <c r="AP179" s="118"/>
      <c r="AQ179" s="118"/>
      <c r="AR179" s="118"/>
      <c r="AS179" s="123"/>
      <c r="AT179" s="123"/>
      <c r="AU179" s="118"/>
      <c r="AV179" s="118"/>
      <c r="AW179" s="118"/>
      <c r="AX179" s="118"/>
      <c r="AY179" s="118"/>
      <c r="AZ179" s="118"/>
      <c r="BA179" s="118"/>
      <c r="BB179" s="118"/>
      <c r="BC179" s="118"/>
      <c r="BD179" s="118"/>
      <c r="BE179" s="118"/>
      <c r="BF179" s="118"/>
      <c r="BG179" s="118"/>
      <c r="BH179" s="118"/>
      <c r="BI179" s="118"/>
      <c r="BJ179" s="118"/>
      <c r="BK179" s="118"/>
      <c r="BL179" s="118"/>
      <c r="BM179" s="118"/>
      <c r="BN179" s="118"/>
      <c r="BO179" s="118"/>
      <c r="BP179" s="118"/>
      <c r="BQ179" s="118"/>
      <c r="BR179" s="118"/>
      <c r="BS179" s="118"/>
      <c r="BT179" s="118"/>
      <c r="BU179" s="118"/>
      <c r="BV179" s="118"/>
      <c r="BW179" s="118"/>
      <c r="BX179" s="118"/>
      <c r="BY179" s="118"/>
      <c r="BZ179" s="118"/>
      <c r="CA179" s="118"/>
      <c r="CB179" s="118"/>
      <c r="CC179" s="118"/>
      <c r="CD179" s="118"/>
      <c r="CE179" s="118"/>
      <c r="CF179" s="118"/>
      <c r="CG179" s="118"/>
      <c r="CH179" s="118"/>
      <c r="CI179" s="118"/>
      <c r="CJ179" s="118"/>
      <c r="CK179" s="118"/>
      <c r="CL179" s="118"/>
      <c r="CM179" s="118"/>
      <c r="CN179" s="118"/>
      <c r="CO179" s="118"/>
      <c r="CP179" s="118"/>
      <c r="CQ179" s="118"/>
      <c r="CR179" s="118"/>
      <c r="CS179" s="118"/>
      <c r="CT179" s="118"/>
      <c r="CU179" s="118"/>
      <c r="CV179" s="118"/>
      <c r="CW179" s="118"/>
      <c r="CX179" s="118"/>
      <c r="CY179" s="118"/>
      <c r="CZ179" s="118"/>
      <c r="DA179" s="118"/>
      <c r="DB179" s="118"/>
      <c r="DC179" s="118"/>
      <c r="DD179" s="118"/>
      <c r="DE179" s="118"/>
      <c r="DF179" s="118"/>
      <c r="DG179" s="118"/>
      <c r="DH179" s="118"/>
      <c r="DI179" s="118"/>
      <c r="DJ179" s="118"/>
      <c r="DK179" s="118"/>
      <c r="DL179" s="118"/>
      <c r="DM179" s="118"/>
      <c r="DN179" s="118"/>
      <c r="DO179" s="118"/>
      <c r="DP179" s="118"/>
      <c r="DQ179" s="118"/>
      <c r="DR179" s="118"/>
      <c r="DS179" s="118"/>
      <c r="DT179" s="118"/>
      <c r="DU179" s="129"/>
      <c r="DV179" s="118"/>
      <c r="DW179" s="118"/>
      <c r="DX179" s="118"/>
      <c r="DY179" s="118"/>
      <c r="DZ179" s="118"/>
      <c r="EA179" s="118"/>
      <c r="EB179" s="118"/>
      <c r="EC179" s="118"/>
      <c r="ED179" s="118"/>
      <c r="EE179" s="118"/>
      <c r="EF179" s="118"/>
      <c r="EG179" s="118"/>
      <c r="EH179" s="118"/>
      <c r="EI179" s="118"/>
      <c r="EJ179" s="118"/>
      <c r="EK179" s="118"/>
      <c r="EL179" s="123"/>
      <c r="EM179" s="123"/>
      <c r="EN179" s="118"/>
      <c r="EO179" s="118"/>
      <c r="EP179" s="118"/>
      <c r="EQ179" s="118"/>
      <c r="ER179" s="118"/>
      <c r="ES179" s="118"/>
      <c r="ET179" s="118"/>
      <c r="EU179" s="118"/>
      <c r="EV179" s="144">
        <v>2078</v>
      </c>
      <c r="EW179" s="129"/>
      <c r="EX179" s="123"/>
      <c r="EY179" s="123"/>
      <c r="EZ179" s="259"/>
      <c r="FA179" s="260"/>
      <c r="FB179" s="118"/>
      <c r="FC179" s="118"/>
      <c r="FD179" s="118"/>
      <c r="FE179" s="118"/>
      <c r="FF179" s="118"/>
      <c r="FG179" s="118"/>
      <c r="FH179" s="118"/>
      <c r="FI179" s="118"/>
      <c r="FJ179" s="118"/>
      <c r="FK179" s="118"/>
      <c r="FL179" s="118"/>
      <c r="FM179" s="118"/>
      <c r="FN179" s="118"/>
      <c r="FO179" s="118"/>
      <c r="FP179" s="118"/>
      <c r="FQ179" s="118"/>
      <c r="FR179" s="118"/>
      <c r="FS179" s="118"/>
      <c r="FT179" s="118"/>
      <c r="FU179" s="118"/>
      <c r="FV179" s="118"/>
      <c r="FW179" s="118"/>
      <c r="FX179" s="118"/>
      <c r="FY179" s="118"/>
      <c r="FZ179" s="118"/>
      <c r="GA179" s="118"/>
      <c r="GB179" s="118"/>
      <c r="GC179" s="118"/>
      <c r="GD179" s="118"/>
      <c r="GE179" s="118"/>
      <c r="GF179" s="118"/>
      <c r="GG179" s="118"/>
      <c r="GH179" s="118"/>
      <c r="GI179" s="118"/>
      <c r="GJ179" s="118"/>
      <c r="GK179" s="118"/>
      <c r="GL179" s="118"/>
      <c r="GM179" s="118"/>
      <c r="GN179" s="118"/>
      <c r="GO179" s="118"/>
      <c r="GP179" s="118"/>
      <c r="GQ179" s="118"/>
      <c r="GR179" s="118"/>
      <c r="GS179" s="118"/>
      <c r="GT179" s="118"/>
      <c r="GU179" s="118"/>
      <c r="GV179" s="118"/>
      <c r="GW179" s="118"/>
      <c r="GX179" s="118"/>
      <c r="GY179" s="118"/>
      <c r="GZ179" s="118"/>
      <c r="HA179" s="118"/>
      <c r="HB179" s="118"/>
      <c r="HC179" s="118"/>
      <c r="HD179" s="118"/>
      <c r="HE179" s="118"/>
      <c r="HF179" s="118"/>
      <c r="HG179" s="118"/>
      <c r="HH179" s="118"/>
      <c r="HI179" s="118"/>
      <c r="HJ179" s="118"/>
      <c r="HK179" s="118"/>
      <c r="HL179" s="118"/>
      <c r="HM179" s="118"/>
      <c r="HN179" s="118"/>
      <c r="HO179" s="118"/>
      <c r="HP179" s="118"/>
      <c r="HQ179" s="118"/>
      <c r="HR179" s="118"/>
      <c r="HS179" s="118"/>
      <c r="HT179" s="118"/>
      <c r="HU179" s="118"/>
      <c r="HV179" s="118"/>
    </row>
    <row r="180" spans="1:230" x14ac:dyDescent="0.3">
      <c r="A180" s="120"/>
      <c r="B180" s="120"/>
      <c r="C180" s="118"/>
      <c r="D180" s="118"/>
      <c r="E180" s="118"/>
      <c r="F180" s="118"/>
      <c r="G180" s="118"/>
      <c r="H180" s="118"/>
      <c r="I180" s="118"/>
      <c r="J180" s="118"/>
      <c r="K180" s="118"/>
      <c r="L180" s="118"/>
      <c r="M180" s="118"/>
      <c r="N180" s="118"/>
      <c r="O180" s="118"/>
      <c r="P180" s="118"/>
      <c r="Q180" s="118"/>
      <c r="R180" s="118"/>
      <c r="S180" s="118"/>
      <c r="T180" s="123"/>
      <c r="U180" s="120"/>
      <c r="V180" s="118"/>
      <c r="W180" s="118"/>
      <c r="X180" s="118"/>
      <c r="Y180" s="118"/>
      <c r="Z180" s="118"/>
      <c r="AA180" s="118"/>
      <c r="AB180" s="118"/>
      <c r="AC180" s="118"/>
      <c r="AD180" s="118"/>
      <c r="AE180" s="118"/>
      <c r="AF180" s="118"/>
      <c r="AG180" s="118"/>
      <c r="AH180" s="118"/>
      <c r="AI180" s="118"/>
      <c r="AJ180" s="118"/>
      <c r="AK180" s="118"/>
      <c r="AL180" s="118"/>
      <c r="AM180" s="118"/>
      <c r="AN180" s="118"/>
      <c r="AO180" s="118"/>
      <c r="AP180" s="118"/>
      <c r="AQ180" s="118"/>
      <c r="AR180" s="118"/>
      <c r="AS180" s="123"/>
      <c r="AT180" s="123"/>
      <c r="AU180" s="118"/>
      <c r="AV180" s="118"/>
      <c r="AW180" s="118"/>
      <c r="AX180" s="118"/>
      <c r="AY180" s="118"/>
      <c r="AZ180" s="118"/>
      <c r="BA180" s="118"/>
      <c r="BB180" s="118"/>
      <c r="BC180" s="118"/>
      <c r="BD180" s="118"/>
      <c r="BE180" s="118"/>
      <c r="BF180" s="118"/>
      <c r="BG180" s="118"/>
      <c r="BH180" s="118"/>
      <c r="BI180" s="118"/>
      <c r="BJ180" s="118"/>
      <c r="BK180" s="118"/>
      <c r="BL180" s="118"/>
      <c r="BM180" s="118"/>
      <c r="BN180" s="118"/>
      <c r="BO180" s="118"/>
      <c r="BP180" s="118"/>
      <c r="BQ180" s="118"/>
      <c r="BR180" s="118"/>
      <c r="BS180" s="118"/>
      <c r="BT180" s="118"/>
      <c r="BU180" s="118"/>
      <c r="BV180" s="118"/>
      <c r="BW180" s="118"/>
      <c r="BX180" s="118"/>
      <c r="BY180" s="118"/>
      <c r="BZ180" s="118"/>
      <c r="CA180" s="118"/>
      <c r="CB180" s="118"/>
      <c r="CC180" s="118"/>
      <c r="CD180" s="118"/>
      <c r="CE180" s="118"/>
      <c r="CF180" s="118"/>
      <c r="CG180" s="118"/>
      <c r="CH180" s="118"/>
      <c r="CI180" s="118"/>
      <c r="CJ180" s="118"/>
      <c r="CK180" s="118"/>
      <c r="CL180" s="118"/>
      <c r="CM180" s="118"/>
      <c r="CN180" s="118"/>
      <c r="CO180" s="118"/>
      <c r="CP180" s="118"/>
      <c r="CQ180" s="118"/>
      <c r="CR180" s="118"/>
      <c r="CS180" s="118"/>
      <c r="CT180" s="118"/>
      <c r="CU180" s="118"/>
      <c r="CV180" s="118"/>
      <c r="CW180" s="118"/>
      <c r="CX180" s="118"/>
      <c r="CY180" s="118"/>
      <c r="CZ180" s="118"/>
      <c r="DA180" s="118"/>
      <c r="DB180" s="118"/>
      <c r="DC180" s="118"/>
      <c r="DD180" s="118"/>
      <c r="DE180" s="118"/>
      <c r="DF180" s="118"/>
      <c r="DG180" s="118"/>
      <c r="DH180" s="118"/>
      <c r="DI180" s="118"/>
      <c r="DJ180" s="118"/>
      <c r="DK180" s="118"/>
      <c r="DL180" s="118"/>
      <c r="DM180" s="118"/>
      <c r="DN180" s="118"/>
      <c r="DO180" s="118"/>
      <c r="DP180" s="118"/>
      <c r="DQ180" s="118"/>
      <c r="DR180" s="118"/>
      <c r="DS180" s="118"/>
      <c r="DT180" s="118"/>
      <c r="DU180" s="129"/>
      <c r="DV180" s="118"/>
      <c r="DW180" s="118"/>
      <c r="DX180" s="118"/>
      <c r="DY180" s="118"/>
      <c r="DZ180" s="118"/>
      <c r="EA180" s="118"/>
      <c r="EB180" s="118"/>
      <c r="EC180" s="118"/>
      <c r="ED180" s="118"/>
      <c r="EE180" s="118"/>
      <c r="EF180" s="118"/>
      <c r="EG180" s="118"/>
      <c r="EH180" s="118"/>
      <c r="EI180" s="118"/>
      <c r="EJ180" s="118"/>
      <c r="EK180" s="118"/>
      <c r="EL180" s="123"/>
      <c r="EM180" s="123"/>
      <c r="EN180" s="118"/>
      <c r="EO180" s="118"/>
      <c r="EP180" s="118"/>
      <c r="EQ180" s="118"/>
      <c r="ER180" s="118"/>
      <c r="ES180" s="118"/>
      <c r="ET180" s="118"/>
      <c r="EU180" s="118"/>
      <c r="EV180" s="144">
        <v>2079</v>
      </c>
      <c r="EW180" s="129"/>
      <c r="EX180" s="123"/>
      <c r="EY180" s="123"/>
      <c r="EZ180" s="259"/>
      <c r="FA180" s="260"/>
      <c r="FB180" s="118"/>
      <c r="FC180" s="118"/>
      <c r="FD180" s="118"/>
      <c r="FE180" s="118"/>
      <c r="FF180" s="118"/>
      <c r="FG180" s="118"/>
      <c r="FH180" s="118"/>
      <c r="FI180" s="118"/>
      <c r="FJ180" s="118"/>
      <c r="FK180" s="118"/>
      <c r="FL180" s="118"/>
      <c r="FM180" s="118"/>
      <c r="FN180" s="118"/>
      <c r="FO180" s="118"/>
      <c r="FP180" s="118"/>
      <c r="FQ180" s="118"/>
      <c r="FR180" s="118"/>
      <c r="FS180" s="118"/>
      <c r="FT180" s="118"/>
      <c r="FU180" s="118"/>
      <c r="FV180" s="118"/>
      <c r="FW180" s="118"/>
      <c r="FX180" s="118"/>
      <c r="FY180" s="118"/>
      <c r="FZ180" s="118"/>
      <c r="GA180" s="118"/>
      <c r="GB180" s="118"/>
      <c r="GC180" s="118"/>
      <c r="GD180" s="118"/>
      <c r="GE180" s="118"/>
      <c r="GF180" s="118"/>
      <c r="GG180" s="118"/>
      <c r="GH180" s="118"/>
      <c r="GI180" s="118"/>
      <c r="GJ180" s="118"/>
      <c r="GK180" s="118"/>
      <c r="GL180" s="118"/>
      <c r="GM180" s="118"/>
      <c r="GN180" s="118"/>
      <c r="GO180" s="118"/>
      <c r="GP180" s="118"/>
      <c r="GQ180" s="118"/>
      <c r="GR180" s="118"/>
      <c r="GS180" s="118"/>
      <c r="GT180" s="118"/>
      <c r="GU180" s="118"/>
      <c r="GV180" s="118"/>
      <c r="GW180" s="118"/>
      <c r="GX180" s="118"/>
      <c r="GY180" s="118"/>
      <c r="GZ180" s="118"/>
      <c r="HA180" s="118"/>
      <c r="HB180" s="118"/>
      <c r="HC180" s="118"/>
      <c r="HD180" s="118"/>
      <c r="HE180" s="118"/>
      <c r="HF180" s="118"/>
      <c r="HG180" s="118"/>
      <c r="HH180" s="118"/>
      <c r="HI180" s="118"/>
      <c r="HJ180" s="118"/>
      <c r="HK180" s="118"/>
      <c r="HL180" s="118"/>
      <c r="HM180" s="118"/>
      <c r="HN180" s="118"/>
      <c r="HO180" s="118"/>
      <c r="HP180" s="118"/>
      <c r="HQ180" s="118"/>
      <c r="HR180" s="118"/>
      <c r="HS180" s="118"/>
      <c r="HT180" s="118"/>
      <c r="HU180" s="118"/>
      <c r="HV180" s="118"/>
    </row>
    <row r="181" spans="1:230" x14ac:dyDescent="0.3">
      <c r="A181" s="120"/>
      <c r="B181" s="120"/>
      <c r="C181" s="118"/>
      <c r="D181" s="118"/>
      <c r="E181" s="118"/>
      <c r="F181" s="118"/>
      <c r="G181" s="118"/>
      <c r="H181" s="118"/>
      <c r="I181" s="118"/>
      <c r="J181" s="118"/>
      <c r="K181" s="118"/>
      <c r="L181" s="118"/>
      <c r="M181" s="118"/>
      <c r="N181" s="118"/>
      <c r="O181" s="118"/>
      <c r="P181" s="118"/>
      <c r="Q181" s="118"/>
      <c r="R181" s="118"/>
      <c r="S181" s="118"/>
      <c r="T181" s="123"/>
      <c r="U181" s="120"/>
      <c r="V181" s="118"/>
      <c r="W181" s="118"/>
      <c r="X181" s="118"/>
      <c r="Y181" s="118"/>
      <c r="Z181" s="118"/>
      <c r="AA181" s="118"/>
      <c r="AB181" s="118"/>
      <c r="AC181" s="118"/>
      <c r="AD181" s="118"/>
      <c r="AE181" s="118"/>
      <c r="AF181" s="118"/>
      <c r="AG181" s="118"/>
      <c r="AH181" s="118"/>
      <c r="AI181" s="118"/>
      <c r="AJ181" s="118"/>
      <c r="AK181" s="118"/>
      <c r="AL181" s="118"/>
      <c r="AM181" s="118"/>
      <c r="AN181" s="118"/>
      <c r="AO181" s="118"/>
      <c r="AP181" s="118"/>
      <c r="AQ181" s="118"/>
      <c r="AR181" s="118"/>
      <c r="AS181" s="123"/>
      <c r="AT181" s="123"/>
      <c r="AU181" s="118"/>
      <c r="AV181" s="118"/>
      <c r="AW181" s="118"/>
      <c r="AX181" s="118"/>
      <c r="AY181" s="118"/>
      <c r="AZ181" s="118"/>
      <c r="BA181" s="118"/>
      <c r="BB181" s="118"/>
      <c r="BC181" s="118"/>
      <c r="BD181" s="118"/>
      <c r="BE181" s="118"/>
      <c r="BF181" s="118"/>
      <c r="BG181" s="118"/>
      <c r="BH181" s="118"/>
      <c r="BI181" s="118"/>
      <c r="BJ181" s="118"/>
      <c r="BK181" s="118"/>
      <c r="BL181" s="118"/>
      <c r="BM181" s="118"/>
      <c r="BN181" s="118"/>
      <c r="BO181" s="118"/>
      <c r="BP181" s="118"/>
      <c r="BQ181" s="118"/>
      <c r="BR181" s="118"/>
      <c r="BS181" s="118"/>
      <c r="BT181" s="118"/>
      <c r="BU181" s="118"/>
      <c r="BV181" s="118"/>
      <c r="BW181" s="118"/>
      <c r="BX181" s="118"/>
      <c r="BY181" s="118"/>
      <c r="BZ181" s="118"/>
      <c r="CA181" s="118"/>
      <c r="CB181" s="118"/>
      <c r="CC181" s="118"/>
      <c r="CD181" s="118"/>
      <c r="CE181" s="118"/>
      <c r="CF181" s="118"/>
      <c r="CG181" s="118"/>
      <c r="CH181" s="118"/>
      <c r="CI181" s="118"/>
      <c r="CJ181" s="118"/>
      <c r="CK181" s="118"/>
      <c r="CL181" s="118"/>
      <c r="CM181" s="118"/>
      <c r="CN181" s="118"/>
      <c r="CO181" s="118"/>
      <c r="CP181" s="118"/>
      <c r="CQ181" s="118"/>
      <c r="CR181" s="118"/>
      <c r="CS181" s="118"/>
      <c r="CT181" s="118"/>
      <c r="CU181" s="118"/>
      <c r="CV181" s="118"/>
      <c r="CW181" s="118"/>
      <c r="CX181" s="118"/>
      <c r="CY181" s="118"/>
      <c r="CZ181" s="118"/>
      <c r="DA181" s="118"/>
      <c r="DB181" s="118"/>
      <c r="DC181" s="118"/>
      <c r="DD181" s="118"/>
      <c r="DE181" s="118"/>
      <c r="DF181" s="118"/>
      <c r="DG181" s="118"/>
      <c r="DH181" s="118"/>
      <c r="DI181" s="118"/>
      <c r="DJ181" s="118"/>
      <c r="DK181" s="118"/>
      <c r="DL181" s="118"/>
      <c r="DM181" s="118"/>
      <c r="DN181" s="118"/>
      <c r="DO181" s="118"/>
      <c r="DP181" s="118"/>
      <c r="DQ181" s="118"/>
      <c r="DR181" s="118"/>
      <c r="DS181" s="118"/>
      <c r="DT181" s="118"/>
      <c r="DU181" s="129"/>
      <c r="DV181" s="118"/>
      <c r="DW181" s="118"/>
      <c r="DX181" s="118"/>
      <c r="DY181" s="118"/>
      <c r="DZ181" s="118"/>
      <c r="EA181" s="118"/>
      <c r="EB181" s="118"/>
      <c r="EC181" s="118"/>
      <c r="ED181" s="118"/>
      <c r="EE181" s="118"/>
      <c r="EF181" s="118"/>
      <c r="EG181" s="118"/>
      <c r="EH181" s="118"/>
      <c r="EI181" s="118"/>
      <c r="EJ181" s="118"/>
      <c r="EK181" s="118"/>
      <c r="EL181" s="123"/>
      <c r="EM181" s="123"/>
      <c r="EN181" s="118"/>
      <c r="EO181" s="118"/>
      <c r="EP181" s="118"/>
      <c r="EQ181" s="118"/>
      <c r="ER181" s="118"/>
      <c r="ES181" s="118"/>
      <c r="ET181" s="118"/>
      <c r="EU181" s="118"/>
      <c r="EV181" s="144">
        <v>2080</v>
      </c>
      <c r="EW181" s="129"/>
      <c r="EX181" s="123"/>
      <c r="EY181" s="123"/>
      <c r="EZ181" s="259">
        <f>($EZ$287*EV181+$EZ$288)</f>
        <v>0.41809031532870389</v>
      </c>
      <c r="FA181" s="260">
        <f>($FA$287*EV181+$FA$288)</f>
        <v>0.31631814274522974</v>
      </c>
      <c r="FB181" s="118"/>
      <c r="FC181" s="118"/>
      <c r="FD181" s="118"/>
      <c r="FE181" s="118"/>
      <c r="FF181" s="118"/>
      <c r="FG181" s="118"/>
      <c r="FH181" s="118"/>
      <c r="FI181" s="118"/>
      <c r="FJ181" s="118"/>
      <c r="FK181" s="118"/>
      <c r="FL181" s="118"/>
      <c r="FM181" s="118"/>
      <c r="FN181" s="118"/>
      <c r="FO181" s="118"/>
      <c r="FP181" s="118"/>
      <c r="FQ181" s="118"/>
      <c r="FR181" s="118"/>
      <c r="FS181" s="118"/>
      <c r="FT181" s="118"/>
      <c r="FU181" s="118"/>
      <c r="FV181" s="118"/>
      <c r="FW181" s="118"/>
      <c r="FX181" s="118"/>
      <c r="FY181" s="118"/>
      <c r="FZ181" s="118"/>
      <c r="GA181" s="118"/>
      <c r="GB181" s="118"/>
      <c r="GC181" s="118"/>
      <c r="GD181" s="118"/>
      <c r="GE181" s="118"/>
      <c r="GF181" s="118"/>
      <c r="GG181" s="118"/>
      <c r="GH181" s="118"/>
      <c r="GI181" s="118"/>
      <c r="GJ181" s="118"/>
      <c r="GK181" s="118"/>
      <c r="GL181" s="118"/>
      <c r="GM181" s="118"/>
      <c r="GN181" s="118"/>
      <c r="GO181" s="118"/>
      <c r="GP181" s="118"/>
      <c r="GQ181" s="118"/>
      <c r="GR181" s="118"/>
      <c r="GS181" s="118"/>
      <c r="GT181" s="118"/>
      <c r="GU181" s="118"/>
      <c r="GV181" s="118"/>
      <c r="GW181" s="118"/>
      <c r="GX181" s="118"/>
      <c r="GY181" s="118"/>
      <c r="GZ181" s="118"/>
      <c r="HA181" s="118"/>
      <c r="HB181" s="118"/>
      <c r="HC181" s="118"/>
      <c r="HD181" s="118"/>
      <c r="HE181" s="118"/>
      <c r="HF181" s="118"/>
      <c r="HG181" s="118"/>
      <c r="HH181" s="118"/>
      <c r="HI181" s="118"/>
      <c r="HJ181" s="118"/>
      <c r="HK181" s="118"/>
      <c r="HL181" s="118"/>
      <c r="HM181" s="118"/>
      <c r="HN181" s="118"/>
      <c r="HO181" s="118"/>
      <c r="HP181" s="118"/>
      <c r="HQ181" s="118"/>
      <c r="HR181" s="118"/>
      <c r="HS181" s="118"/>
      <c r="HT181" s="118"/>
      <c r="HU181" s="118"/>
      <c r="HV181" s="118"/>
    </row>
    <row r="182" spans="1:230" x14ac:dyDescent="0.3">
      <c r="A182" s="120"/>
      <c r="B182" s="120"/>
      <c r="C182" s="118"/>
      <c r="D182" s="118"/>
      <c r="E182" s="118"/>
      <c r="F182" s="118"/>
      <c r="G182" s="118"/>
      <c r="H182" s="118"/>
      <c r="I182" s="118"/>
      <c r="J182" s="118"/>
      <c r="K182" s="118"/>
      <c r="L182" s="118"/>
      <c r="M182" s="118"/>
      <c r="N182" s="118"/>
      <c r="O182" s="118"/>
      <c r="P182" s="118"/>
      <c r="Q182" s="118"/>
      <c r="R182" s="118"/>
      <c r="S182" s="118"/>
      <c r="T182" s="123"/>
      <c r="U182" s="120"/>
      <c r="V182" s="118"/>
      <c r="W182" s="118"/>
      <c r="X182" s="118"/>
      <c r="Y182" s="118"/>
      <c r="Z182" s="118"/>
      <c r="AA182" s="118"/>
      <c r="AB182" s="118"/>
      <c r="AC182" s="118"/>
      <c r="AD182" s="118"/>
      <c r="AE182" s="118"/>
      <c r="AF182" s="118"/>
      <c r="AG182" s="118"/>
      <c r="AH182" s="118"/>
      <c r="AI182" s="118"/>
      <c r="AJ182" s="118"/>
      <c r="AK182" s="118"/>
      <c r="AL182" s="118"/>
      <c r="AM182" s="118"/>
      <c r="AN182" s="118"/>
      <c r="AO182" s="118"/>
      <c r="AP182" s="118"/>
      <c r="AQ182" s="118"/>
      <c r="AR182" s="118"/>
      <c r="AS182" s="123"/>
      <c r="AT182" s="123"/>
      <c r="AU182" s="118"/>
      <c r="AV182" s="118"/>
      <c r="AW182" s="118"/>
      <c r="AX182" s="118"/>
      <c r="AY182" s="118"/>
      <c r="AZ182" s="118"/>
      <c r="BA182" s="118"/>
      <c r="BB182" s="118"/>
      <c r="BC182" s="118"/>
      <c r="BD182" s="118"/>
      <c r="BE182" s="118"/>
      <c r="BF182" s="118"/>
      <c r="BG182" s="118"/>
      <c r="BH182" s="118"/>
      <c r="BI182" s="118"/>
      <c r="BJ182" s="118"/>
      <c r="BK182" s="118"/>
      <c r="BL182" s="118"/>
      <c r="BM182" s="118"/>
      <c r="BN182" s="118"/>
      <c r="BO182" s="118"/>
      <c r="BP182" s="118"/>
      <c r="BQ182" s="118"/>
      <c r="BR182" s="118"/>
      <c r="BS182" s="118"/>
      <c r="BT182" s="118"/>
      <c r="BU182" s="118"/>
      <c r="BV182" s="118"/>
      <c r="BW182" s="118"/>
      <c r="BX182" s="118"/>
      <c r="BY182" s="118"/>
      <c r="BZ182" s="118"/>
      <c r="CA182" s="118"/>
      <c r="CB182" s="118"/>
      <c r="CC182" s="118"/>
      <c r="CD182" s="118"/>
      <c r="CE182" s="118"/>
      <c r="CF182" s="118"/>
      <c r="CG182" s="118"/>
      <c r="CH182" s="118"/>
      <c r="CI182" s="118"/>
      <c r="CJ182" s="118"/>
      <c r="CK182" s="118"/>
      <c r="CL182" s="118"/>
      <c r="CM182" s="118"/>
      <c r="CN182" s="118"/>
      <c r="CO182" s="118"/>
      <c r="CP182" s="118"/>
      <c r="CQ182" s="118"/>
      <c r="CR182" s="118"/>
      <c r="CS182" s="118"/>
      <c r="CT182" s="118"/>
      <c r="CU182" s="118"/>
      <c r="CV182" s="118"/>
      <c r="CW182" s="118"/>
      <c r="CX182" s="118"/>
      <c r="CY182" s="118"/>
      <c r="CZ182" s="118"/>
      <c r="DA182" s="118"/>
      <c r="DB182" s="118"/>
      <c r="DC182" s="118"/>
      <c r="DD182" s="118"/>
      <c r="DE182" s="118"/>
      <c r="DF182" s="118"/>
      <c r="DG182" s="118"/>
      <c r="DH182" s="118"/>
      <c r="DI182" s="118"/>
      <c r="DJ182" s="118"/>
      <c r="DK182" s="118"/>
      <c r="DL182" s="118"/>
      <c r="DM182" s="118"/>
      <c r="DN182" s="118"/>
      <c r="DO182" s="118"/>
      <c r="DP182" s="118"/>
      <c r="DQ182" s="118"/>
      <c r="DR182" s="118"/>
      <c r="DS182" s="118"/>
      <c r="DT182" s="118"/>
      <c r="DU182" s="129"/>
      <c r="DV182" s="118"/>
      <c r="DW182" s="118"/>
      <c r="DX182" s="118"/>
      <c r="DY182" s="118"/>
      <c r="DZ182" s="118"/>
      <c r="EA182" s="118"/>
      <c r="EB182" s="118"/>
      <c r="EC182" s="118"/>
      <c r="ED182" s="118"/>
      <c r="EE182" s="118"/>
      <c r="EF182" s="118"/>
      <c r="EG182" s="118"/>
      <c r="EH182" s="118"/>
      <c r="EI182" s="118"/>
      <c r="EJ182" s="118"/>
      <c r="EK182" s="118"/>
      <c r="EL182" s="123"/>
      <c r="EM182" s="123"/>
      <c r="EN182" s="118"/>
      <c r="EO182" s="118"/>
      <c r="EP182" s="118"/>
      <c r="EQ182" s="118"/>
      <c r="ER182" s="118"/>
      <c r="ES182" s="118"/>
      <c r="ET182" s="118"/>
      <c r="EU182" s="118"/>
      <c r="EV182" s="159">
        <v>2081</v>
      </c>
      <c r="EW182" s="129"/>
      <c r="EX182" s="123"/>
      <c r="EY182" s="123"/>
      <c r="EZ182" s="259"/>
      <c r="FA182" s="260"/>
      <c r="FB182" s="118"/>
      <c r="FC182" s="118"/>
      <c r="FD182" s="118"/>
      <c r="FE182" s="118"/>
      <c r="FF182" s="118"/>
      <c r="FG182" s="118"/>
      <c r="FH182" s="118"/>
      <c r="FI182" s="118"/>
      <c r="FJ182" s="118"/>
      <c r="FK182" s="118"/>
      <c r="FL182" s="118"/>
      <c r="FM182" s="118"/>
      <c r="FN182" s="118"/>
      <c r="FO182" s="118"/>
      <c r="FP182" s="118"/>
      <c r="FQ182" s="118"/>
      <c r="FR182" s="118"/>
      <c r="FS182" s="118"/>
      <c r="FT182" s="118"/>
      <c r="FU182" s="118"/>
      <c r="FV182" s="118"/>
      <c r="FW182" s="118"/>
      <c r="FX182" s="118"/>
      <c r="FY182" s="118"/>
      <c r="FZ182" s="118"/>
      <c r="GA182" s="118"/>
      <c r="GB182" s="118"/>
      <c r="GC182" s="118"/>
      <c r="GD182" s="118"/>
      <c r="GE182" s="118"/>
      <c r="GF182" s="118"/>
      <c r="GG182" s="118"/>
      <c r="GH182" s="118"/>
      <c r="GI182" s="118"/>
      <c r="GJ182" s="118"/>
      <c r="GK182" s="118"/>
      <c r="GL182" s="118"/>
      <c r="GM182" s="118"/>
      <c r="GN182" s="118"/>
      <c r="GO182" s="118"/>
      <c r="GP182" s="118"/>
      <c r="GQ182" s="118"/>
      <c r="GR182" s="118"/>
      <c r="GS182" s="118"/>
      <c r="GT182" s="118"/>
      <c r="GU182" s="118"/>
      <c r="GV182" s="118"/>
      <c r="GW182" s="118"/>
      <c r="GX182" s="118"/>
      <c r="GY182" s="118"/>
      <c r="GZ182" s="118"/>
      <c r="HA182" s="118"/>
      <c r="HB182" s="118"/>
      <c r="HC182" s="118"/>
      <c r="HD182" s="118"/>
      <c r="HE182" s="118"/>
      <c r="HF182" s="118"/>
      <c r="HG182" s="118"/>
      <c r="HH182" s="118"/>
      <c r="HI182" s="118"/>
      <c r="HJ182" s="118"/>
      <c r="HK182" s="118"/>
      <c r="HL182" s="118"/>
      <c r="HM182" s="118"/>
      <c r="HN182" s="118"/>
      <c r="HO182" s="118"/>
      <c r="HP182" s="118"/>
      <c r="HQ182" s="118"/>
      <c r="HR182" s="118"/>
      <c r="HS182" s="118"/>
      <c r="HT182" s="118"/>
      <c r="HU182" s="118"/>
      <c r="HV182" s="118"/>
    </row>
    <row r="183" spans="1:230" x14ac:dyDescent="0.3">
      <c r="A183" s="120"/>
      <c r="B183" s="120"/>
      <c r="C183" s="118"/>
      <c r="D183" s="118"/>
      <c r="E183" s="118"/>
      <c r="F183" s="118"/>
      <c r="G183" s="118"/>
      <c r="H183" s="118"/>
      <c r="I183" s="118"/>
      <c r="J183" s="118"/>
      <c r="K183" s="118"/>
      <c r="L183" s="118"/>
      <c r="M183" s="118"/>
      <c r="N183" s="118"/>
      <c r="O183" s="118"/>
      <c r="P183" s="118"/>
      <c r="Q183" s="118"/>
      <c r="R183" s="118"/>
      <c r="S183" s="118"/>
      <c r="T183" s="123"/>
      <c r="U183" s="120"/>
      <c r="V183" s="118"/>
      <c r="W183" s="118"/>
      <c r="X183" s="118"/>
      <c r="Y183" s="118"/>
      <c r="Z183" s="118"/>
      <c r="AA183" s="118"/>
      <c r="AB183" s="118"/>
      <c r="AC183" s="118"/>
      <c r="AD183" s="118"/>
      <c r="AE183" s="118"/>
      <c r="AF183" s="118"/>
      <c r="AG183" s="118"/>
      <c r="AH183" s="118"/>
      <c r="AI183" s="118"/>
      <c r="AJ183" s="118"/>
      <c r="AK183" s="118"/>
      <c r="AL183" s="118"/>
      <c r="AM183" s="118"/>
      <c r="AN183" s="118"/>
      <c r="AO183" s="118"/>
      <c r="AP183" s="118"/>
      <c r="AQ183" s="118"/>
      <c r="AR183" s="118"/>
      <c r="AS183" s="123"/>
      <c r="AT183" s="123"/>
      <c r="AU183" s="118"/>
      <c r="AV183" s="118"/>
      <c r="AW183" s="118"/>
      <c r="AX183" s="118"/>
      <c r="AY183" s="118"/>
      <c r="AZ183" s="118"/>
      <c r="BA183" s="118"/>
      <c r="BB183" s="118"/>
      <c r="BC183" s="118"/>
      <c r="BD183" s="118"/>
      <c r="BE183" s="118"/>
      <c r="BF183" s="118"/>
      <c r="BG183" s="118"/>
      <c r="BH183" s="118"/>
      <c r="BI183" s="118"/>
      <c r="BJ183" s="118"/>
      <c r="BK183" s="118"/>
      <c r="BL183" s="118"/>
      <c r="BM183" s="118"/>
      <c r="BN183" s="118"/>
      <c r="BO183" s="118"/>
      <c r="BP183" s="118"/>
      <c r="BQ183" s="118"/>
      <c r="BR183" s="118"/>
      <c r="BS183" s="118"/>
      <c r="BT183" s="118"/>
      <c r="BU183" s="118"/>
      <c r="BV183" s="118"/>
      <c r="BW183" s="118"/>
      <c r="BX183" s="118"/>
      <c r="BY183" s="118"/>
      <c r="BZ183" s="118"/>
      <c r="CA183" s="118"/>
      <c r="CB183" s="118"/>
      <c r="CC183" s="118"/>
      <c r="CD183" s="118"/>
      <c r="CE183" s="118"/>
      <c r="CF183" s="118"/>
      <c r="CG183" s="118"/>
      <c r="CH183" s="118"/>
      <c r="CI183" s="118"/>
      <c r="CJ183" s="118"/>
      <c r="CK183" s="118"/>
      <c r="CL183" s="118"/>
      <c r="CM183" s="118"/>
      <c r="CN183" s="118"/>
      <c r="CO183" s="118"/>
      <c r="CP183" s="118"/>
      <c r="CQ183" s="118"/>
      <c r="CR183" s="118"/>
      <c r="CS183" s="118"/>
      <c r="CT183" s="118"/>
      <c r="CU183" s="118"/>
      <c r="CV183" s="118"/>
      <c r="CW183" s="118"/>
      <c r="CX183" s="118"/>
      <c r="CY183" s="118"/>
      <c r="CZ183" s="118"/>
      <c r="DA183" s="118"/>
      <c r="DB183" s="118"/>
      <c r="DC183" s="118"/>
      <c r="DD183" s="118"/>
      <c r="DE183" s="118"/>
      <c r="DF183" s="118"/>
      <c r="DG183" s="118"/>
      <c r="DH183" s="118"/>
      <c r="DI183" s="118"/>
      <c r="DJ183" s="118"/>
      <c r="DK183" s="118"/>
      <c r="DL183" s="118"/>
      <c r="DM183" s="118"/>
      <c r="DN183" s="118"/>
      <c r="DO183" s="118"/>
      <c r="DP183" s="118"/>
      <c r="DQ183" s="118"/>
      <c r="DR183" s="118"/>
      <c r="DS183" s="118"/>
      <c r="DT183" s="118"/>
      <c r="DU183" s="129"/>
      <c r="DV183" s="118"/>
      <c r="DW183" s="118"/>
      <c r="DX183" s="118"/>
      <c r="DY183" s="118"/>
      <c r="DZ183" s="118"/>
      <c r="EA183" s="118"/>
      <c r="EB183" s="118"/>
      <c r="EC183" s="118"/>
      <c r="ED183" s="118"/>
      <c r="EE183" s="118"/>
      <c r="EF183" s="118"/>
      <c r="EG183" s="118"/>
      <c r="EH183" s="118"/>
      <c r="EI183" s="118"/>
      <c r="EJ183" s="118"/>
      <c r="EK183" s="118"/>
      <c r="EL183" s="123"/>
      <c r="EM183" s="123"/>
      <c r="EN183" s="118"/>
      <c r="EO183" s="118"/>
      <c r="EP183" s="118"/>
      <c r="EQ183" s="118"/>
      <c r="ER183" s="118"/>
      <c r="ES183" s="118"/>
      <c r="ET183" s="118"/>
      <c r="EU183" s="118"/>
      <c r="EV183" s="144">
        <v>2082</v>
      </c>
      <c r="EW183" s="129"/>
      <c r="EX183" s="123"/>
      <c r="EY183" s="123"/>
      <c r="EZ183" s="259"/>
      <c r="FA183" s="260"/>
      <c r="FB183" s="118"/>
      <c r="FC183" s="118"/>
      <c r="FD183" s="118"/>
      <c r="FE183" s="118"/>
      <c r="FF183" s="118"/>
      <c r="FG183" s="118"/>
      <c r="FH183" s="118"/>
      <c r="FI183" s="118"/>
      <c r="FJ183" s="118"/>
      <c r="FK183" s="118"/>
      <c r="FL183" s="118"/>
      <c r="FM183" s="118"/>
      <c r="FN183" s="118"/>
      <c r="FO183" s="118"/>
      <c r="FP183" s="118"/>
      <c r="FQ183" s="118"/>
      <c r="FR183" s="118"/>
      <c r="FS183" s="118"/>
      <c r="FT183" s="118"/>
      <c r="FU183" s="118"/>
      <c r="FV183" s="118"/>
      <c r="FW183" s="118"/>
      <c r="FX183" s="118"/>
      <c r="FY183" s="118"/>
      <c r="FZ183" s="118"/>
      <c r="GA183" s="118"/>
      <c r="GB183" s="118"/>
      <c r="GC183" s="118"/>
      <c r="GD183" s="118"/>
      <c r="GE183" s="118"/>
      <c r="GF183" s="118"/>
      <c r="GG183" s="118"/>
      <c r="GH183" s="118"/>
      <c r="GI183" s="118"/>
      <c r="GJ183" s="118"/>
      <c r="GK183" s="118"/>
      <c r="GL183" s="118"/>
      <c r="GM183" s="118"/>
      <c r="GN183" s="118"/>
      <c r="GO183" s="118"/>
      <c r="GP183" s="118"/>
      <c r="GQ183" s="118"/>
      <c r="GR183" s="118"/>
      <c r="GS183" s="118"/>
      <c r="GT183" s="118"/>
      <c r="GU183" s="118"/>
      <c r="GV183" s="118"/>
      <c r="GW183" s="118"/>
      <c r="GX183" s="118"/>
      <c r="GY183" s="118"/>
      <c r="GZ183" s="118"/>
      <c r="HA183" s="118"/>
      <c r="HB183" s="118"/>
      <c r="HC183" s="118"/>
      <c r="HD183" s="118"/>
      <c r="HE183" s="118"/>
      <c r="HF183" s="118"/>
      <c r="HG183" s="118"/>
      <c r="HH183" s="118"/>
      <c r="HI183" s="118"/>
      <c r="HJ183" s="118"/>
      <c r="HK183" s="118"/>
      <c r="HL183" s="118"/>
      <c r="HM183" s="118"/>
      <c r="HN183" s="118"/>
      <c r="HO183" s="118"/>
      <c r="HP183" s="118"/>
      <c r="HQ183" s="118"/>
      <c r="HR183" s="118"/>
      <c r="HS183" s="118"/>
      <c r="HT183" s="118"/>
      <c r="HU183" s="118"/>
      <c r="HV183" s="118"/>
    </row>
    <row r="184" spans="1:230" x14ac:dyDescent="0.3">
      <c r="A184" s="120"/>
      <c r="B184" s="120"/>
      <c r="C184" s="118"/>
      <c r="D184" s="118"/>
      <c r="E184" s="118"/>
      <c r="F184" s="118"/>
      <c r="G184" s="118"/>
      <c r="H184" s="118"/>
      <c r="I184" s="118"/>
      <c r="J184" s="118"/>
      <c r="K184" s="118"/>
      <c r="L184" s="118"/>
      <c r="M184" s="118"/>
      <c r="N184" s="118"/>
      <c r="O184" s="118"/>
      <c r="P184" s="118"/>
      <c r="Q184" s="118"/>
      <c r="R184" s="118"/>
      <c r="S184" s="118"/>
      <c r="T184" s="123"/>
      <c r="U184" s="120"/>
      <c r="V184" s="118"/>
      <c r="W184" s="118"/>
      <c r="X184" s="118"/>
      <c r="Y184" s="118"/>
      <c r="Z184" s="118"/>
      <c r="AA184" s="118"/>
      <c r="AB184" s="118"/>
      <c r="AC184" s="118"/>
      <c r="AD184" s="118"/>
      <c r="AE184" s="118"/>
      <c r="AF184" s="118"/>
      <c r="AG184" s="118"/>
      <c r="AH184" s="118"/>
      <c r="AI184" s="118"/>
      <c r="AJ184" s="118"/>
      <c r="AK184" s="118"/>
      <c r="AL184" s="118"/>
      <c r="AM184" s="118"/>
      <c r="AN184" s="118"/>
      <c r="AO184" s="118"/>
      <c r="AP184" s="118"/>
      <c r="AQ184" s="118"/>
      <c r="AR184" s="118"/>
      <c r="AS184" s="123"/>
      <c r="AT184" s="123"/>
      <c r="AU184" s="118"/>
      <c r="AV184" s="118"/>
      <c r="AW184" s="118"/>
      <c r="AX184" s="118"/>
      <c r="AY184" s="118"/>
      <c r="AZ184" s="118"/>
      <c r="BA184" s="118"/>
      <c r="BB184" s="118"/>
      <c r="BC184" s="118"/>
      <c r="BD184" s="118"/>
      <c r="BE184" s="118"/>
      <c r="BF184" s="118"/>
      <c r="BG184" s="118"/>
      <c r="BH184" s="118"/>
      <c r="BI184" s="118"/>
      <c r="BJ184" s="118"/>
      <c r="BK184" s="118"/>
      <c r="BL184" s="118"/>
      <c r="BM184" s="118"/>
      <c r="BN184" s="118"/>
      <c r="BO184" s="118"/>
      <c r="BP184" s="118"/>
      <c r="BQ184" s="118"/>
      <c r="BR184" s="118"/>
      <c r="BS184" s="118"/>
      <c r="BT184" s="118"/>
      <c r="BU184" s="118"/>
      <c r="BV184" s="118"/>
      <c r="BW184" s="118"/>
      <c r="BX184" s="118"/>
      <c r="BY184" s="118"/>
      <c r="BZ184" s="118"/>
      <c r="CA184" s="118"/>
      <c r="CB184" s="118"/>
      <c r="CC184" s="118"/>
      <c r="CD184" s="118"/>
      <c r="CE184" s="118"/>
      <c r="CF184" s="118"/>
      <c r="CG184" s="118"/>
      <c r="CH184" s="118"/>
      <c r="CI184" s="118"/>
      <c r="CJ184" s="118"/>
      <c r="CK184" s="118"/>
      <c r="CL184" s="118"/>
      <c r="CM184" s="118"/>
      <c r="CN184" s="118"/>
      <c r="CO184" s="118"/>
      <c r="CP184" s="118"/>
      <c r="CQ184" s="118"/>
      <c r="CR184" s="118"/>
      <c r="CS184" s="118"/>
      <c r="CT184" s="118"/>
      <c r="CU184" s="118"/>
      <c r="CV184" s="118"/>
      <c r="CW184" s="118"/>
      <c r="CX184" s="118"/>
      <c r="CY184" s="118"/>
      <c r="CZ184" s="118"/>
      <c r="DA184" s="118"/>
      <c r="DB184" s="118"/>
      <c r="DC184" s="118"/>
      <c r="DD184" s="118"/>
      <c r="DE184" s="118"/>
      <c r="DF184" s="118"/>
      <c r="DG184" s="118"/>
      <c r="DH184" s="118"/>
      <c r="DI184" s="118"/>
      <c r="DJ184" s="118"/>
      <c r="DK184" s="118"/>
      <c r="DL184" s="118"/>
      <c r="DM184" s="118"/>
      <c r="DN184" s="118"/>
      <c r="DO184" s="118"/>
      <c r="DP184" s="118"/>
      <c r="DQ184" s="118"/>
      <c r="DR184" s="118"/>
      <c r="DS184" s="118"/>
      <c r="DT184" s="118"/>
      <c r="DU184" s="129"/>
      <c r="DV184" s="118"/>
      <c r="DW184" s="118"/>
      <c r="DX184" s="118"/>
      <c r="DY184" s="118"/>
      <c r="DZ184" s="118"/>
      <c r="EA184" s="118"/>
      <c r="EB184" s="118"/>
      <c r="EC184" s="118"/>
      <c r="ED184" s="118"/>
      <c r="EE184" s="118"/>
      <c r="EF184" s="118"/>
      <c r="EG184" s="118"/>
      <c r="EH184" s="118"/>
      <c r="EI184" s="118"/>
      <c r="EJ184" s="118"/>
      <c r="EK184" s="118"/>
      <c r="EL184" s="123"/>
      <c r="EM184" s="123"/>
      <c r="EN184" s="118"/>
      <c r="EO184" s="118"/>
      <c r="EP184" s="118"/>
      <c r="EQ184" s="118"/>
      <c r="ER184" s="118"/>
      <c r="ES184" s="118"/>
      <c r="ET184" s="118"/>
      <c r="EU184" s="118"/>
      <c r="EV184" s="144">
        <v>2083</v>
      </c>
      <c r="EW184" s="129"/>
      <c r="EX184" s="123"/>
      <c r="EY184" s="123"/>
      <c r="EZ184" s="259"/>
      <c r="FA184" s="260"/>
      <c r="FB184" s="118"/>
      <c r="FC184" s="118"/>
      <c r="FD184" s="118"/>
      <c r="FE184" s="118"/>
      <c r="FF184" s="118"/>
      <c r="FG184" s="118"/>
      <c r="FH184" s="118"/>
      <c r="FI184" s="118"/>
      <c r="FJ184" s="118"/>
      <c r="FK184" s="118"/>
      <c r="FL184" s="118"/>
      <c r="FM184" s="118"/>
      <c r="FN184" s="118"/>
      <c r="FO184" s="118"/>
      <c r="FP184" s="118"/>
      <c r="FQ184" s="118"/>
      <c r="FR184" s="118"/>
      <c r="FS184" s="118"/>
      <c r="FT184" s="118"/>
      <c r="FU184" s="118"/>
      <c r="FV184" s="118"/>
      <c r="FW184" s="118"/>
      <c r="FX184" s="118"/>
      <c r="FY184" s="118"/>
      <c r="FZ184" s="118"/>
      <c r="GA184" s="118"/>
      <c r="GB184" s="118"/>
      <c r="GC184" s="118"/>
      <c r="GD184" s="118"/>
      <c r="GE184" s="118"/>
      <c r="GF184" s="118"/>
      <c r="GG184" s="118"/>
      <c r="GH184" s="118"/>
      <c r="GI184" s="118"/>
      <c r="GJ184" s="118"/>
      <c r="GK184" s="118"/>
      <c r="GL184" s="118"/>
      <c r="GM184" s="118"/>
      <c r="GN184" s="118"/>
      <c r="GO184" s="118"/>
      <c r="GP184" s="118"/>
      <c r="GQ184" s="118"/>
      <c r="GR184" s="118"/>
      <c r="GS184" s="118"/>
      <c r="GT184" s="118"/>
      <c r="GU184" s="118"/>
      <c r="GV184" s="118"/>
      <c r="GW184" s="118"/>
      <c r="GX184" s="118"/>
      <c r="GY184" s="118"/>
      <c r="GZ184" s="118"/>
      <c r="HA184" s="118"/>
      <c r="HB184" s="118"/>
      <c r="HC184" s="118"/>
      <c r="HD184" s="118"/>
      <c r="HE184" s="118"/>
      <c r="HF184" s="118"/>
      <c r="HG184" s="118"/>
      <c r="HH184" s="118"/>
      <c r="HI184" s="118"/>
      <c r="HJ184" s="118"/>
      <c r="HK184" s="118"/>
      <c r="HL184" s="118"/>
      <c r="HM184" s="118"/>
      <c r="HN184" s="118"/>
      <c r="HO184" s="118"/>
      <c r="HP184" s="118"/>
      <c r="HQ184" s="118"/>
      <c r="HR184" s="118"/>
      <c r="HS184" s="118"/>
      <c r="HT184" s="118"/>
      <c r="HU184" s="118"/>
      <c r="HV184" s="118"/>
    </row>
    <row r="185" spans="1:230" x14ac:dyDescent="0.3">
      <c r="A185" s="120"/>
      <c r="B185" s="120"/>
      <c r="C185" s="118"/>
      <c r="D185" s="118"/>
      <c r="E185" s="118"/>
      <c r="F185" s="118"/>
      <c r="G185" s="118"/>
      <c r="H185" s="118"/>
      <c r="I185" s="118"/>
      <c r="J185" s="118"/>
      <c r="K185" s="118"/>
      <c r="L185" s="118"/>
      <c r="M185" s="118"/>
      <c r="N185" s="118"/>
      <c r="O185" s="118"/>
      <c r="P185" s="118"/>
      <c r="Q185" s="118"/>
      <c r="R185" s="118"/>
      <c r="S185" s="118"/>
      <c r="T185" s="123"/>
      <c r="U185" s="120"/>
      <c r="V185" s="118"/>
      <c r="W185" s="118"/>
      <c r="X185" s="118"/>
      <c r="Y185" s="118"/>
      <c r="Z185" s="118"/>
      <c r="AA185" s="118"/>
      <c r="AB185" s="118"/>
      <c r="AC185" s="118"/>
      <c r="AD185" s="118"/>
      <c r="AE185" s="118"/>
      <c r="AF185" s="118"/>
      <c r="AG185" s="118"/>
      <c r="AH185" s="118"/>
      <c r="AI185" s="118"/>
      <c r="AJ185" s="118"/>
      <c r="AK185" s="118"/>
      <c r="AL185" s="118"/>
      <c r="AM185" s="118"/>
      <c r="AN185" s="118"/>
      <c r="AO185" s="118"/>
      <c r="AP185" s="118"/>
      <c r="AQ185" s="118"/>
      <c r="AR185" s="118"/>
      <c r="AS185" s="123"/>
      <c r="AT185" s="123"/>
      <c r="AU185" s="118"/>
      <c r="AV185" s="118"/>
      <c r="AW185" s="118"/>
      <c r="AX185" s="118"/>
      <c r="AY185" s="118"/>
      <c r="AZ185" s="118"/>
      <c r="BA185" s="118"/>
      <c r="BB185" s="118"/>
      <c r="BC185" s="118"/>
      <c r="BD185" s="118"/>
      <c r="BE185" s="118"/>
      <c r="BF185" s="118"/>
      <c r="BG185" s="118"/>
      <c r="BH185" s="118"/>
      <c r="BI185" s="118"/>
      <c r="BJ185" s="118"/>
      <c r="BK185" s="118"/>
      <c r="BL185" s="118"/>
      <c r="BM185" s="118"/>
      <c r="BN185" s="118"/>
      <c r="BO185" s="118"/>
      <c r="BP185" s="118"/>
      <c r="BQ185" s="118"/>
      <c r="BR185" s="118"/>
      <c r="BS185" s="118"/>
      <c r="BT185" s="118"/>
      <c r="BU185" s="118"/>
      <c r="BV185" s="118"/>
      <c r="BW185" s="118"/>
      <c r="BX185" s="118"/>
      <c r="BY185" s="118"/>
      <c r="BZ185" s="118"/>
      <c r="CA185" s="118"/>
      <c r="CB185" s="118"/>
      <c r="CC185" s="118"/>
      <c r="CD185" s="118"/>
      <c r="CE185" s="118"/>
      <c r="CF185" s="118"/>
      <c r="CG185" s="118"/>
      <c r="CH185" s="118"/>
      <c r="CI185" s="118"/>
      <c r="CJ185" s="118"/>
      <c r="CK185" s="118"/>
      <c r="CL185" s="118"/>
      <c r="CM185" s="118"/>
      <c r="CN185" s="118"/>
      <c r="CO185" s="118"/>
      <c r="CP185" s="118"/>
      <c r="CQ185" s="118"/>
      <c r="CR185" s="118"/>
      <c r="CS185" s="118"/>
      <c r="CT185" s="118"/>
      <c r="CU185" s="118"/>
      <c r="CV185" s="118"/>
      <c r="CW185" s="118"/>
      <c r="CX185" s="118"/>
      <c r="CY185" s="118"/>
      <c r="CZ185" s="118"/>
      <c r="DA185" s="118"/>
      <c r="DB185" s="118"/>
      <c r="DC185" s="118"/>
      <c r="DD185" s="118"/>
      <c r="DE185" s="118"/>
      <c r="DF185" s="118"/>
      <c r="DG185" s="118"/>
      <c r="DH185" s="118"/>
      <c r="DI185" s="118"/>
      <c r="DJ185" s="118"/>
      <c r="DK185" s="118"/>
      <c r="DL185" s="118"/>
      <c r="DM185" s="118"/>
      <c r="DN185" s="118"/>
      <c r="DO185" s="118"/>
      <c r="DP185" s="118"/>
      <c r="DQ185" s="118"/>
      <c r="DR185" s="118"/>
      <c r="DS185" s="118"/>
      <c r="DT185" s="118"/>
      <c r="DU185" s="129"/>
      <c r="DV185" s="118"/>
      <c r="DW185" s="118"/>
      <c r="DX185" s="118"/>
      <c r="DY185" s="118"/>
      <c r="DZ185" s="118"/>
      <c r="EA185" s="118"/>
      <c r="EB185" s="118"/>
      <c r="EC185" s="118"/>
      <c r="ED185" s="118"/>
      <c r="EE185" s="118"/>
      <c r="EF185" s="118"/>
      <c r="EG185" s="118"/>
      <c r="EH185" s="118"/>
      <c r="EI185" s="118"/>
      <c r="EJ185" s="118"/>
      <c r="EK185" s="118"/>
      <c r="EL185" s="123"/>
      <c r="EM185" s="123"/>
      <c r="EN185" s="118"/>
      <c r="EO185" s="118"/>
      <c r="EP185" s="118"/>
      <c r="EQ185" s="118"/>
      <c r="ER185" s="118"/>
      <c r="ES185" s="118"/>
      <c r="ET185" s="118"/>
      <c r="EU185" s="118"/>
      <c r="EV185" s="144">
        <v>2084</v>
      </c>
      <c r="EW185" s="129"/>
      <c r="EX185" s="123"/>
      <c r="EY185" s="123"/>
      <c r="EZ185" s="259"/>
      <c r="FA185" s="260"/>
      <c r="FB185" s="118"/>
      <c r="FC185" s="118"/>
      <c r="FD185" s="118"/>
      <c r="FE185" s="118"/>
      <c r="FF185" s="118"/>
      <c r="FG185" s="118"/>
      <c r="FH185" s="118"/>
      <c r="FI185" s="118"/>
      <c r="FJ185" s="118"/>
      <c r="FK185" s="118"/>
      <c r="FL185" s="118"/>
      <c r="FM185" s="118"/>
      <c r="FN185" s="118"/>
      <c r="FO185" s="118"/>
      <c r="FP185" s="118"/>
      <c r="FQ185" s="118"/>
      <c r="FR185" s="118"/>
      <c r="FS185" s="118"/>
      <c r="FT185" s="118"/>
      <c r="FU185" s="118"/>
      <c r="FV185" s="118"/>
      <c r="FW185" s="118"/>
      <c r="FX185" s="118"/>
      <c r="FY185" s="118"/>
      <c r="FZ185" s="118"/>
      <c r="GA185" s="118"/>
      <c r="GB185" s="118"/>
      <c r="GC185" s="118"/>
      <c r="GD185" s="118"/>
      <c r="GE185" s="118"/>
      <c r="GF185" s="118"/>
      <c r="GG185" s="118"/>
      <c r="GH185" s="118"/>
      <c r="GI185" s="118"/>
      <c r="GJ185" s="118"/>
      <c r="GK185" s="118"/>
      <c r="GL185" s="118"/>
      <c r="GM185" s="118"/>
      <c r="GN185" s="118"/>
      <c r="GO185" s="118"/>
      <c r="GP185" s="118"/>
      <c r="GQ185" s="118"/>
      <c r="GR185" s="118"/>
      <c r="GS185" s="118"/>
      <c r="GT185" s="118"/>
      <c r="GU185" s="118"/>
      <c r="GV185" s="118"/>
      <c r="GW185" s="118"/>
      <c r="GX185" s="118"/>
      <c r="GY185" s="118"/>
      <c r="GZ185" s="118"/>
      <c r="HA185" s="118"/>
      <c r="HB185" s="118"/>
      <c r="HC185" s="118"/>
      <c r="HD185" s="118"/>
      <c r="HE185" s="118"/>
      <c r="HF185" s="118"/>
      <c r="HG185" s="118"/>
      <c r="HH185" s="118"/>
      <c r="HI185" s="118"/>
      <c r="HJ185" s="118"/>
      <c r="HK185" s="118"/>
      <c r="HL185" s="118"/>
      <c r="HM185" s="118"/>
      <c r="HN185" s="118"/>
      <c r="HO185" s="118"/>
      <c r="HP185" s="118"/>
      <c r="HQ185" s="118"/>
      <c r="HR185" s="118"/>
      <c r="HS185" s="118"/>
      <c r="HT185" s="118"/>
      <c r="HU185" s="118"/>
      <c r="HV185" s="118"/>
    </row>
    <row r="186" spans="1:230" x14ac:dyDescent="0.3">
      <c r="A186" s="120"/>
      <c r="B186" s="120"/>
      <c r="C186" s="118"/>
      <c r="D186" s="118"/>
      <c r="E186" s="118"/>
      <c r="F186" s="118"/>
      <c r="G186" s="118"/>
      <c r="H186" s="118"/>
      <c r="I186" s="118"/>
      <c r="J186" s="118"/>
      <c r="K186" s="118"/>
      <c r="L186" s="118"/>
      <c r="M186" s="118"/>
      <c r="N186" s="118"/>
      <c r="O186" s="118"/>
      <c r="P186" s="118"/>
      <c r="Q186" s="118"/>
      <c r="R186" s="118"/>
      <c r="S186" s="118"/>
      <c r="T186" s="123"/>
      <c r="U186" s="120"/>
      <c r="V186" s="118"/>
      <c r="W186" s="118"/>
      <c r="X186" s="118"/>
      <c r="Y186" s="118"/>
      <c r="Z186" s="118"/>
      <c r="AA186" s="118"/>
      <c r="AB186" s="118"/>
      <c r="AC186" s="118"/>
      <c r="AD186" s="118"/>
      <c r="AE186" s="118"/>
      <c r="AF186" s="118"/>
      <c r="AG186" s="118"/>
      <c r="AH186" s="118"/>
      <c r="AI186" s="118"/>
      <c r="AJ186" s="118"/>
      <c r="AK186" s="118"/>
      <c r="AL186" s="118"/>
      <c r="AM186" s="118"/>
      <c r="AN186" s="118"/>
      <c r="AO186" s="118"/>
      <c r="AP186" s="118"/>
      <c r="AQ186" s="118"/>
      <c r="AR186" s="118"/>
      <c r="AS186" s="123"/>
      <c r="AT186" s="123"/>
      <c r="AU186" s="118"/>
      <c r="AV186" s="118"/>
      <c r="AW186" s="118"/>
      <c r="AX186" s="118"/>
      <c r="AY186" s="118"/>
      <c r="AZ186" s="118"/>
      <c r="BA186" s="118"/>
      <c r="BB186" s="118"/>
      <c r="BC186" s="118"/>
      <c r="BD186" s="118"/>
      <c r="BE186" s="118"/>
      <c r="BF186" s="118"/>
      <c r="BG186" s="118"/>
      <c r="BH186" s="118"/>
      <c r="BI186" s="118"/>
      <c r="BJ186" s="118"/>
      <c r="BK186" s="118"/>
      <c r="BL186" s="118"/>
      <c r="BM186" s="118"/>
      <c r="BN186" s="118"/>
      <c r="BO186" s="118"/>
      <c r="BP186" s="118"/>
      <c r="BQ186" s="118"/>
      <c r="BR186" s="118"/>
      <c r="BS186" s="118"/>
      <c r="BT186" s="118"/>
      <c r="BU186" s="118"/>
      <c r="BV186" s="118"/>
      <c r="BW186" s="118"/>
      <c r="BX186" s="118"/>
      <c r="BY186" s="118"/>
      <c r="BZ186" s="118"/>
      <c r="CA186" s="118"/>
      <c r="CB186" s="118"/>
      <c r="CC186" s="118"/>
      <c r="CD186" s="118"/>
      <c r="CE186" s="118"/>
      <c r="CF186" s="118"/>
      <c r="CG186" s="118"/>
      <c r="CH186" s="118"/>
      <c r="CI186" s="118"/>
      <c r="CJ186" s="118"/>
      <c r="CK186" s="118"/>
      <c r="CL186" s="118"/>
      <c r="CM186" s="118"/>
      <c r="CN186" s="118"/>
      <c r="CO186" s="118"/>
      <c r="CP186" s="118"/>
      <c r="CQ186" s="118"/>
      <c r="CR186" s="118"/>
      <c r="CS186" s="118"/>
      <c r="CT186" s="118"/>
      <c r="CU186" s="118"/>
      <c r="CV186" s="118"/>
      <c r="CW186" s="118"/>
      <c r="CX186" s="118"/>
      <c r="CY186" s="118"/>
      <c r="CZ186" s="118"/>
      <c r="DA186" s="118"/>
      <c r="DB186" s="118"/>
      <c r="DC186" s="118"/>
      <c r="DD186" s="118"/>
      <c r="DE186" s="118"/>
      <c r="DF186" s="118"/>
      <c r="DG186" s="118"/>
      <c r="DH186" s="118"/>
      <c r="DI186" s="118"/>
      <c r="DJ186" s="118"/>
      <c r="DK186" s="118"/>
      <c r="DL186" s="118"/>
      <c r="DM186" s="118"/>
      <c r="DN186" s="118"/>
      <c r="DO186" s="118"/>
      <c r="DP186" s="118"/>
      <c r="DQ186" s="118"/>
      <c r="DR186" s="118"/>
      <c r="DS186" s="118"/>
      <c r="DT186" s="118"/>
      <c r="DU186" s="129"/>
      <c r="DV186" s="118"/>
      <c r="DW186" s="118"/>
      <c r="DX186" s="118"/>
      <c r="DY186" s="118"/>
      <c r="DZ186" s="118"/>
      <c r="EA186" s="118"/>
      <c r="EB186" s="118"/>
      <c r="EC186" s="118"/>
      <c r="ED186" s="118"/>
      <c r="EE186" s="118"/>
      <c r="EF186" s="118"/>
      <c r="EG186" s="118"/>
      <c r="EH186" s="118"/>
      <c r="EI186" s="118"/>
      <c r="EJ186" s="118"/>
      <c r="EK186" s="118"/>
      <c r="EL186" s="123"/>
      <c r="EM186" s="123"/>
      <c r="EN186" s="118"/>
      <c r="EO186" s="118"/>
      <c r="EP186" s="118"/>
      <c r="EQ186" s="118"/>
      <c r="ER186" s="118"/>
      <c r="ES186" s="118"/>
      <c r="ET186" s="118"/>
      <c r="EU186" s="118"/>
      <c r="EV186" s="159">
        <v>2085</v>
      </c>
      <c r="EW186" s="129"/>
      <c r="EX186" s="123"/>
      <c r="EY186" s="123"/>
      <c r="EZ186" s="259"/>
      <c r="FA186" s="260"/>
      <c r="FB186" s="118"/>
      <c r="FC186" s="118"/>
      <c r="FD186" s="118"/>
      <c r="FE186" s="118"/>
      <c r="FF186" s="118"/>
      <c r="FG186" s="118"/>
      <c r="FH186" s="118"/>
      <c r="FI186" s="118"/>
      <c r="FJ186" s="118"/>
      <c r="FK186" s="118"/>
      <c r="FL186" s="118"/>
      <c r="FM186" s="118"/>
      <c r="FN186" s="118"/>
      <c r="FO186" s="118"/>
      <c r="FP186" s="118"/>
      <c r="FQ186" s="118"/>
      <c r="FR186" s="118"/>
      <c r="FS186" s="118"/>
      <c r="FT186" s="118"/>
      <c r="FU186" s="118"/>
      <c r="FV186" s="118"/>
      <c r="FW186" s="118"/>
      <c r="FX186" s="118"/>
      <c r="FY186" s="118"/>
      <c r="FZ186" s="118"/>
      <c r="GA186" s="118"/>
      <c r="GB186" s="118"/>
      <c r="GC186" s="118"/>
      <c r="GD186" s="118"/>
      <c r="GE186" s="118"/>
      <c r="GF186" s="118"/>
      <c r="GG186" s="118"/>
      <c r="GH186" s="118"/>
      <c r="GI186" s="118"/>
      <c r="GJ186" s="118"/>
      <c r="GK186" s="118"/>
      <c r="GL186" s="118"/>
      <c r="GM186" s="118"/>
      <c r="GN186" s="118"/>
      <c r="GO186" s="118"/>
      <c r="GP186" s="118"/>
      <c r="GQ186" s="118"/>
      <c r="GR186" s="118"/>
      <c r="GS186" s="118"/>
      <c r="GT186" s="118"/>
      <c r="GU186" s="118"/>
      <c r="GV186" s="118"/>
      <c r="GW186" s="118"/>
      <c r="GX186" s="118"/>
      <c r="GY186" s="118"/>
      <c r="GZ186" s="118"/>
      <c r="HA186" s="118"/>
      <c r="HB186" s="118"/>
      <c r="HC186" s="118"/>
      <c r="HD186" s="118"/>
      <c r="HE186" s="118"/>
      <c r="HF186" s="118"/>
      <c r="HG186" s="118"/>
      <c r="HH186" s="118"/>
      <c r="HI186" s="118"/>
      <c r="HJ186" s="118"/>
      <c r="HK186" s="118"/>
      <c r="HL186" s="118"/>
      <c r="HM186" s="118"/>
      <c r="HN186" s="118"/>
      <c r="HO186" s="118"/>
      <c r="HP186" s="118"/>
      <c r="HQ186" s="118"/>
      <c r="HR186" s="118"/>
      <c r="HS186" s="118"/>
      <c r="HT186" s="118"/>
      <c r="HU186" s="118"/>
      <c r="HV186" s="118"/>
    </row>
    <row r="187" spans="1:230" x14ac:dyDescent="0.3">
      <c r="A187" s="120"/>
      <c r="B187" s="120"/>
      <c r="C187" s="118"/>
      <c r="D187" s="118"/>
      <c r="E187" s="118"/>
      <c r="F187" s="118"/>
      <c r="G187" s="118"/>
      <c r="H187" s="118"/>
      <c r="I187" s="118"/>
      <c r="J187" s="118"/>
      <c r="K187" s="118"/>
      <c r="L187" s="118"/>
      <c r="M187" s="118"/>
      <c r="N187" s="118"/>
      <c r="O187" s="118"/>
      <c r="P187" s="118"/>
      <c r="Q187" s="118"/>
      <c r="R187" s="118"/>
      <c r="S187" s="118"/>
      <c r="T187" s="123"/>
      <c r="U187" s="120"/>
      <c r="V187" s="118"/>
      <c r="W187" s="118"/>
      <c r="X187" s="118"/>
      <c r="Y187" s="118"/>
      <c r="Z187" s="118"/>
      <c r="AA187" s="118"/>
      <c r="AB187" s="118"/>
      <c r="AC187" s="118"/>
      <c r="AD187" s="118"/>
      <c r="AE187" s="118"/>
      <c r="AF187" s="118"/>
      <c r="AG187" s="118"/>
      <c r="AH187" s="118"/>
      <c r="AI187" s="118"/>
      <c r="AJ187" s="118"/>
      <c r="AK187" s="118"/>
      <c r="AL187" s="118"/>
      <c r="AM187" s="118"/>
      <c r="AN187" s="118"/>
      <c r="AO187" s="118"/>
      <c r="AP187" s="118"/>
      <c r="AQ187" s="118"/>
      <c r="AR187" s="118"/>
      <c r="AS187" s="123"/>
      <c r="AT187" s="123"/>
      <c r="AU187" s="118"/>
      <c r="AV187" s="118"/>
      <c r="AW187" s="118"/>
      <c r="AX187" s="118"/>
      <c r="AY187" s="118"/>
      <c r="AZ187" s="118"/>
      <c r="BA187" s="118"/>
      <c r="BB187" s="118"/>
      <c r="BC187" s="118"/>
      <c r="BD187" s="118"/>
      <c r="BE187" s="118"/>
      <c r="BF187" s="118"/>
      <c r="BG187" s="118"/>
      <c r="BH187" s="118"/>
      <c r="BI187" s="118"/>
      <c r="BJ187" s="118"/>
      <c r="BK187" s="118"/>
      <c r="BL187" s="118"/>
      <c r="BM187" s="118"/>
      <c r="BN187" s="118"/>
      <c r="BO187" s="118"/>
      <c r="BP187" s="118"/>
      <c r="BQ187" s="118"/>
      <c r="BR187" s="118"/>
      <c r="BS187" s="118"/>
      <c r="BT187" s="118"/>
      <c r="BU187" s="118"/>
      <c r="BV187" s="118"/>
      <c r="BW187" s="118"/>
      <c r="BX187" s="118"/>
      <c r="BY187" s="118"/>
      <c r="BZ187" s="118"/>
      <c r="CA187" s="118"/>
      <c r="CB187" s="118"/>
      <c r="CC187" s="118"/>
      <c r="CD187" s="118"/>
      <c r="CE187" s="118"/>
      <c r="CF187" s="118"/>
      <c r="CG187" s="118"/>
      <c r="CH187" s="118"/>
      <c r="CI187" s="118"/>
      <c r="CJ187" s="118"/>
      <c r="CK187" s="118"/>
      <c r="CL187" s="118"/>
      <c r="CM187" s="118"/>
      <c r="CN187" s="118"/>
      <c r="CO187" s="118"/>
      <c r="CP187" s="118"/>
      <c r="CQ187" s="118"/>
      <c r="CR187" s="118"/>
      <c r="CS187" s="118"/>
      <c r="CT187" s="118"/>
      <c r="CU187" s="118"/>
      <c r="CV187" s="118"/>
      <c r="CW187" s="118"/>
      <c r="CX187" s="118"/>
      <c r="CY187" s="118"/>
      <c r="CZ187" s="118"/>
      <c r="DA187" s="118"/>
      <c r="DB187" s="118"/>
      <c r="DC187" s="118"/>
      <c r="DD187" s="118"/>
      <c r="DE187" s="118"/>
      <c r="DF187" s="118"/>
      <c r="DG187" s="118"/>
      <c r="DH187" s="118"/>
      <c r="DI187" s="118"/>
      <c r="DJ187" s="118"/>
      <c r="DK187" s="118"/>
      <c r="DL187" s="118"/>
      <c r="DM187" s="118"/>
      <c r="DN187" s="118"/>
      <c r="DO187" s="118"/>
      <c r="DP187" s="118"/>
      <c r="DQ187" s="118"/>
      <c r="DR187" s="118"/>
      <c r="DS187" s="118"/>
      <c r="DT187" s="118"/>
      <c r="DU187" s="129"/>
      <c r="DV187" s="118"/>
      <c r="DW187" s="118"/>
      <c r="DX187" s="118"/>
      <c r="DY187" s="118"/>
      <c r="DZ187" s="118"/>
      <c r="EA187" s="118"/>
      <c r="EB187" s="118"/>
      <c r="EC187" s="118"/>
      <c r="ED187" s="118"/>
      <c r="EE187" s="118"/>
      <c r="EF187" s="118"/>
      <c r="EG187" s="118"/>
      <c r="EH187" s="118"/>
      <c r="EI187" s="118"/>
      <c r="EJ187" s="118"/>
      <c r="EK187" s="118"/>
      <c r="EL187" s="123"/>
      <c r="EM187" s="123"/>
      <c r="EN187" s="118"/>
      <c r="EO187" s="118"/>
      <c r="EP187" s="118"/>
      <c r="EQ187" s="118"/>
      <c r="ER187" s="118"/>
      <c r="ES187" s="118"/>
      <c r="ET187" s="118"/>
      <c r="EU187" s="118"/>
      <c r="EV187" s="144">
        <v>2086</v>
      </c>
      <c r="EW187" s="129"/>
      <c r="EX187" s="123"/>
      <c r="EY187" s="123"/>
      <c r="EZ187" s="259"/>
      <c r="FA187" s="260"/>
      <c r="FB187" s="118"/>
      <c r="FC187" s="118"/>
      <c r="FD187" s="118"/>
      <c r="FE187" s="118"/>
      <c r="FF187" s="118"/>
      <c r="FG187" s="118"/>
      <c r="FH187" s="118"/>
      <c r="FI187" s="118"/>
      <c r="FJ187" s="118"/>
      <c r="FK187" s="118"/>
      <c r="FL187" s="118"/>
      <c r="FM187" s="118"/>
      <c r="FN187" s="118"/>
      <c r="FO187" s="118"/>
      <c r="FP187" s="118"/>
      <c r="FQ187" s="118"/>
      <c r="FR187" s="118"/>
      <c r="FS187" s="118"/>
      <c r="FT187" s="118"/>
      <c r="FU187" s="118"/>
      <c r="FV187" s="118"/>
      <c r="FW187" s="118"/>
      <c r="FX187" s="118"/>
      <c r="FY187" s="118"/>
      <c r="FZ187" s="118"/>
      <c r="GA187" s="118"/>
      <c r="GB187" s="118"/>
      <c r="GC187" s="118"/>
      <c r="GD187" s="118"/>
      <c r="GE187" s="118"/>
      <c r="GF187" s="118"/>
      <c r="GG187" s="118"/>
      <c r="GH187" s="118"/>
      <c r="GI187" s="118"/>
      <c r="GJ187" s="118"/>
      <c r="GK187" s="118"/>
      <c r="GL187" s="118"/>
      <c r="GM187" s="118"/>
      <c r="GN187" s="118"/>
      <c r="GO187" s="118"/>
      <c r="GP187" s="118"/>
      <c r="GQ187" s="118"/>
      <c r="GR187" s="118"/>
      <c r="GS187" s="118"/>
      <c r="GT187" s="118"/>
      <c r="GU187" s="118"/>
      <c r="GV187" s="118"/>
      <c r="GW187" s="118"/>
      <c r="GX187" s="118"/>
      <c r="GY187" s="118"/>
      <c r="GZ187" s="118"/>
      <c r="HA187" s="118"/>
      <c r="HB187" s="118"/>
      <c r="HC187" s="118"/>
      <c r="HD187" s="118"/>
      <c r="HE187" s="118"/>
      <c r="HF187" s="118"/>
      <c r="HG187" s="118"/>
      <c r="HH187" s="118"/>
      <c r="HI187" s="118"/>
      <c r="HJ187" s="118"/>
      <c r="HK187" s="118"/>
      <c r="HL187" s="118"/>
      <c r="HM187" s="118"/>
      <c r="HN187" s="118"/>
      <c r="HO187" s="118"/>
      <c r="HP187" s="118"/>
      <c r="HQ187" s="118"/>
      <c r="HR187" s="118"/>
      <c r="HS187" s="118"/>
      <c r="HT187" s="118"/>
      <c r="HU187" s="118"/>
      <c r="HV187" s="118"/>
    </row>
    <row r="188" spans="1:230" x14ac:dyDescent="0.3">
      <c r="A188" s="120"/>
      <c r="B188" s="120"/>
      <c r="C188" s="118"/>
      <c r="D188" s="118"/>
      <c r="E188" s="118"/>
      <c r="F188" s="118"/>
      <c r="G188" s="118"/>
      <c r="H188" s="118"/>
      <c r="I188" s="118"/>
      <c r="J188" s="118"/>
      <c r="K188" s="118"/>
      <c r="L188" s="118"/>
      <c r="M188" s="118"/>
      <c r="N188" s="118"/>
      <c r="O188" s="118"/>
      <c r="P188" s="118"/>
      <c r="Q188" s="118"/>
      <c r="R188" s="118"/>
      <c r="S188" s="118"/>
      <c r="T188" s="123"/>
      <c r="U188" s="120"/>
      <c r="V188" s="118"/>
      <c r="W188" s="118"/>
      <c r="X188" s="118"/>
      <c r="Y188" s="118"/>
      <c r="Z188" s="118"/>
      <c r="AA188" s="118"/>
      <c r="AB188" s="118"/>
      <c r="AC188" s="118"/>
      <c r="AD188" s="118"/>
      <c r="AE188" s="118"/>
      <c r="AF188" s="118"/>
      <c r="AG188" s="118"/>
      <c r="AH188" s="118"/>
      <c r="AI188" s="118"/>
      <c r="AJ188" s="118"/>
      <c r="AK188" s="118"/>
      <c r="AL188" s="118"/>
      <c r="AM188" s="118"/>
      <c r="AN188" s="118"/>
      <c r="AO188" s="118"/>
      <c r="AP188" s="118"/>
      <c r="AQ188" s="118"/>
      <c r="AR188" s="118"/>
      <c r="AS188" s="123"/>
      <c r="AT188" s="123"/>
      <c r="AU188" s="118"/>
      <c r="AV188" s="118"/>
      <c r="AW188" s="118"/>
      <c r="AX188" s="118"/>
      <c r="AY188" s="118"/>
      <c r="AZ188" s="118"/>
      <c r="BA188" s="118"/>
      <c r="BB188" s="118"/>
      <c r="BC188" s="118"/>
      <c r="BD188" s="118"/>
      <c r="BE188" s="118"/>
      <c r="BF188" s="118"/>
      <c r="BG188" s="118"/>
      <c r="BH188" s="118"/>
      <c r="BI188" s="118"/>
      <c r="BJ188" s="118"/>
      <c r="BK188" s="118"/>
      <c r="BL188" s="118"/>
      <c r="BM188" s="118"/>
      <c r="BN188" s="118"/>
      <c r="BO188" s="118"/>
      <c r="BP188" s="118"/>
      <c r="BQ188" s="118"/>
      <c r="BR188" s="118"/>
      <c r="BS188" s="118"/>
      <c r="BT188" s="118"/>
      <c r="BU188" s="118"/>
      <c r="BV188" s="118"/>
      <c r="BW188" s="118"/>
      <c r="BX188" s="118"/>
      <c r="BY188" s="118"/>
      <c r="BZ188" s="118"/>
      <c r="CA188" s="118"/>
      <c r="CB188" s="118"/>
      <c r="CC188" s="118"/>
      <c r="CD188" s="118"/>
      <c r="CE188" s="118"/>
      <c r="CF188" s="118"/>
      <c r="CG188" s="118"/>
      <c r="CH188" s="118"/>
      <c r="CI188" s="118"/>
      <c r="CJ188" s="118"/>
      <c r="CK188" s="118"/>
      <c r="CL188" s="118"/>
      <c r="CM188" s="118"/>
      <c r="CN188" s="118"/>
      <c r="CO188" s="118"/>
      <c r="CP188" s="118"/>
      <c r="CQ188" s="118"/>
      <c r="CR188" s="118"/>
      <c r="CS188" s="118"/>
      <c r="CT188" s="118"/>
      <c r="CU188" s="118"/>
      <c r="CV188" s="118"/>
      <c r="CW188" s="118"/>
      <c r="CX188" s="118"/>
      <c r="CY188" s="118"/>
      <c r="CZ188" s="118"/>
      <c r="DA188" s="118"/>
      <c r="DB188" s="118"/>
      <c r="DC188" s="118"/>
      <c r="DD188" s="118"/>
      <c r="DE188" s="118"/>
      <c r="DF188" s="118"/>
      <c r="DG188" s="118"/>
      <c r="DH188" s="118"/>
      <c r="DI188" s="118"/>
      <c r="DJ188" s="118"/>
      <c r="DK188" s="118"/>
      <c r="DL188" s="118"/>
      <c r="DM188" s="118"/>
      <c r="DN188" s="118"/>
      <c r="DO188" s="118"/>
      <c r="DP188" s="118"/>
      <c r="DQ188" s="118"/>
      <c r="DR188" s="118"/>
      <c r="DS188" s="118"/>
      <c r="DT188" s="118"/>
      <c r="DU188" s="129"/>
      <c r="DV188" s="118"/>
      <c r="DW188" s="118"/>
      <c r="DX188" s="118"/>
      <c r="DY188" s="118"/>
      <c r="DZ188" s="118"/>
      <c r="EA188" s="118"/>
      <c r="EB188" s="118"/>
      <c r="EC188" s="118"/>
      <c r="ED188" s="118"/>
      <c r="EE188" s="118"/>
      <c r="EF188" s="118"/>
      <c r="EG188" s="118"/>
      <c r="EH188" s="118"/>
      <c r="EI188" s="118"/>
      <c r="EJ188" s="118"/>
      <c r="EK188" s="118"/>
      <c r="EL188" s="123"/>
      <c r="EM188" s="123"/>
      <c r="EN188" s="118"/>
      <c r="EO188" s="118"/>
      <c r="EP188" s="118"/>
      <c r="EQ188" s="118"/>
      <c r="ER188" s="118"/>
      <c r="ES188" s="118"/>
      <c r="ET188" s="118"/>
      <c r="EU188" s="118"/>
      <c r="EV188" s="144">
        <v>2087</v>
      </c>
      <c r="EW188" s="129"/>
      <c r="EX188" s="123"/>
      <c r="EY188" s="123"/>
      <c r="EZ188" s="259"/>
      <c r="FA188" s="260"/>
      <c r="FB188" s="118"/>
      <c r="FC188" s="118"/>
      <c r="FD188" s="118"/>
      <c r="FE188" s="118"/>
      <c r="FF188" s="118"/>
      <c r="FG188" s="118"/>
      <c r="FH188" s="118"/>
      <c r="FI188" s="118"/>
      <c r="FJ188" s="118"/>
      <c r="FK188" s="118"/>
      <c r="FL188" s="118"/>
      <c r="FM188" s="118"/>
      <c r="FN188" s="118"/>
      <c r="FO188" s="118"/>
      <c r="FP188" s="118"/>
      <c r="FQ188" s="118"/>
      <c r="FR188" s="118"/>
      <c r="FS188" s="118"/>
      <c r="FT188" s="118"/>
      <c r="FU188" s="118"/>
      <c r="FV188" s="118"/>
      <c r="FW188" s="118"/>
      <c r="FX188" s="118"/>
      <c r="FY188" s="118"/>
      <c r="FZ188" s="118"/>
      <c r="GA188" s="118"/>
      <c r="GB188" s="118"/>
      <c r="GC188" s="118"/>
      <c r="GD188" s="118"/>
      <c r="GE188" s="118"/>
      <c r="GF188" s="118"/>
      <c r="GG188" s="118"/>
      <c r="GH188" s="118"/>
      <c r="GI188" s="118"/>
      <c r="GJ188" s="118"/>
      <c r="GK188" s="118"/>
      <c r="GL188" s="118"/>
      <c r="GM188" s="118"/>
      <c r="GN188" s="118"/>
      <c r="GO188" s="118"/>
      <c r="GP188" s="118"/>
      <c r="GQ188" s="118"/>
      <c r="GR188" s="118"/>
      <c r="GS188" s="118"/>
      <c r="GT188" s="118"/>
      <c r="GU188" s="118"/>
      <c r="GV188" s="118"/>
      <c r="GW188" s="118"/>
      <c r="GX188" s="118"/>
      <c r="GY188" s="118"/>
      <c r="GZ188" s="118"/>
      <c r="HA188" s="118"/>
      <c r="HB188" s="118"/>
      <c r="HC188" s="118"/>
      <c r="HD188" s="118"/>
      <c r="HE188" s="118"/>
      <c r="HF188" s="118"/>
      <c r="HG188" s="118"/>
      <c r="HH188" s="118"/>
      <c r="HI188" s="118"/>
      <c r="HJ188" s="118"/>
      <c r="HK188" s="118"/>
      <c r="HL188" s="118"/>
      <c r="HM188" s="118"/>
      <c r="HN188" s="118"/>
      <c r="HO188" s="118"/>
      <c r="HP188" s="118"/>
      <c r="HQ188" s="118"/>
      <c r="HR188" s="118"/>
      <c r="HS188" s="118"/>
      <c r="HT188" s="118"/>
      <c r="HU188" s="118"/>
      <c r="HV188" s="118"/>
    </row>
    <row r="189" spans="1:230" x14ac:dyDescent="0.3">
      <c r="A189" s="120"/>
      <c r="B189" s="120"/>
      <c r="C189" s="118"/>
      <c r="D189" s="118"/>
      <c r="E189" s="118"/>
      <c r="F189" s="118"/>
      <c r="G189" s="118"/>
      <c r="H189" s="118"/>
      <c r="I189" s="118"/>
      <c r="J189" s="118"/>
      <c r="K189" s="118"/>
      <c r="L189" s="118"/>
      <c r="M189" s="118"/>
      <c r="N189" s="118"/>
      <c r="O189" s="118"/>
      <c r="P189" s="118"/>
      <c r="Q189" s="118"/>
      <c r="R189" s="118"/>
      <c r="S189" s="118"/>
      <c r="T189" s="123"/>
      <c r="U189" s="120"/>
      <c r="V189" s="118"/>
      <c r="W189" s="118"/>
      <c r="X189" s="118"/>
      <c r="Y189" s="118"/>
      <c r="Z189" s="118"/>
      <c r="AA189" s="118"/>
      <c r="AB189" s="118"/>
      <c r="AC189" s="118"/>
      <c r="AD189" s="118"/>
      <c r="AE189" s="118"/>
      <c r="AF189" s="118"/>
      <c r="AG189" s="118"/>
      <c r="AH189" s="118"/>
      <c r="AI189" s="118"/>
      <c r="AJ189" s="118"/>
      <c r="AK189" s="118"/>
      <c r="AL189" s="118"/>
      <c r="AM189" s="118"/>
      <c r="AN189" s="118"/>
      <c r="AO189" s="118"/>
      <c r="AP189" s="118"/>
      <c r="AQ189" s="118"/>
      <c r="AR189" s="118"/>
      <c r="AS189" s="123"/>
      <c r="AT189" s="123"/>
      <c r="AU189" s="118"/>
      <c r="AV189" s="118"/>
      <c r="AW189" s="118"/>
      <c r="AX189" s="118"/>
      <c r="AY189" s="118"/>
      <c r="AZ189" s="118"/>
      <c r="BA189" s="118"/>
      <c r="BB189" s="118"/>
      <c r="BC189" s="118"/>
      <c r="BD189" s="118"/>
      <c r="BE189" s="118"/>
      <c r="BF189" s="118"/>
      <c r="BG189" s="118"/>
      <c r="BH189" s="118"/>
      <c r="BI189" s="118"/>
      <c r="BJ189" s="118"/>
      <c r="BK189" s="118"/>
      <c r="BL189" s="118"/>
      <c r="BM189" s="118"/>
      <c r="BN189" s="118"/>
      <c r="BO189" s="118"/>
      <c r="BP189" s="118"/>
      <c r="BQ189" s="118"/>
      <c r="BR189" s="118"/>
      <c r="BS189" s="118"/>
      <c r="BT189" s="118"/>
      <c r="BU189" s="118"/>
      <c r="BV189" s="118"/>
      <c r="BW189" s="118"/>
      <c r="BX189" s="118"/>
      <c r="BY189" s="118"/>
      <c r="BZ189" s="118"/>
      <c r="CA189" s="118"/>
      <c r="CB189" s="118"/>
      <c r="CC189" s="118"/>
      <c r="CD189" s="118"/>
      <c r="CE189" s="118"/>
      <c r="CF189" s="118"/>
      <c r="CG189" s="118"/>
      <c r="CH189" s="118"/>
      <c r="CI189" s="118"/>
      <c r="CJ189" s="118"/>
      <c r="CK189" s="118"/>
      <c r="CL189" s="118"/>
      <c r="CM189" s="118"/>
      <c r="CN189" s="118"/>
      <c r="CO189" s="118"/>
      <c r="CP189" s="118"/>
      <c r="CQ189" s="118"/>
      <c r="CR189" s="118"/>
      <c r="CS189" s="118"/>
      <c r="CT189" s="118"/>
      <c r="CU189" s="118"/>
      <c r="CV189" s="118"/>
      <c r="CW189" s="118"/>
      <c r="CX189" s="118"/>
      <c r="CY189" s="118"/>
      <c r="CZ189" s="118"/>
      <c r="DA189" s="118"/>
      <c r="DB189" s="118"/>
      <c r="DC189" s="118"/>
      <c r="DD189" s="118"/>
      <c r="DE189" s="118"/>
      <c r="DF189" s="118"/>
      <c r="DG189" s="118"/>
      <c r="DH189" s="118"/>
      <c r="DI189" s="118"/>
      <c r="DJ189" s="118"/>
      <c r="DK189" s="118"/>
      <c r="DL189" s="118"/>
      <c r="DM189" s="118"/>
      <c r="DN189" s="118"/>
      <c r="DO189" s="118"/>
      <c r="DP189" s="118"/>
      <c r="DQ189" s="118"/>
      <c r="DR189" s="118"/>
      <c r="DS189" s="118"/>
      <c r="DT189" s="118"/>
      <c r="DU189" s="129"/>
      <c r="DV189" s="118"/>
      <c r="DW189" s="118"/>
      <c r="DX189" s="118"/>
      <c r="DY189" s="118"/>
      <c r="DZ189" s="118"/>
      <c r="EA189" s="118"/>
      <c r="EB189" s="118"/>
      <c r="EC189" s="118"/>
      <c r="ED189" s="118"/>
      <c r="EE189" s="118"/>
      <c r="EF189" s="118"/>
      <c r="EG189" s="118"/>
      <c r="EH189" s="118"/>
      <c r="EI189" s="118"/>
      <c r="EJ189" s="118"/>
      <c r="EK189" s="118"/>
      <c r="EL189" s="123"/>
      <c r="EM189" s="123"/>
      <c r="EN189" s="118"/>
      <c r="EO189" s="118"/>
      <c r="EP189" s="118"/>
      <c r="EQ189" s="118"/>
      <c r="ER189" s="118"/>
      <c r="ES189" s="118"/>
      <c r="ET189" s="118"/>
      <c r="EU189" s="118"/>
      <c r="EV189" s="144">
        <v>2088</v>
      </c>
      <c r="EW189" s="129"/>
      <c r="EX189" s="123"/>
      <c r="EY189" s="123"/>
      <c r="EZ189" s="259"/>
      <c r="FA189" s="260"/>
      <c r="FB189" s="118"/>
      <c r="FC189" s="118"/>
      <c r="FD189" s="118"/>
      <c r="FE189" s="118"/>
      <c r="FF189" s="118"/>
      <c r="FG189" s="118"/>
      <c r="FH189" s="118"/>
      <c r="FI189" s="118"/>
      <c r="FJ189" s="118"/>
      <c r="FK189" s="118"/>
      <c r="FL189" s="118"/>
      <c r="FM189" s="118"/>
      <c r="FN189" s="118"/>
      <c r="FO189" s="118"/>
      <c r="FP189" s="118"/>
      <c r="FQ189" s="118"/>
      <c r="FR189" s="118"/>
      <c r="FS189" s="118"/>
      <c r="FT189" s="118"/>
      <c r="FU189" s="118"/>
      <c r="FV189" s="118"/>
      <c r="FW189" s="118"/>
      <c r="FX189" s="118"/>
      <c r="FY189" s="118"/>
      <c r="FZ189" s="118"/>
      <c r="GA189" s="118"/>
      <c r="GB189" s="118"/>
      <c r="GC189" s="118"/>
      <c r="GD189" s="118"/>
      <c r="GE189" s="118"/>
      <c r="GF189" s="118"/>
      <c r="GG189" s="118"/>
      <c r="GH189" s="118"/>
      <c r="GI189" s="118"/>
      <c r="GJ189" s="118"/>
      <c r="GK189" s="118"/>
      <c r="GL189" s="118"/>
      <c r="GM189" s="118"/>
      <c r="GN189" s="118"/>
      <c r="GO189" s="118"/>
      <c r="GP189" s="118"/>
      <c r="GQ189" s="118"/>
      <c r="GR189" s="118"/>
      <c r="GS189" s="118"/>
      <c r="GT189" s="118"/>
      <c r="GU189" s="118"/>
      <c r="GV189" s="118"/>
      <c r="GW189" s="118"/>
      <c r="GX189" s="118"/>
      <c r="GY189" s="118"/>
      <c r="GZ189" s="118"/>
      <c r="HA189" s="118"/>
      <c r="HB189" s="118"/>
      <c r="HC189" s="118"/>
      <c r="HD189" s="118"/>
      <c r="HE189" s="118"/>
      <c r="HF189" s="118"/>
      <c r="HG189" s="118"/>
      <c r="HH189" s="118"/>
      <c r="HI189" s="118"/>
      <c r="HJ189" s="118"/>
      <c r="HK189" s="118"/>
      <c r="HL189" s="118"/>
      <c r="HM189" s="118"/>
      <c r="HN189" s="118"/>
      <c r="HO189" s="118"/>
      <c r="HP189" s="118"/>
      <c r="HQ189" s="118"/>
      <c r="HR189" s="118"/>
      <c r="HS189" s="118"/>
      <c r="HT189" s="118"/>
      <c r="HU189" s="118"/>
      <c r="HV189" s="118"/>
    </row>
    <row r="190" spans="1:230" x14ac:dyDescent="0.3">
      <c r="A190" s="120"/>
      <c r="B190" s="120"/>
      <c r="C190" s="118"/>
      <c r="D190" s="118"/>
      <c r="E190" s="118"/>
      <c r="F190" s="118"/>
      <c r="G190" s="118"/>
      <c r="H190" s="118"/>
      <c r="I190" s="118"/>
      <c r="J190" s="118"/>
      <c r="K190" s="118"/>
      <c r="L190" s="118"/>
      <c r="M190" s="118"/>
      <c r="N190" s="118"/>
      <c r="O190" s="118"/>
      <c r="P190" s="118"/>
      <c r="Q190" s="118"/>
      <c r="R190" s="118"/>
      <c r="S190" s="118"/>
      <c r="T190" s="123"/>
      <c r="U190" s="120"/>
      <c r="V190" s="118"/>
      <c r="W190" s="118"/>
      <c r="X190" s="118"/>
      <c r="Y190" s="118"/>
      <c r="Z190" s="118"/>
      <c r="AA190" s="118"/>
      <c r="AB190" s="118"/>
      <c r="AC190" s="118"/>
      <c r="AD190" s="118"/>
      <c r="AE190" s="118"/>
      <c r="AF190" s="118"/>
      <c r="AG190" s="118"/>
      <c r="AH190" s="118"/>
      <c r="AI190" s="118"/>
      <c r="AJ190" s="118"/>
      <c r="AK190" s="118"/>
      <c r="AL190" s="118"/>
      <c r="AM190" s="118"/>
      <c r="AN190" s="118"/>
      <c r="AO190" s="118"/>
      <c r="AP190" s="118"/>
      <c r="AQ190" s="118"/>
      <c r="AR190" s="118"/>
      <c r="AS190" s="123"/>
      <c r="AT190" s="123"/>
      <c r="AU190" s="118"/>
      <c r="AV190" s="118"/>
      <c r="AW190" s="118"/>
      <c r="AX190" s="118"/>
      <c r="AY190" s="118"/>
      <c r="AZ190" s="118"/>
      <c r="BA190" s="118"/>
      <c r="BB190" s="118"/>
      <c r="BC190" s="118"/>
      <c r="BD190" s="118"/>
      <c r="BE190" s="118"/>
      <c r="BF190" s="118"/>
      <c r="BG190" s="118"/>
      <c r="BH190" s="118"/>
      <c r="BI190" s="118"/>
      <c r="BJ190" s="118"/>
      <c r="BK190" s="118"/>
      <c r="BL190" s="118"/>
      <c r="BM190" s="118"/>
      <c r="BN190" s="118"/>
      <c r="BO190" s="118"/>
      <c r="BP190" s="118"/>
      <c r="BQ190" s="118"/>
      <c r="BR190" s="118"/>
      <c r="BS190" s="118"/>
      <c r="BT190" s="118"/>
      <c r="BU190" s="118"/>
      <c r="BV190" s="118"/>
      <c r="BW190" s="118"/>
      <c r="BX190" s="118"/>
      <c r="BY190" s="118"/>
      <c r="BZ190" s="118"/>
      <c r="CA190" s="118"/>
      <c r="CB190" s="118"/>
      <c r="CC190" s="118"/>
      <c r="CD190" s="118"/>
      <c r="CE190" s="118"/>
      <c r="CF190" s="118"/>
      <c r="CG190" s="118"/>
      <c r="CH190" s="118"/>
      <c r="CI190" s="118"/>
      <c r="CJ190" s="118"/>
      <c r="CK190" s="118"/>
      <c r="CL190" s="118"/>
      <c r="CM190" s="118"/>
      <c r="CN190" s="118"/>
      <c r="CO190" s="118"/>
      <c r="CP190" s="118"/>
      <c r="CQ190" s="118"/>
      <c r="CR190" s="118"/>
      <c r="CS190" s="118"/>
      <c r="CT190" s="118"/>
      <c r="CU190" s="118"/>
      <c r="CV190" s="118"/>
      <c r="CW190" s="118"/>
      <c r="CX190" s="118"/>
      <c r="CY190" s="118"/>
      <c r="CZ190" s="118"/>
      <c r="DA190" s="118"/>
      <c r="DB190" s="118"/>
      <c r="DC190" s="118"/>
      <c r="DD190" s="118"/>
      <c r="DE190" s="118"/>
      <c r="DF190" s="118"/>
      <c r="DG190" s="118"/>
      <c r="DH190" s="118"/>
      <c r="DI190" s="118"/>
      <c r="DJ190" s="118"/>
      <c r="DK190" s="118"/>
      <c r="DL190" s="118"/>
      <c r="DM190" s="118"/>
      <c r="DN190" s="118"/>
      <c r="DO190" s="118"/>
      <c r="DP190" s="118"/>
      <c r="DQ190" s="118"/>
      <c r="DR190" s="118"/>
      <c r="DS190" s="118"/>
      <c r="DT190" s="118"/>
      <c r="DU190" s="129"/>
      <c r="DV190" s="118"/>
      <c r="DW190" s="118"/>
      <c r="DX190" s="118"/>
      <c r="DY190" s="118"/>
      <c r="DZ190" s="118"/>
      <c r="EA190" s="118"/>
      <c r="EB190" s="118"/>
      <c r="EC190" s="118"/>
      <c r="ED190" s="118"/>
      <c r="EE190" s="118"/>
      <c r="EF190" s="118"/>
      <c r="EG190" s="118"/>
      <c r="EH190" s="118"/>
      <c r="EI190" s="118"/>
      <c r="EJ190" s="118"/>
      <c r="EK190" s="118"/>
      <c r="EL190" s="123"/>
      <c r="EM190" s="123"/>
      <c r="EN190" s="118"/>
      <c r="EO190" s="118"/>
      <c r="EP190" s="118"/>
      <c r="EQ190" s="118"/>
      <c r="ER190" s="118"/>
      <c r="ES190" s="118"/>
      <c r="ET190" s="118"/>
      <c r="EU190" s="118"/>
      <c r="EV190" s="159">
        <v>2089</v>
      </c>
      <c r="EW190" s="129"/>
      <c r="EX190" s="123"/>
      <c r="EY190" s="123"/>
      <c r="EZ190" s="259"/>
      <c r="FA190" s="260"/>
      <c r="FB190" s="118"/>
      <c r="FC190" s="118"/>
      <c r="FD190" s="118"/>
      <c r="FE190" s="118"/>
      <c r="FF190" s="118"/>
      <c r="FG190" s="118"/>
      <c r="FH190" s="118"/>
      <c r="FI190" s="118"/>
      <c r="FJ190" s="118"/>
      <c r="FK190" s="118"/>
      <c r="FL190" s="118"/>
      <c r="FM190" s="118"/>
      <c r="FN190" s="118"/>
      <c r="FO190" s="118"/>
      <c r="FP190" s="118"/>
      <c r="FQ190" s="118"/>
      <c r="FR190" s="118"/>
      <c r="FS190" s="118"/>
      <c r="FT190" s="118"/>
      <c r="FU190" s="118"/>
      <c r="FV190" s="118"/>
      <c r="FW190" s="118"/>
      <c r="FX190" s="118"/>
      <c r="FY190" s="118"/>
      <c r="FZ190" s="118"/>
      <c r="GA190" s="118"/>
      <c r="GB190" s="118"/>
      <c r="GC190" s="118"/>
      <c r="GD190" s="118"/>
      <c r="GE190" s="118"/>
      <c r="GF190" s="118"/>
      <c r="GG190" s="118"/>
      <c r="GH190" s="118"/>
      <c r="GI190" s="118"/>
      <c r="GJ190" s="118"/>
      <c r="GK190" s="118"/>
      <c r="GL190" s="118"/>
      <c r="GM190" s="118"/>
      <c r="GN190" s="118"/>
      <c r="GO190" s="118"/>
      <c r="GP190" s="118"/>
      <c r="GQ190" s="118"/>
      <c r="GR190" s="118"/>
      <c r="GS190" s="118"/>
      <c r="GT190" s="118"/>
      <c r="GU190" s="118"/>
      <c r="GV190" s="118"/>
      <c r="GW190" s="118"/>
      <c r="GX190" s="118"/>
      <c r="GY190" s="118"/>
      <c r="GZ190" s="118"/>
      <c r="HA190" s="118"/>
      <c r="HB190" s="118"/>
      <c r="HC190" s="118"/>
      <c r="HD190" s="118"/>
      <c r="HE190" s="118"/>
      <c r="HF190" s="118"/>
      <c r="HG190" s="118"/>
      <c r="HH190" s="118"/>
      <c r="HI190" s="118"/>
      <c r="HJ190" s="118"/>
      <c r="HK190" s="118"/>
      <c r="HL190" s="118"/>
      <c r="HM190" s="118"/>
      <c r="HN190" s="118"/>
      <c r="HO190" s="118"/>
      <c r="HP190" s="118"/>
      <c r="HQ190" s="118"/>
      <c r="HR190" s="118"/>
      <c r="HS190" s="118"/>
      <c r="HT190" s="118"/>
      <c r="HU190" s="118"/>
      <c r="HV190" s="118"/>
    </row>
    <row r="191" spans="1:230" x14ac:dyDescent="0.3">
      <c r="A191" s="120"/>
      <c r="B191" s="120"/>
      <c r="C191" s="118"/>
      <c r="D191" s="118"/>
      <c r="E191" s="118"/>
      <c r="F191" s="118"/>
      <c r="G191" s="118"/>
      <c r="H191" s="118"/>
      <c r="I191" s="118"/>
      <c r="J191" s="118"/>
      <c r="K191" s="118"/>
      <c r="L191" s="118"/>
      <c r="M191" s="118"/>
      <c r="N191" s="118"/>
      <c r="O191" s="118"/>
      <c r="P191" s="118"/>
      <c r="Q191" s="118"/>
      <c r="R191" s="118"/>
      <c r="S191" s="118"/>
      <c r="T191" s="123"/>
      <c r="U191" s="120"/>
      <c r="V191" s="118"/>
      <c r="W191" s="118"/>
      <c r="X191" s="118"/>
      <c r="Y191" s="118"/>
      <c r="Z191" s="118"/>
      <c r="AA191" s="118"/>
      <c r="AB191" s="118"/>
      <c r="AC191" s="118"/>
      <c r="AD191" s="118"/>
      <c r="AE191" s="118"/>
      <c r="AF191" s="118"/>
      <c r="AG191" s="118"/>
      <c r="AH191" s="118"/>
      <c r="AI191" s="118"/>
      <c r="AJ191" s="118"/>
      <c r="AK191" s="118"/>
      <c r="AL191" s="118"/>
      <c r="AM191" s="118"/>
      <c r="AN191" s="118"/>
      <c r="AO191" s="118"/>
      <c r="AP191" s="118"/>
      <c r="AQ191" s="118"/>
      <c r="AR191" s="118"/>
      <c r="AS191" s="123"/>
      <c r="AT191" s="123"/>
      <c r="AU191" s="118"/>
      <c r="AV191" s="118"/>
      <c r="AW191" s="118"/>
      <c r="AX191" s="118"/>
      <c r="AY191" s="118"/>
      <c r="AZ191" s="118"/>
      <c r="BA191" s="118"/>
      <c r="BB191" s="118"/>
      <c r="BC191" s="118"/>
      <c r="BD191" s="118"/>
      <c r="BE191" s="118"/>
      <c r="BF191" s="118"/>
      <c r="BG191" s="118"/>
      <c r="BH191" s="118"/>
      <c r="BI191" s="118"/>
      <c r="BJ191" s="118"/>
      <c r="BK191" s="118"/>
      <c r="BL191" s="118"/>
      <c r="BM191" s="118"/>
      <c r="BN191" s="118"/>
      <c r="BO191" s="118"/>
      <c r="BP191" s="118"/>
      <c r="BQ191" s="118"/>
      <c r="BR191" s="118"/>
      <c r="BS191" s="118"/>
      <c r="BT191" s="118"/>
      <c r="BU191" s="118"/>
      <c r="BV191" s="118"/>
      <c r="BW191" s="118"/>
      <c r="BX191" s="118"/>
      <c r="BY191" s="118"/>
      <c r="BZ191" s="118"/>
      <c r="CA191" s="118"/>
      <c r="CB191" s="118"/>
      <c r="CC191" s="118"/>
      <c r="CD191" s="118"/>
      <c r="CE191" s="118"/>
      <c r="CF191" s="118"/>
      <c r="CG191" s="118"/>
      <c r="CH191" s="118"/>
      <c r="CI191" s="118"/>
      <c r="CJ191" s="118"/>
      <c r="CK191" s="118"/>
      <c r="CL191" s="118"/>
      <c r="CM191" s="118"/>
      <c r="CN191" s="118"/>
      <c r="CO191" s="118"/>
      <c r="CP191" s="118"/>
      <c r="CQ191" s="118"/>
      <c r="CR191" s="118"/>
      <c r="CS191" s="118"/>
      <c r="CT191" s="118"/>
      <c r="CU191" s="118"/>
      <c r="CV191" s="118"/>
      <c r="CW191" s="118"/>
      <c r="CX191" s="118"/>
      <c r="CY191" s="118"/>
      <c r="CZ191" s="118"/>
      <c r="DA191" s="118"/>
      <c r="DB191" s="118"/>
      <c r="DC191" s="118"/>
      <c r="DD191" s="118"/>
      <c r="DE191" s="118"/>
      <c r="DF191" s="118"/>
      <c r="DG191" s="118"/>
      <c r="DH191" s="118"/>
      <c r="DI191" s="118"/>
      <c r="DJ191" s="118"/>
      <c r="DK191" s="118"/>
      <c r="DL191" s="118"/>
      <c r="DM191" s="118"/>
      <c r="DN191" s="118"/>
      <c r="DO191" s="118"/>
      <c r="DP191" s="118"/>
      <c r="DQ191" s="118"/>
      <c r="DR191" s="118"/>
      <c r="DS191" s="118"/>
      <c r="DT191" s="118"/>
      <c r="DU191" s="129"/>
      <c r="DV191" s="118"/>
      <c r="DW191" s="118"/>
      <c r="DX191" s="118"/>
      <c r="DY191" s="118"/>
      <c r="DZ191" s="118"/>
      <c r="EA191" s="118"/>
      <c r="EB191" s="118"/>
      <c r="EC191" s="118"/>
      <c r="ED191" s="118"/>
      <c r="EE191" s="118"/>
      <c r="EF191" s="118"/>
      <c r="EG191" s="118"/>
      <c r="EH191" s="118"/>
      <c r="EI191" s="118"/>
      <c r="EJ191" s="118"/>
      <c r="EK191" s="118"/>
      <c r="EL191" s="123"/>
      <c r="EM191" s="123"/>
      <c r="EN191" s="118"/>
      <c r="EO191" s="118"/>
      <c r="EP191" s="118"/>
      <c r="EQ191" s="118"/>
      <c r="ER191" s="118"/>
      <c r="ES191" s="118"/>
      <c r="ET191" s="118"/>
      <c r="EU191" s="118"/>
      <c r="EV191" s="144">
        <v>2090</v>
      </c>
      <c r="EW191" s="129"/>
      <c r="EX191" s="123"/>
      <c r="EY191" s="123"/>
      <c r="EZ191" s="259"/>
      <c r="FA191" s="260"/>
      <c r="FB191" s="118"/>
      <c r="FC191" s="118"/>
      <c r="FD191" s="118"/>
      <c r="FE191" s="118"/>
      <c r="FF191" s="118"/>
      <c r="FG191" s="118"/>
      <c r="FH191" s="118"/>
      <c r="FI191" s="118"/>
      <c r="FJ191" s="118"/>
      <c r="FK191" s="118"/>
      <c r="FL191" s="118"/>
      <c r="FM191" s="118"/>
      <c r="FN191" s="118"/>
      <c r="FO191" s="118"/>
      <c r="FP191" s="118"/>
      <c r="FQ191" s="118"/>
      <c r="FR191" s="118"/>
      <c r="FS191" s="118"/>
      <c r="FT191" s="118"/>
      <c r="FU191" s="118"/>
      <c r="FV191" s="118"/>
      <c r="FW191" s="118"/>
      <c r="FX191" s="118"/>
      <c r="FY191" s="118"/>
      <c r="FZ191" s="118"/>
      <c r="GA191" s="118"/>
      <c r="GB191" s="118"/>
      <c r="GC191" s="118"/>
      <c r="GD191" s="118"/>
      <c r="GE191" s="118"/>
      <c r="GF191" s="118"/>
      <c r="GG191" s="118"/>
      <c r="GH191" s="118"/>
      <c r="GI191" s="118"/>
      <c r="GJ191" s="118"/>
      <c r="GK191" s="118"/>
      <c r="GL191" s="118"/>
      <c r="GM191" s="118"/>
      <c r="GN191" s="118"/>
      <c r="GO191" s="118"/>
      <c r="GP191" s="118"/>
      <c r="GQ191" s="118"/>
      <c r="GR191" s="118"/>
      <c r="GS191" s="118"/>
      <c r="GT191" s="118"/>
      <c r="GU191" s="118"/>
      <c r="GV191" s="118"/>
      <c r="GW191" s="118"/>
      <c r="GX191" s="118"/>
      <c r="GY191" s="118"/>
      <c r="GZ191" s="118"/>
      <c r="HA191" s="118"/>
      <c r="HB191" s="118"/>
      <c r="HC191" s="118"/>
      <c r="HD191" s="118"/>
      <c r="HE191" s="118"/>
      <c r="HF191" s="118"/>
      <c r="HG191" s="118"/>
      <c r="HH191" s="118"/>
      <c r="HI191" s="118"/>
      <c r="HJ191" s="118"/>
      <c r="HK191" s="118"/>
      <c r="HL191" s="118"/>
      <c r="HM191" s="118"/>
      <c r="HN191" s="118"/>
      <c r="HO191" s="118"/>
      <c r="HP191" s="118"/>
      <c r="HQ191" s="118"/>
      <c r="HR191" s="118"/>
      <c r="HS191" s="118"/>
      <c r="HT191" s="118"/>
      <c r="HU191" s="118"/>
      <c r="HV191" s="118"/>
    </row>
    <row r="192" spans="1:230" x14ac:dyDescent="0.3">
      <c r="A192" s="120"/>
      <c r="B192" s="120"/>
      <c r="C192" s="118"/>
      <c r="D192" s="118"/>
      <c r="E192" s="118"/>
      <c r="F192" s="118"/>
      <c r="G192" s="118"/>
      <c r="H192" s="118"/>
      <c r="I192" s="118"/>
      <c r="J192" s="118"/>
      <c r="K192" s="118"/>
      <c r="L192" s="118"/>
      <c r="M192" s="118"/>
      <c r="N192" s="118"/>
      <c r="O192" s="118"/>
      <c r="P192" s="118"/>
      <c r="Q192" s="118"/>
      <c r="R192" s="118"/>
      <c r="S192" s="118"/>
      <c r="T192" s="123"/>
      <c r="U192" s="120"/>
      <c r="V192" s="118"/>
      <c r="W192" s="118"/>
      <c r="X192" s="118"/>
      <c r="Y192" s="118"/>
      <c r="Z192" s="118"/>
      <c r="AA192" s="118"/>
      <c r="AB192" s="118"/>
      <c r="AC192" s="118"/>
      <c r="AD192" s="118"/>
      <c r="AE192" s="118"/>
      <c r="AF192" s="118"/>
      <c r="AG192" s="118"/>
      <c r="AH192" s="118"/>
      <c r="AI192" s="118"/>
      <c r="AJ192" s="118"/>
      <c r="AK192" s="118"/>
      <c r="AL192" s="118"/>
      <c r="AM192" s="118"/>
      <c r="AN192" s="118"/>
      <c r="AO192" s="118"/>
      <c r="AP192" s="118"/>
      <c r="AQ192" s="118"/>
      <c r="AR192" s="118"/>
      <c r="AS192" s="123"/>
      <c r="AT192" s="123"/>
      <c r="AU192" s="118"/>
      <c r="AV192" s="118"/>
      <c r="AW192" s="118"/>
      <c r="AX192" s="118"/>
      <c r="AY192" s="118"/>
      <c r="AZ192" s="118"/>
      <c r="BA192" s="118"/>
      <c r="BB192" s="118"/>
      <c r="BC192" s="118"/>
      <c r="BD192" s="118"/>
      <c r="BE192" s="118"/>
      <c r="BF192" s="118"/>
      <c r="BG192" s="118"/>
      <c r="BH192" s="118"/>
      <c r="BI192" s="118"/>
      <c r="BJ192" s="118"/>
      <c r="BK192" s="118"/>
      <c r="BL192" s="118"/>
      <c r="BM192" s="118"/>
      <c r="BN192" s="118"/>
      <c r="BO192" s="118"/>
      <c r="BP192" s="118"/>
      <c r="BQ192" s="118"/>
      <c r="BR192" s="118"/>
      <c r="BS192" s="118"/>
      <c r="BT192" s="118"/>
      <c r="BU192" s="118"/>
      <c r="BV192" s="118"/>
      <c r="BW192" s="118"/>
      <c r="BX192" s="118"/>
      <c r="BY192" s="118"/>
      <c r="BZ192" s="118"/>
      <c r="CA192" s="118"/>
      <c r="CB192" s="118"/>
      <c r="CC192" s="118"/>
      <c r="CD192" s="118"/>
      <c r="CE192" s="118"/>
      <c r="CF192" s="118"/>
      <c r="CG192" s="118"/>
      <c r="CH192" s="118"/>
      <c r="CI192" s="118"/>
      <c r="CJ192" s="118"/>
      <c r="CK192" s="118"/>
      <c r="CL192" s="118"/>
      <c r="CM192" s="118"/>
      <c r="CN192" s="118"/>
      <c r="CO192" s="118"/>
      <c r="CP192" s="118"/>
      <c r="CQ192" s="118"/>
      <c r="CR192" s="118"/>
      <c r="CS192" s="118"/>
      <c r="CT192" s="118"/>
      <c r="CU192" s="118"/>
      <c r="CV192" s="118"/>
      <c r="CW192" s="118"/>
      <c r="CX192" s="118"/>
      <c r="CY192" s="118"/>
      <c r="CZ192" s="118"/>
      <c r="DA192" s="118"/>
      <c r="DB192" s="118"/>
      <c r="DC192" s="118"/>
      <c r="DD192" s="118"/>
      <c r="DE192" s="118"/>
      <c r="DF192" s="118"/>
      <c r="DG192" s="118"/>
      <c r="DH192" s="118"/>
      <c r="DI192" s="118"/>
      <c r="DJ192" s="118"/>
      <c r="DK192" s="118"/>
      <c r="DL192" s="118"/>
      <c r="DM192" s="118"/>
      <c r="DN192" s="118"/>
      <c r="DO192" s="118"/>
      <c r="DP192" s="118"/>
      <c r="DQ192" s="118"/>
      <c r="DR192" s="118"/>
      <c r="DS192" s="118"/>
      <c r="DT192" s="118"/>
      <c r="DU192" s="129"/>
      <c r="DV192" s="118"/>
      <c r="DW192" s="118"/>
      <c r="DX192" s="118"/>
      <c r="DY192" s="118"/>
      <c r="DZ192" s="118"/>
      <c r="EA192" s="118"/>
      <c r="EB192" s="118"/>
      <c r="EC192" s="118"/>
      <c r="ED192" s="118"/>
      <c r="EE192" s="118"/>
      <c r="EF192" s="118"/>
      <c r="EG192" s="118"/>
      <c r="EH192" s="118"/>
      <c r="EI192" s="118"/>
      <c r="EJ192" s="118"/>
      <c r="EK192" s="118"/>
      <c r="EL192" s="123"/>
      <c r="EM192" s="123"/>
      <c r="EN192" s="118"/>
      <c r="EO192" s="118"/>
      <c r="EP192" s="118"/>
      <c r="EQ192" s="118"/>
      <c r="ER192" s="118"/>
      <c r="ES192" s="118"/>
      <c r="ET192" s="118"/>
      <c r="EU192" s="118"/>
      <c r="EV192" s="144">
        <v>2091</v>
      </c>
      <c r="EW192" s="129"/>
      <c r="EX192" s="123"/>
      <c r="EY192" s="123"/>
      <c r="EZ192" s="259"/>
      <c r="FA192" s="260"/>
      <c r="FB192" s="118"/>
      <c r="FC192" s="118"/>
      <c r="FD192" s="118"/>
      <c r="FE192" s="118"/>
      <c r="FF192" s="118"/>
      <c r="FG192" s="118"/>
      <c r="FH192" s="118"/>
      <c r="FI192" s="118"/>
      <c r="FJ192" s="118"/>
      <c r="FK192" s="118"/>
      <c r="FL192" s="118"/>
      <c r="FM192" s="118"/>
      <c r="FN192" s="118"/>
      <c r="FO192" s="118"/>
      <c r="FP192" s="118"/>
      <c r="FQ192" s="118"/>
      <c r="FR192" s="118"/>
      <c r="FS192" s="118"/>
      <c r="FT192" s="118"/>
      <c r="FU192" s="118"/>
      <c r="FV192" s="118"/>
      <c r="FW192" s="118"/>
      <c r="FX192" s="118"/>
      <c r="FY192" s="118"/>
      <c r="FZ192" s="118"/>
      <c r="GA192" s="118"/>
      <c r="GB192" s="118"/>
      <c r="GC192" s="118"/>
      <c r="GD192" s="118"/>
      <c r="GE192" s="118"/>
      <c r="GF192" s="118"/>
      <c r="GG192" s="118"/>
      <c r="GH192" s="118"/>
      <c r="GI192" s="118"/>
      <c r="GJ192" s="118"/>
      <c r="GK192" s="118"/>
      <c r="GL192" s="118"/>
      <c r="GM192" s="118"/>
      <c r="GN192" s="118"/>
      <c r="GO192" s="118"/>
      <c r="GP192" s="118"/>
      <c r="GQ192" s="118"/>
      <c r="GR192" s="118"/>
      <c r="GS192" s="118"/>
      <c r="GT192" s="118"/>
      <c r="GU192" s="118"/>
      <c r="GV192" s="118"/>
      <c r="GW192" s="118"/>
      <c r="GX192" s="118"/>
      <c r="GY192" s="118"/>
      <c r="GZ192" s="118"/>
      <c r="HA192" s="118"/>
      <c r="HB192" s="118"/>
      <c r="HC192" s="118"/>
      <c r="HD192" s="118"/>
      <c r="HE192" s="118"/>
      <c r="HF192" s="118"/>
      <c r="HG192" s="118"/>
      <c r="HH192" s="118"/>
      <c r="HI192" s="118"/>
      <c r="HJ192" s="118"/>
      <c r="HK192" s="118"/>
      <c r="HL192" s="118"/>
      <c r="HM192" s="118"/>
      <c r="HN192" s="118"/>
      <c r="HO192" s="118"/>
      <c r="HP192" s="118"/>
      <c r="HQ192" s="118"/>
      <c r="HR192" s="118"/>
      <c r="HS192" s="118"/>
      <c r="HT192" s="118"/>
      <c r="HU192" s="118"/>
      <c r="HV192" s="118"/>
    </row>
    <row r="193" spans="1:230" x14ac:dyDescent="0.3">
      <c r="A193" s="120"/>
      <c r="B193" s="120"/>
      <c r="C193" s="118"/>
      <c r="D193" s="118"/>
      <c r="E193" s="118"/>
      <c r="F193" s="118"/>
      <c r="G193" s="118"/>
      <c r="H193" s="118"/>
      <c r="I193" s="118"/>
      <c r="J193" s="118"/>
      <c r="K193" s="118"/>
      <c r="L193" s="118"/>
      <c r="M193" s="118"/>
      <c r="N193" s="118"/>
      <c r="O193" s="118"/>
      <c r="P193" s="118"/>
      <c r="Q193" s="118"/>
      <c r="R193" s="118"/>
      <c r="S193" s="118"/>
      <c r="T193" s="123"/>
      <c r="U193" s="120"/>
      <c r="V193" s="118"/>
      <c r="W193" s="118"/>
      <c r="X193" s="118"/>
      <c r="Y193" s="118"/>
      <c r="Z193" s="118"/>
      <c r="AA193" s="118"/>
      <c r="AB193" s="118"/>
      <c r="AC193" s="118"/>
      <c r="AD193" s="118"/>
      <c r="AE193" s="118"/>
      <c r="AF193" s="118"/>
      <c r="AG193" s="118"/>
      <c r="AH193" s="118"/>
      <c r="AI193" s="118"/>
      <c r="AJ193" s="118"/>
      <c r="AK193" s="118"/>
      <c r="AL193" s="118"/>
      <c r="AM193" s="118"/>
      <c r="AN193" s="118"/>
      <c r="AO193" s="118"/>
      <c r="AP193" s="118"/>
      <c r="AQ193" s="118"/>
      <c r="AR193" s="118"/>
      <c r="AS193" s="123"/>
      <c r="AT193" s="123"/>
      <c r="AU193" s="118"/>
      <c r="AV193" s="118"/>
      <c r="AW193" s="118"/>
      <c r="AX193" s="118"/>
      <c r="AY193" s="118"/>
      <c r="AZ193" s="118"/>
      <c r="BA193" s="118"/>
      <c r="BB193" s="118"/>
      <c r="BC193" s="118"/>
      <c r="BD193" s="118"/>
      <c r="BE193" s="118"/>
      <c r="BF193" s="118"/>
      <c r="BG193" s="118"/>
      <c r="BH193" s="118"/>
      <c r="BI193" s="118"/>
      <c r="BJ193" s="118"/>
      <c r="BK193" s="118"/>
      <c r="BL193" s="118"/>
      <c r="BM193" s="118"/>
      <c r="BN193" s="118"/>
      <c r="BO193" s="118"/>
      <c r="BP193" s="118"/>
      <c r="BQ193" s="118"/>
      <c r="BR193" s="118"/>
      <c r="BS193" s="118"/>
      <c r="BT193" s="118"/>
      <c r="BU193" s="118"/>
      <c r="BV193" s="118"/>
      <c r="BW193" s="118"/>
      <c r="BX193" s="118"/>
      <c r="BY193" s="118"/>
      <c r="BZ193" s="118"/>
      <c r="CA193" s="118"/>
      <c r="CB193" s="118"/>
      <c r="CC193" s="118"/>
      <c r="CD193" s="118"/>
      <c r="CE193" s="118"/>
      <c r="CF193" s="118"/>
      <c r="CG193" s="118"/>
      <c r="CH193" s="118"/>
      <c r="CI193" s="118"/>
      <c r="CJ193" s="118"/>
      <c r="CK193" s="118"/>
      <c r="CL193" s="118"/>
      <c r="CM193" s="118"/>
      <c r="CN193" s="118"/>
      <c r="CO193" s="118"/>
      <c r="CP193" s="118"/>
      <c r="CQ193" s="118"/>
      <c r="CR193" s="118"/>
      <c r="CS193" s="118"/>
      <c r="CT193" s="118"/>
      <c r="CU193" s="118"/>
      <c r="CV193" s="118"/>
      <c r="CW193" s="118"/>
      <c r="CX193" s="118"/>
      <c r="CY193" s="118"/>
      <c r="CZ193" s="118"/>
      <c r="DA193" s="118"/>
      <c r="DB193" s="118"/>
      <c r="DC193" s="118"/>
      <c r="DD193" s="118"/>
      <c r="DE193" s="118"/>
      <c r="DF193" s="118"/>
      <c r="DG193" s="118"/>
      <c r="DH193" s="118"/>
      <c r="DI193" s="118"/>
      <c r="DJ193" s="118"/>
      <c r="DK193" s="118"/>
      <c r="DL193" s="118"/>
      <c r="DM193" s="118"/>
      <c r="DN193" s="118"/>
      <c r="DO193" s="118"/>
      <c r="DP193" s="118"/>
      <c r="DQ193" s="118"/>
      <c r="DR193" s="118"/>
      <c r="DS193" s="118"/>
      <c r="DT193" s="118"/>
      <c r="DU193" s="129"/>
      <c r="DV193" s="118"/>
      <c r="DW193" s="118"/>
      <c r="DX193" s="118"/>
      <c r="DY193" s="118"/>
      <c r="DZ193" s="118"/>
      <c r="EA193" s="118"/>
      <c r="EB193" s="118"/>
      <c r="EC193" s="118"/>
      <c r="ED193" s="118"/>
      <c r="EE193" s="118"/>
      <c r="EF193" s="118"/>
      <c r="EG193" s="118"/>
      <c r="EH193" s="118"/>
      <c r="EI193" s="118"/>
      <c r="EJ193" s="118"/>
      <c r="EK193" s="118"/>
      <c r="EL193" s="123"/>
      <c r="EM193" s="123"/>
      <c r="EN193" s="118"/>
      <c r="EO193" s="118"/>
      <c r="EP193" s="118"/>
      <c r="EQ193" s="118"/>
      <c r="ER193" s="118"/>
      <c r="ES193" s="118"/>
      <c r="ET193" s="118"/>
      <c r="EU193" s="118"/>
      <c r="EV193" s="144">
        <v>2092</v>
      </c>
      <c r="EW193" s="129"/>
      <c r="EX193" s="123"/>
      <c r="EY193" s="123"/>
      <c r="EZ193" s="259"/>
      <c r="FA193" s="260"/>
      <c r="FB193" s="118"/>
      <c r="FC193" s="118"/>
      <c r="FD193" s="118"/>
      <c r="FE193" s="118"/>
      <c r="FF193" s="118"/>
      <c r="FG193" s="118"/>
      <c r="FH193" s="118"/>
      <c r="FI193" s="118"/>
      <c r="FJ193" s="118"/>
      <c r="FK193" s="118"/>
      <c r="FL193" s="118"/>
      <c r="FM193" s="118"/>
      <c r="FN193" s="118"/>
      <c r="FO193" s="118"/>
      <c r="FP193" s="118"/>
      <c r="FQ193" s="118"/>
      <c r="FR193" s="118"/>
      <c r="FS193" s="118"/>
      <c r="FT193" s="118"/>
      <c r="FU193" s="118"/>
      <c r="FV193" s="118"/>
      <c r="FW193" s="118"/>
      <c r="FX193" s="118"/>
      <c r="FY193" s="118"/>
      <c r="FZ193" s="118"/>
      <c r="GA193" s="118"/>
      <c r="GB193" s="118"/>
      <c r="GC193" s="118"/>
      <c r="GD193" s="118"/>
      <c r="GE193" s="118"/>
      <c r="GF193" s="118"/>
      <c r="GG193" s="118"/>
      <c r="GH193" s="118"/>
      <c r="GI193" s="118"/>
      <c r="GJ193" s="118"/>
      <c r="GK193" s="118"/>
      <c r="GL193" s="118"/>
      <c r="GM193" s="118"/>
      <c r="GN193" s="118"/>
      <c r="GO193" s="118"/>
      <c r="GP193" s="118"/>
      <c r="GQ193" s="118"/>
      <c r="GR193" s="118"/>
      <c r="GS193" s="118"/>
      <c r="GT193" s="118"/>
      <c r="GU193" s="118"/>
      <c r="GV193" s="118"/>
      <c r="GW193" s="118"/>
      <c r="GX193" s="118"/>
      <c r="GY193" s="118"/>
      <c r="GZ193" s="118"/>
      <c r="HA193" s="118"/>
      <c r="HB193" s="118"/>
      <c r="HC193" s="118"/>
      <c r="HD193" s="118"/>
      <c r="HE193" s="118"/>
      <c r="HF193" s="118"/>
      <c r="HG193" s="118"/>
      <c r="HH193" s="118"/>
      <c r="HI193" s="118"/>
      <c r="HJ193" s="118"/>
      <c r="HK193" s="118"/>
      <c r="HL193" s="118"/>
      <c r="HM193" s="118"/>
      <c r="HN193" s="118"/>
      <c r="HO193" s="118"/>
      <c r="HP193" s="118"/>
      <c r="HQ193" s="118"/>
      <c r="HR193" s="118"/>
      <c r="HS193" s="118"/>
      <c r="HT193" s="118"/>
      <c r="HU193" s="118"/>
      <c r="HV193" s="118"/>
    </row>
    <row r="194" spans="1:230" x14ac:dyDescent="0.3">
      <c r="A194" s="120"/>
      <c r="B194" s="120"/>
      <c r="C194" s="118"/>
      <c r="D194" s="118"/>
      <c r="E194" s="118"/>
      <c r="F194" s="118"/>
      <c r="G194" s="118"/>
      <c r="H194" s="118"/>
      <c r="I194" s="118"/>
      <c r="J194" s="118"/>
      <c r="K194" s="118"/>
      <c r="L194" s="118"/>
      <c r="M194" s="118"/>
      <c r="N194" s="118"/>
      <c r="O194" s="118"/>
      <c r="P194" s="118"/>
      <c r="Q194" s="118"/>
      <c r="R194" s="118"/>
      <c r="S194" s="118"/>
      <c r="T194" s="123"/>
      <c r="U194" s="120"/>
      <c r="V194" s="118"/>
      <c r="W194" s="118"/>
      <c r="X194" s="118"/>
      <c r="Y194" s="118"/>
      <c r="Z194" s="118"/>
      <c r="AA194" s="118"/>
      <c r="AB194" s="118"/>
      <c r="AC194" s="118"/>
      <c r="AD194" s="118"/>
      <c r="AE194" s="118"/>
      <c r="AF194" s="118"/>
      <c r="AG194" s="118"/>
      <c r="AH194" s="118"/>
      <c r="AI194" s="118"/>
      <c r="AJ194" s="118"/>
      <c r="AK194" s="118"/>
      <c r="AL194" s="118"/>
      <c r="AM194" s="118"/>
      <c r="AN194" s="118"/>
      <c r="AO194" s="118"/>
      <c r="AP194" s="118"/>
      <c r="AQ194" s="118"/>
      <c r="AR194" s="118"/>
      <c r="AS194" s="123"/>
      <c r="AT194" s="123"/>
      <c r="AU194" s="118"/>
      <c r="AV194" s="118"/>
      <c r="AW194" s="118"/>
      <c r="AX194" s="118"/>
      <c r="AY194" s="118"/>
      <c r="AZ194" s="118"/>
      <c r="BA194" s="118"/>
      <c r="BB194" s="118"/>
      <c r="BC194" s="118"/>
      <c r="BD194" s="118"/>
      <c r="BE194" s="118"/>
      <c r="BF194" s="118"/>
      <c r="BG194" s="118"/>
      <c r="BH194" s="118"/>
      <c r="BI194" s="118"/>
      <c r="BJ194" s="118"/>
      <c r="BK194" s="118"/>
      <c r="BL194" s="118"/>
      <c r="BM194" s="118"/>
      <c r="BN194" s="118"/>
      <c r="BO194" s="118"/>
      <c r="BP194" s="118"/>
      <c r="BQ194" s="118"/>
      <c r="BR194" s="118"/>
      <c r="BS194" s="118"/>
      <c r="BT194" s="118"/>
      <c r="BU194" s="118"/>
      <c r="BV194" s="118"/>
      <c r="BW194" s="118"/>
      <c r="BX194" s="118"/>
      <c r="BY194" s="118"/>
      <c r="BZ194" s="118"/>
      <c r="CA194" s="118"/>
      <c r="CB194" s="118"/>
      <c r="CC194" s="118"/>
      <c r="CD194" s="118"/>
      <c r="CE194" s="118"/>
      <c r="CF194" s="118"/>
      <c r="CG194" s="118"/>
      <c r="CH194" s="118"/>
      <c r="CI194" s="118"/>
      <c r="CJ194" s="118"/>
      <c r="CK194" s="118"/>
      <c r="CL194" s="118"/>
      <c r="CM194" s="118"/>
      <c r="CN194" s="118"/>
      <c r="CO194" s="118"/>
      <c r="CP194" s="118"/>
      <c r="CQ194" s="118"/>
      <c r="CR194" s="118"/>
      <c r="CS194" s="118"/>
      <c r="CT194" s="118"/>
      <c r="CU194" s="118"/>
      <c r="CV194" s="118"/>
      <c r="CW194" s="118"/>
      <c r="CX194" s="118"/>
      <c r="CY194" s="118"/>
      <c r="CZ194" s="118"/>
      <c r="DA194" s="118"/>
      <c r="DB194" s="118"/>
      <c r="DC194" s="118"/>
      <c r="DD194" s="118"/>
      <c r="DE194" s="118"/>
      <c r="DF194" s="118"/>
      <c r="DG194" s="118"/>
      <c r="DH194" s="118"/>
      <c r="DI194" s="118"/>
      <c r="DJ194" s="118"/>
      <c r="DK194" s="118"/>
      <c r="DL194" s="118"/>
      <c r="DM194" s="118"/>
      <c r="DN194" s="118"/>
      <c r="DO194" s="118"/>
      <c r="DP194" s="118"/>
      <c r="DQ194" s="118"/>
      <c r="DR194" s="118"/>
      <c r="DS194" s="118"/>
      <c r="DT194" s="118"/>
      <c r="DU194" s="129"/>
      <c r="DV194" s="118"/>
      <c r="DW194" s="118"/>
      <c r="DX194" s="118"/>
      <c r="DY194" s="118"/>
      <c r="DZ194" s="118"/>
      <c r="EA194" s="118"/>
      <c r="EB194" s="118"/>
      <c r="EC194" s="118"/>
      <c r="ED194" s="118"/>
      <c r="EE194" s="118"/>
      <c r="EF194" s="118"/>
      <c r="EG194" s="118"/>
      <c r="EH194" s="118"/>
      <c r="EI194" s="118"/>
      <c r="EJ194" s="118"/>
      <c r="EK194" s="118"/>
      <c r="EL194" s="123"/>
      <c r="EM194" s="123"/>
      <c r="EN194" s="118"/>
      <c r="EO194" s="118"/>
      <c r="EP194" s="118"/>
      <c r="EQ194" s="118"/>
      <c r="ER194" s="118"/>
      <c r="ES194" s="118"/>
      <c r="ET194" s="118"/>
      <c r="EU194" s="118"/>
      <c r="EV194" s="159">
        <v>2093</v>
      </c>
      <c r="EW194" s="129"/>
      <c r="EX194" s="123"/>
      <c r="EY194" s="123"/>
      <c r="EZ194" s="259"/>
      <c r="FA194" s="260"/>
      <c r="FB194" s="118"/>
      <c r="FC194" s="118"/>
      <c r="FD194" s="118"/>
      <c r="FE194" s="118"/>
      <c r="FF194" s="118"/>
      <c r="FG194" s="118"/>
      <c r="FH194" s="118"/>
      <c r="FI194" s="118"/>
      <c r="FJ194" s="118"/>
      <c r="FK194" s="118"/>
      <c r="FL194" s="118"/>
      <c r="FM194" s="118"/>
      <c r="FN194" s="118"/>
      <c r="FO194" s="118"/>
      <c r="FP194" s="118"/>
      <c r="FQ194" s="118"/>
      <c r="FR194" s="118"/>
      <c r="FS194" s="118"/>
      <c r="FT194" s="118"/>
      <c r="FU194" s="118"/>
      <c r="FV194" s="118"/>
      <c r="FW194" s="118"/>
      <c r="FX194" s="118"/>
      <c r="FY194" s="118"/>
      <c r="FZ194" s="118"/>
      <c r="GA194" s="118"/>
      <c r="GB194" s="118"/>
      <c r="GC194" s="118"/>
      <c r="GD194" s="118"/>
      <c r="GE194" s="118"/>
      <c r="GF194" s="118"/>
      <c r="GG194" s="118"/>
      <c r="GH194" s="118"/>
      <c r="GI194" s="118"/>
      <c r="GJ194" s="118"/>
      <c r="GK194" s="118"/>
      <c r="GL194" s="118"/>
      <c r="GM194" s="118"/>
      <c r="GN194" s="118"/>
      <c r="GO194" s="118"/>
      <c r="GP194" s="118"/>
      <c r="GQ194" s="118"/>
      <c r="GR194" s="118"/>
      <c r="GS194" s="118"/>
      <c r="GT194" s="118"/>
      <c r="GU194" s="118"/>
      <c r="GV194" s="118"/>
      <c r="GW194" s="118"/>
      <c r="GX194" s="118"/>
      <c r="GY194" s="118"/>
      <c r="GZ194" s="118"/>
      <c r="HA194" s="118"/>
      <c r="HB194" s="118"/>
      <c r="HC194" s="118"/>
      <c r="HD194" s="118"/>
      <c r="HE194" s="118"/>
      <c r="HF194" s="118"/>
      <c r="HG194" s="118"/>
      <c r="HH194" s="118"/>
      <c r="HI194" s="118"/>
      <c r="HJ194" s="118"/>
      <c r="HK194" s="118"/>
      <c r="HL194" s="118"/>
      <c r="HM194" s="118"/>
      <c r="HN194" s="118"/>
      <c r="HO194" s="118"/>
      <c r="HP194" s="118"/>
      <c r="HQ194" s="118"/>
      <c r="HR194" s="118"/>
      <c r="HS194" s="118"/>
      <c r="HT194" s="118"/>
      <c r="HU194" s="118"/>
      <c r="HV194" s="118"/>
    </row>
    <row r="195" spans="1:230" x14ac:dyDescent="0.3">
      <c r="A195" s="120"/>
      <c r="B195" s="120"/>
      <c r="C195" s="118"/>
      <c r="D195" s="118"/>
      <c r="E195" s="118"/>
      <c r="F195" s="118"/>
      <c r="G195" s="118"/>
      <c r="H195" s="118"/>
      <c r="I195" s="118"/>
      <c r="J195" s="118"/>
      <c r="K195" s="118"/>
      <c r="L195" s="118"/>
      <c r="M195" s="118"/>
      <c r="N195" s="118"/>
      <c r="O195" s="118"/>
      <c r="P195" s="118"/>
      <c r="Q195" s="118"/>
      <c r="R195" s="118"/>
      <c r="S195" s="118"/>
      <c r="T195" s="123"/>
      <c r="U195" s="120"/>
      <c r="V195" s="118"/>
      <c r="W195" s="118"/>
      <c r="X195" s="118"/>
      <c r="Y195" s="118"/>
      <c r="Z195" s="118"/>
      <c r="AA195" s="118"/>
      <c r="AB195" s="118"/>
      <c r="AC195" s="118"/>
      <c r="AD195" s="118"/>
      <c r="AE195" s="118"/>
      <c r="AF195" s="118"/>
      <c r="AG195" s="118"/>
      <c r="AH195" s="118"/>
      <c r="AI195" s="118"/>
      <c r="AJ195" s="118"/>
      <c r="AK195" s="118"/>
      <c r="AL195" s="118"/>
      <c r="AM195" s="118"/>
      <c r="AN195" s="118"/>
      <c r="AO195" s="118"/>
      <c r="AP195" s="118"/>
      <c r="AQ195" s="118"/>
      <c r="AR195" s="118"/>
      <c r="AS195" s="123"/>
      <c r="AT195" s="123"/>
      <c r="AU195" s="118"/>
      <c r="AV195" s="118"/>
      <c r="AW195" s="118"/>
      <c r="AX195" s="118"/>
      <c r="AY195" s="118"/>
      <c r="AZ195" s="118"/>
      <c r="BA195" s="118"/>
      <c r="BB195" s="118"/>
      <c r="BC195" s="118"/>
      <c r="BD195" s="118"/>
      <c r="BE195" s="118"/>
      <c r="BF195" s="118"/>
      <c r="BG195" s="118"/>
      <c r="BH195" s="118"/>
      <c r="BI195" s="118"/>
      <c r="BJ195" s="118"/>
      <c r="BK195" s="118"/>
      <c r="BL195" s="118"/>
      <c r="BM195" s="118"/>
      <c r="BN195" s="118"/>
      <c r="BO195" s="118"/>
      <c r="BP195" s="118"/>
      <c r="BQ195" s="118"/>
      <c r="BR195" s="118"/>
      <c r="BS195" s="118"/>
      <c r="BT195" s="118"/>
      <c r="BU195" s="118"/>
      <c r="BV195" s="118"/>
      <c r="BW195" s="118"/>
      <c r="BX195" s="118"/>
      <c r="BY195" s="118"/>
      <c r="BZ195" s="118"/>
      <c r="CA195" s="118"/>
      <c r="CB195" s="118"/>
      <c r="CC195" s="118"/>
      <c r="CD195" s="118"/>
      <c r="CE195" s="118"/>
      <c r="CF195" s="118"/>
      <c r="CG195" s="118"/>
      <c r="CH195" s="118"/>
      <c r="CI195" s="118"/>
      <c r="CJ195" s="118"/>
      <c r="CK195" s="118"/>
      <c r="CL195" s="118"/>
      <c r="CM195" s="118"/>
      <c r="CN195" s="118"/>
      <c r="CO195" s="118"/>
      <c r="CP195" s="118"/>
      <c r="CQ195" s="118"/>
      <c r="CR195" s="118"/>
      <c r="CS195" s="118"/>
      <c r="CT195" s="118"/>
      <c r="CU195" s="118"/>
      <c r="CV195" s="118"/>
      <c r="CW195" s="118"/>
      <c r="CX195" s="118"/>
      <c r="CY195" s="118"/>
      <c r="CZ195" s="118"/>
      <c r="DA195" s="118"/>
      <c r="DB195" s="118"/>
      <c r="DC195" s="118"/>
      <c r="DD195" s="118"/>
      <c r="DE195" s="118"/>
      <c r="DF195" s="118"/>
      <c r="DG195" s="118"/>
      <c r="DH195" s="118"/>
      <c r="DI195" s="118"/>
      <c r="DJ195" s="118"/>
      <c r="DK195" s="118"/>
      <c r="DL195" s="118"/>
      <c r="DM195" s="118"/>
      <c r="DN195" s="118"/>
      <c r="DO195" s="118"/>
      <c r="DP195" s="118"/>
      <c r="DQ195" s="118"/>
      <c r="DR195" s="118"/>
      <c r="DS195" s="118"/>
      <c r="DT195" s="118"/>
      <c r="DU195" s="129"/>
      <c r="DV195" s="118"/>
      <c r="DW195" s="118"/>
      <c r="DX195" s="118"/>
      <c r="DY195" s="118"/>
      <c r="DZ195" s="118"/>
      <c r="EA195" s="118"/>
      <c r="EB195" s="118"/>
      <c r="EC195" s="118"/>
      <c r="ED195" s="118"/>
      <c r="EE195" s="118"/>
      <c r="EF195" s="118"/>
      <c r="EG195" s="118"/>
      <c r="EH195" s="118"/>
      <c r="EI195" s="118"/>
      <c r="EJ195" s="118"/>
      <c r="EK195" s="118"/>
      <c r="EL195" s="123"/>
      <c r="EM195" s="123"/>
      <c r="EN195" s="118"/>
      <c r="EO195" s="118"/>
      <c r="EP195" s="118"/>
      <c r="EQ195" s="118"/>
      <c r="ER195" s="118"/>
      <c r="ES195" s="118"/>
      <c r="ET195" s="118"/>
      <c r="EU195" s="118"/>
      <c r="EV195" s="144">
        <v>2094</v>
      </c>
      <c r="EW195" s="129"/>
      <c r="EX195" s="123"/>
      <c r="EY195" s="123"/>
      <c r="EZ195" s="259"/>
      <c r="FA195" s="260"/>
      <c r="FB195" s="118"/>
      <c r="FC195" s="118"/>
      <c r="FD195" s="118"/>
      <c r="FE195" s="118"/>
      <c r="FF195" s="118"/>
      <c r="FG195" s="118"/>
      <c r="FH195" s="118"/>
      <c r="FI195" s="118"/>
      <c r="FJ195" s="118"/>
      <c r="FK195" s="118"/>
      <c r="FL195" s="118"/>
      <c r="FM195" s="118"/>
      <c r="FN195" s="118"/>
      <c r="FO195" s="118"/>
      <c r="FP195" s="118"/>
      <c r="FQ195" s="118"/>
      <c r="FR195" s="118"/>
      <c r="FS195" s="118"/>
      <c r="FT195" s="118"/>
      <c r="FU195" s="118"/>
      <c r="FV195" s="118"/>
      <c r="FW195" s="118"/>
      <c r="FX195" s="118"/>
      <c r="FY195" s="118"/>
      <c r="FZ195" s="118"/>
      <c r="GA195" s="118"/>
      <c r="GB195" s="118"/>
      <c r="GC195" s="118"/>
      <c r="GD195" s="118"/>
      <c r="GE195" s="118"/>
      <c r="GF195" s="118"/>
      <c r="GG195" s="118"/>
      <c r="GH195" s="118"/>
      <c r="GI195" s="118"/>
      <c r="GJ195" s="118"/>
      <c r="GK195" s="118"/>
      <c r="GL195" s="118"/>
      <c r="GM195" s="118"/>
      <c r="GN195" s="118"/>
      <c r="GO195" s="118"/>
      <c r="GP195" s="118"/>
      <c r="GQ195" s="118"/>
      <c r="GR195" s="118"/>
      <c r="GS195" s="118"/>
      <c r="GT195" s="118"/>
      <c r="GU195" s="118"/>
      <c r="GV195" s="118"/>
      <c r="GW195" s="118"/>
      <c r="GX195" s="118"/>
      <c r="GY195" s="118"/>
      <c r="GZ195" s="118"/>
      <c r="HA195" s="118"/>
      <c r="HB195" s="118"/>
      <c r="HC195" s="118"/>
      <c r="HD195" s="118"/>
      <c r="HE195" s="118"/>
      <c r="HF195" s="118"/>
      <c r="HG195" s="118"/>
      <c r="HH195" s="118"/>
      <c r="HI195" s="118"/>
      <c r="HJ195" s="118"/>
      <c r="HK195" s="118"/>
      <c r="HL195" s="118"/>
      <c r="HM195" s="118"/>
      <c r="HN195" s="118"/>
      <c r="HO195" s="118"/>
      <c r="HP195" s="118"/>
      <c r="HQ195" s="118"/>
      <c r="HR195" s="118"/>
      <c r="HS195" s="118"/>
      <c r="HT195" s="118"/>
      <c r="HU195" s="118"/>
      <c r="HV195" s="118"/>
    </row>
    <row r="196" spans="1:230" x14ac:dyDescent="0.3">
      <c r="A196" s="120"/>
      <c r="B196" s="120"/>
      <c r="C196" s="118"/>
      <c r="D196" s="118"/>
      <c r="E196" s="118"/>
      <c r="F196" s="118"/>
      <c r="G196" s="118"/>
      <c r="H196" s="118"/>
      <c r="I196" s="118"/>
      <c r="J196" s="118"/>
      <c r="K196" s="118"/>
      <c r="L196" s="118"/>
      <c r="M196" s="118"/>
      <c r="N196" s="118"/>
      <c r="O196" s="118"/>
      <c r="P196" s="118"/>
      <c r="Q196" s="118"/>
      <c r="R196" s="118"/>
      <c r="S196" s="118"/>
      <c r="T196" s="123"/>
      <c r="U196" s="120"/>
      <c r="V196" s="118"/>
      <c r="W196" s="118"/>
      <c r="X196" s="118"/>
      <c r="Y196" s="118"/>
      <c r="Z196" s="118"/>
      <c r="AA196" s="118"/>
      <c r="AB196" s="118"/>
      <c r="AC196" s="118"/>
      <c r="AD196" s="118"/>
      <c r="AE196" s="118"/>
      <c r="AF196" s="118"/>
      <c r="AG196" s="118"/>
      <c r="AH196" s="118"/>
      <c r="AI196" s="118"/>
      <c r="AJ196" s="118"/>
      <c r="AK196" s="118"/>
      <c r="AL196" s="118"/>
      <c r="AM196" s="118"/>
      <c r="AN196" s="118"/>
      <c r="AO196" s="118"/>
      <c r="AP196" s="118"/>
      <c r="AQ196" s="118"/>
      <c r="AR196" s="118"/>
      <c r="AS196" s="123"/>
      <c r="AT196" s="123"/>
      <c r="AU196" s="118"/>
      <c r="AV196" s="118"/>
      <c r="AW196" s="118"/>
      <c r="AX196" s="118"/>
      <c r="AY196" s="118"/>
      <c r="AZ196" s="118"/>
      <c r="BA196" s="118"/>
      <c r="BB196" s="118"/>
      <c r="BC196" s="118"/>
      <c r="BD196" s="118"/>
      <c r="BE196" s="118"/>
      <c r="BF196" s="118"/>
      <c r="BG196" s="118"/>
      <c r="BH196" s="118"/>
      <c r="BI196" s="118"/>
      <c r="BJ196" s="118"/>
      <c r="BK196" s="118"/>
      <c r="BL196" s="118"/>
      <c r="BM196" s="118"/>
      <c r="BN196" s="118"/>
      <c r="BO196" s="118"/>
      <c r="BP196" s="118"/>
      <c r="BQ196" s="118"/>
      <c r="BR196" s="118"/>
      <c r="BS196" s="118"/>
      <c r="BT196" s="118"/>
      <c r="BU196" s="118"/>
      <c r="BV196" s="118"/>
      <c r="BW196" s="118"/>
      <c r="BX196" s="118"/>
      <c r="BY196" s="118"/>
      <c r="BZ196" s="118"/>
      <c r="CA196" s="118"/>
      <c r="CB196" s="118"/>
      <c r="CC196" s="118"/>
      <c r="CD196" s="118"/>
      <c r="CE196" s="118"/>
      <c r="CF196" s="118"/>
      <c r="CG196" s="118"/>
      <c r="CH196" s="118"/>
      <c r="CI196" s="118"/>
      <c r="CJ196" s="118"/>
      <c r="CK196" s="118"/>
      <c r="CL196" s="118"/>
      <c r="CM196" s="118"/>
      <c r="CN196" s="118"/>
      <c r="CO196" s="118"/>
      <c r="CP196" s="118"/>
      <c r="CQ196" s="118"/>
      <c r="CR196" s="118"/>
      <c r="CS196" s="118"/>
      <c r="CT196" s="118"/>
      <c r="CU196" s="118"/>
      <c r="CV196" s="118"/>
      <c r="CW196" s="118"/>
      <c r="CX196" s="118"/>
      <c r="CY196" s="118"/>
      <c r="CZ196" s="118"/>
      <c r="DA196" s="118"/>
      <c r="DB196" s="118"/>
      <c r="DC196" s="118"/>
      <c r="DD196" s="118"/>
      <c r="DE196" s="118"/>
      <c r="DF196" s="118"/>
      <c r="DG196" s="118"/>
      <c r="DH196" s="118"/>
      <c r="DI196" s="118"/>
      <c r="DJ196" s="118"/>
      <c r="DK196" s="118"/>
      <c r="DL196" s="118"/>
      <c r="DM196" s="118"/>
      <c r="DN196" s="118"/>
      <c r="DO196" s="118"/>
      <c r="DP196" s="118"/>
      <c r="DQ196" s="118"/>
      <c r="DR196" s="118"/>
      <c r="DS196" s="118"/>
      <c r="DT196" s="118"/>
      <c r="DU196" s="129"/>
      <c r="DV196" s="118"/>
      <c r="DW196" s="118"/>
      <c r="DX196" s="118"/>
      <c r="DY196" s="118"/>
      <c r="DZ196" s="118"/>
      <c r="EA196" s="118"/>
      <c r="EB196" s="118"/>
      <c r="EC196" s="118"/>
      <c r="ED196" s="118"/>
      <c r="EE196" s="118"/>
      <c r="EF196" s="118"/>
      <c r="EG196" s="118"/>
      <c r="EH196" s="118"/>
      <c r="EI196" s="118"/>
      <c r="EJ196" s="118"/>
      <c r="EK196" s="118"/>
      <c r="EL196" s="123"/>
      <c r="EM196" s="123"/>
      <c r="EN196" s="118"/>
      <c r="EO196" s="118"/>
      <c r="EP196" s="118"/>
      <c r="EQ196" s="118"/>
      <c r="ER196" s="118"/>
      <c r="ES196" s="118"/>
      <c r="ET196" s="118"/>
      <c r="EU196" s="118"/>
      <c r="EV196" s="144">
        <v>2095</v>
      </c>
      <c r="EW196" s="129"/>
      <c r="EX196" s="123"/>
      <c r="EY196" s="123"/>
      <c r="EZ196" s="259"/>
      <c r="FA196" s="260"/>
      <c r="FB196" s="118"/>
      <c r="FC196" s="118"/>
      <c r="FD196" s="118"/>
      <c r="FE196" s="118"/>
      <c r="FF196" s="118"/>
      <c r="FG196" s="118"/>
      <c r="FH196" s="118"/>
      <c r="FI196" s="118"/>
      <c r="FJ196" s="118"/>
      <c r="FK196" s="118"/>
      <c r="FL196" s="118"/>
      <c r="FM196" s="118"/>
      <c r="FN196" s="118"/>
      <c r="FO196" s="118"/>
      <c r="FP196" s="118"/>
      <c r="FQ196" s="118"/>
      <c r="FR196" s="118"/>
      <c r="FS196" s="118"/>
      <c r="FT196" s="118"/>
      <c r="FU196" s="118"/>
      <c r="FV196" s="118"/>
      <c r="FW196" s="118"/>
      <c r="FX196" s="118"/>
      <c r="FY196" s="118"/>
      <c r="FZ196" s="118"/>
      <c r="GA196" s="118"/>
      <c r="GB196" s="118"/>
      <c r="GC196" s="118"/>
      <c r="GD196" s="118"/>
      <c r="GE196" s="118"/>
      <c r="GF196" s="118"/>
      <c r="GG196" s="118"/>
      <c r="GH196" s="118"/>
      <c r="GI196" s="118"/>
      <c r="GJ196" s="118"/>
      <c r="GK196" s="118"/>
      <c r="GL196" s="118"/>
      <c r="GM196" s="118"/>
      <c r="GN196" s="118"/>
      <c r="GO196" s="118"/>
      <c r="GP196" s="118"/>
      <c r="GQ196" s="118"/>
      <c r="GR196" s="118"/>
      <c r="GS196" s="118"/>
      <c r="GT196" s="118"/>
      <c r="GU196" s="118"/>
      <c r="GV196" s="118"/>
      <c r="GW196" s="118"/>
      <c r="GX196" s="118"/>
      <c r="GY196" s="118"/>
      <c r="GZ196" s="118"/>
      <c r="HA196" s="118"/>
      <c r="HB196" s="118"/>
      <c r="HC196" s="118"/>
      <c r="HD196" s="118"/>
      <c r="HE196" s="118"/>
      <c r="HF196" s="118"/>
      <c r="HG196" s="118"/>
      <c r="HH196" s="118"/>
      <c r="HI196" s="118"/>
      <c r="HJ196" s="118"/>
      <c r="HK196" s="118"/>
      <c r="HL196" s="118"/>
      <c r="HM196" s="118"/>
      <c r="HN196" s="118"/>
      <c r="HO196" s="118"/>
      <c r="HP196" s="118"/>
      <c r="HQ196" s="118"/>
      <c r="HR196" s="118"/>
      <c r="HS196" s="118"/>
      <c r="HT196" s="118"/>
      <c r="HU196" s="118"/>
      <c r="HV196" s="118"/>
    </row>
    <row r="197" spans="1:230" x14ac:dyDescent="0.3">
      <c r="A197" s="120"/>
      <c r="B197" s="120"/>
      <c r="C197" s="118"/>
      <c r="D197" s="118"/>
      <c r="E197" s="118"/>
      <c r="F197" s="118"/>
      <c r="G197" s="118"/>
      <c r="H197" s="118"/>
      <c r="I197" s="118"/>
      <c r="J197" s="118"/>
      <c r="K197" s="118"/>
      <c r="L197" s="118"/>
      <c r="M197" s="118"/>
      <c r="N197" s="118"/>
      <c r="O197" s="118"/>
      <c r="P197" s="118"/>
      <c r="Q197" s="118"/>
      <c r="R197" s="118"/>
      <c r="S197" s="118"/>
      <c r="T197" s="123"/>
      <c r="U197" s="120"/>
      <c r="V197" s="118"/>
      <c r="W197" s="118"/>
      <c r="X197" s="118"/>
      <c r="Y197" s="118"/>
      <c r="Z197" s="118"/>
      <c r="AA197" s="118"/>
      <c r="AB197" s="118"/>
      <c r="AC197" s="118"/>
      <c r="AD197" s="118"/>
      <c r="AE197" s="118"/>
      <c r="AF197" s="118"/>
      <c r="AG197" s="118"/>
      <c r="AH197" s="118"/>
      <c r="AI197" s="118"/>
      <c r="AJ197" s="118"/>
      <c r="AK197" s="118"/>
      <c r="AL197" s="118"/>
      <c r="AM197" s="118"/>
      <c r="AN197" s="118"/>
      <c r="AO197" s="118"/>
      <c r="AP197" s="118"/>
      <c r="AQ197" s="118"/>
      <c r="AR197" s="118"/>
      <c r="AS197" s="123"/>
      <c r="AT197" s="123"/>
      <c r="AU197" s="118"/>
      <c r="AV197" s="118"/>
      <c r="AW197" s="118"/>
      <c r="AX197" s="118"/>
      <c r="AY197" s="118"/>
      <c r="AZ197" s="118"/>
      <c r="BA197" s="118"/>
      <c r="BB197" s="118"/>
      <c r="BC197" s="118"/>
      <c r="BD197" s="118"/>
      <c r="BE197" s="118"/>
      <c r="BF197" s="118"/>
      <c r="BG197" s="118"/>
      <c r="BH197" s="118"/>
      <c r="BI197" s="118"/>
      <c r="BJ197" s="118"/>
      <c r="BK197" s="118"/>
      <c r="BL197" s="118"/>
      <c r="BM197" s="118"/>
      <c r="BN197" s="118"/>
      <c r="BO197" s="118"/>
      <c r="BP197" s="118"/>
      <c r="BQ197" s="118"/>
      <c r="BR197" s="118"/>
      <c r="BS197" s="118"/>
      <c r="BT197" s="118"/>
      <c r="BU197" s="118"/>
      <c r="BV197" s="118"/>
      <c r="BW197" s="118"/>
      <c r="BX197" s="118"/>
      <c r="BY197" s="118"/>
      <c r="BZ197" s="118"/>
      <c r="CA197" s="118"/>
      <c r="CB197" s="118"/>
      <c r="CC197" s="118"/>
      <c r="CD197" s="118"/>
      <c r="CE197" s="118"/>
      <c r="CF197" s="118"/>
      <c r="CG197" s="118"/>
      <c r="CH197" s="118"/>
      <c r="CI197" s="118"/>
      <c r="CJ197" s="118"/>
      <c r="CK197" s="118"/>
      <c r="CL197" s="118"/>
      <c r="CM197" s="118"/>
      <c r="CN197" s="118"/>
      <c r="CO197" s="118"/>
      <c r="CP197" s="118"/>
      <c r="CQ197" s="118"/>
      <c r="CR197" s="118"/>
      <c r="CS197" s="118"/>
      <c r="CT197" s="118"/>
      <c r="CU197" s="118"/>
      <c r="CV197" s="118"/>
      <c r="CW197" s="118"/>
      <c r="CX197" s="118"/>
      <c r="CY197" s="118"/>
      <c r="CZ197" s="118"/>
      <c r="DA197" s="118"/>
      <c r="DB197" s="118"/>
      <c r="DC197" s="118"/>
      <c r="DD197" s="118"/>
      <c r="DE197" s="118"/>
      <c r="DF197" s="118"/>
      <c r="DG197" s="118"/>
      <c r="DH197" s="118"/>
      <c r="DI197" s="118"/>
      <c r="DJ197" s="118"/>
      <c r="DK197" s="118"/>
      <c r="DL197" s="118"/>
      <c r="DM197" s="118"/>
      <c r="DN197" s="118"/>
      <c r="DO197" s="118"/>
      <c r="DP197" s="118"/>
      <c r="DQ197" s="118"/>
      <c r="DR197" s="118"/>
      <c r="DS197" s="118"/>
      <c r="DT197" s="118"/>
      <c r="DU197" s="129"/>
      <c r="DV197" s="118"/>
      <c r="DW197" s="118"/>
      <c r="DX197" s="118"/>
      <c r="DY197" s="118"/>
      <c r="DZ197" s="118"/>
      <c r="EA197" s="118"/>
      <c r="EB197" s="118"/>
      <c r="EC197" s="118"/>
      <c r="ED197" s="118"/>
      <c r="EE197" s="118"/>
      <c r="EF197" s="118"/>
      <c r="EG197" s="118"/>
      <c r="EH197" s="118"/>
      <c r="EI197" s="118"/>
      <c r="EJ197" s="118"/>
      <c r="EK197" s="118"/>
      <c r="EL197" s="123"/>
      <c r="EM197" s="123"/>
      <c r="EN197" s="118"/>
      <c r="EO197" s="118"/>
      <c r="EP197" s="118"/>
      <c r="EQ197" s="118"/>
      <c r="ER197" s="118"/>
      <c r="ES197" s="118"/>
      <c r="ET197" s="118"/>
      <c r="EU197" s="118"/>
      <c r="EV197" s="144">
        <v>2096</v>
      </c>
      <c r="EW197" s="129"/>
      <c r="EX197" s="123"/>
      <c r="EY197" s="123"/>
      <c r="EZ197" s="259"/>
      <c r="FA197" s="260"/>
      <c r="FB197" s="118"/>
      <c r="FC197" s="118"/>
      <c r="FD197" s="118"/>
      <c r="FE197" s="118"/>
      <c r="FF197" s="118"/>
      <c r="FG197" s="118"/>
      <c r="FH197" s="118"/>
      <c r="FI197" s="118"/>
      <c r="FJ197" s="118"/>
      <c r="FK197" s="118"/>
      <c r="FL197" s="118"/>
      <c r="FM197" s="118"/>
      <c r="FN197" s="118"/>
      <c r="FO197" s="118"/>
      <c r="FP197" s="118"/>
      <c r="FQ197" s="118"/>
      <c r="FR197" s="118"/>
      <c r="FS197" s="118"/>
      <c r="FT197" s="118"/>
      <c r="FU197" s="118"/>
      <c r="FV197" s="118"/>
      <c r="FW197" s="118"/>
      <c r="FX197" s="118"/>
      <c r="FY197" s="118"/>
      <c r="FZ197" s="118"/>
      <c r="GA197" s="118"/>
      <c r="GB197" s="118"/>
      <c r="GC197" s="118"/>
      <c r="GD197" s="118"/>
      <c r="GE197" s="118"/>
      <c r="GF197" s="118"/>
      <c r="GG197" s="118"/>
      <c r="GH197" s="118"/>
      <c r="GI197" s="118"/>
      <c r="GJ197" s="118"/>
      <c r="GK197" s="118"/>
      <c r="GL197" s="118"/>
      <c r="GM197" s="118"/>
      <c r="GN197" s="118"/>
      <c r="GO197" s="118"/>
      <c r="GP197" s="118"/>
      <c r="GQ197" s="118"/>
      <c r="GR197" s="118"/>
      <c r="GS197" s="118"/>
      <c r="GT197" s="118"/>
      <c r="GU197" s="118"/>
      <c r="GV197" s="118"/>
      <c r="GW197" s="118"/>
      <c r="GX197" s="118"/>
      <c r="GY197" s="118"/>
      <c r="GZ197" s="118"/>
      <c r="HA197" s="118"/>
      <c r="HB197" s="118"/>
      <c r="HC197" s="118"/>
      <c r="HD197" s="118"/>
      <c r="HE197" s="118"/>
      <c r="HF197" s="118"/>
      <c r="HG197" s="118"/>
      <c r="HH197" s="118"/>
      <c r="HI197" s="118"/>
      <c r="HJ197" s="118"/>
      <c r="HK197" s="118"/>
      <c r="HL197" s="118"/>
      <c r="HM197" s="118"/>
      <c r="HN197" s="118"/>
      <c r="HO197" s="118"/>
      <c r="HP197" s="118"/>
      <c r="HQ197" s="118"/>
      <c r="HR197" s="118"/>
      <c r="HS197" s="118"/>
      <c r="HT197" s="118"/>
      <c r="HU197" s="118"/>
      <c r="HV197" s="118"/>
    </row>
    <row r="198" spans="1:230" x14ac:dyDescent="0.3">
      <c r="A198" s="120"/>
      <c r="B198" s="120"/>
      <c r="C198" s="118"/>
      <c r="D198" s="118"/>
      <c r="E198" s="118"/>
      <c r="F198" s="118"/>
      <c r="G198" s="118"/>
      <c r="H198" s="118"/>
      <c r="I198" s="118"/>
      <c r="J198" s="118"/>
      <c r="K198" s="118"/>
      <c r="L198" s="118"/>
      <c r="M198" s="118"/>
      <c r="N198" s="118"/>
      <c r="O198" s="118"/>
      <c r="P198" s="118"/>
      <c r="Q198" s="118"/>
      <c r="R198" s="118"/>
      <c r="S198" s="118"/>
      <c r="T198" s="123"/>
      <c r="U198" s="120"/>
      <c r="V198" s="118"/>
      <c r="W198" s="118"/>
      <c r="X198" s="118"/>
      <c r="Y198" s="118"/>
      <c r="Z198" s="118"/>
      <c r="AA198" s="118"/>
      <c r="AB198" s="118"/>
      <c r="AC198" s="118"/>
      <c r="AD198" s="118"/>
      <c r="AE198" s="118"/>
      <c r="AF198" s="118"/>
      <c r="AG198" s="118"/>
      <c r="AH198" s="118"/>
      <c r="AI198" s="118"/>
      <c r="AJ198" s="118"/>
      <c r="AK198" s="118"/>
      <c r="AL198" s="118"/>
      <c r="AM198" s="118"/>
      <c r="AN198" s="118"/>
      <c r="AO198" s="118"/>
      <c r="AP198" s="118"/>
      <c r="AQ198" s="118"/>
      <c r="AR198" s="118"/>
      <c r="AS198" s="123"/>
      <c r="AT198" s="123"/>
      <c r="AU198" s="118"/>
      <c r="AV198" s="118"/>
      <c r="AW198" s="118"/>
      <c r="AX198" s="118"/>
      <c r="AY198" s="118"/>
      <c r="AZ198" s="118"/>
      <c r="BA198" s="118"/>
      <c r="BB198" s="118"/>
      <c r="BC198" s="118"/>
      <c r="BD198" s="118"/>
      <c r="BE198" s="118"/>
      <c r="BF198" s="118"/>
      <c r="BG198" s="118"/>
      <c r="BH198" s="118"/>
      <c r="BI198" s="118"/>
      <c r="BJ198" s="118"/>
      <c r="BK198" s="118"/>
      <c r="BL198" s="118"/>
      <c r="BM198" s="118"/>
      <c r="BN198" s="118"/>
      <c r="BO198" s="118"/>
      <c r="BP198" s="118"/>
      <c r="BQ198" s="118"/>
      <c r="BR198" s="118"/>
      <c r="BS198" s="118"/>
      <c r="BT198" s="118"/>
      <c r="BU198" s="118"/>
      <c r="BV198" s="118"/>
      <c r="BW198" s="118"/>
      <c r="BX198" s="118"/>
      <c r="BY198" s="118"/>
      <c r="BZ198" s="118"/>
      <c r="CA198" s="118"/>
      <c r="CB198" s="118"/>
      <c r="CC198" s="118"/>
      <c r="CD198" s="118"/>
      <c r="CE198" s="118"/>
      <c r="CF198" s="118"/>
      <c r="CG198" s="118"/>
      <c r="CH198" s="118"/>
      <c r="CI198" s="118"/>
      <c r="CJ198" s="118"/>
      <c r="CK198" s="118"/>
      <c r="CL198" s="118"/>
      <c r="CM198" s="118"/>
      <c r="CN198" s="118"/>
      <c r="CO198" s="118"/>
      <c r="CP198" s="118"/>
      <c r="CQ198" s="118"/>
      <c r="CR198" s="118"/>
      <c r="CS198" s="118"/>
      <c r="CT198" s="118"/>
      <c r="CU198" s="118"/>
      <c r="CV198" s="118"/>
      <c r="CW198" s="118"/>
      <c r="CX198" s="118"/>
      <c r="CY198" s="118"/>
      <c r="CZ198" s="118"/>
      <c r="DA198" s="118"/>
      <c r="DB198" s="118"/>
      <c r="DC198" s="118"/>
      <c r="DD198" s="118"/>
      <c r="DE198" s="118"/>
      <c r="DF198" s="118"/>
      <c r="DG198" s="118"/>
      <c r="DH198" s="118"/>
      <c r="DI198" s="118"/>
      <c r="DJ198" s="118"/>
      <c r="DK198" s="118"/>
      <c r="DL198" s="118"/>
      <c r="DM198" s="118"/>
      <c r="DN198" s="118"/>
      <c r="DO198" s="118"/>
      <c r="DP198" s="118"/>
      <c r="DQ198" s="118"/>
      <c r="DR198" s="118"/>
      <c r="DS198" s="118"/>
      <c r="DT198" s="118"/>
      <c r="DU198" s="129"/>
      <c r="DV198" s="118"/>
      <c r="DW198" s="118"/>
      <c r="DX198" s="118"/>
      <c r="DY198" s="118"/>
      <c r="DZ198" s="118"/>
      <c r="EA198" s="118"/>
      <c r="EB198" s="118"/>
      <c r="EC198" s="118"/>
      <c r="ED198" s="118"/>
      <c r="EE198" s="118"/>
      <c r="EF198" s="118"/>
      <c r="EG198" s="118"/>
      <c r="EH198" s="118"/>
      <c r="EI198" s="118"/>
      <c r="EJ198" s="118"/>
      <c r="EK198" s="118"/>
      <c r="EL198" s="123"/>
      <c r="EM198" s="123"/>
      <c r="EN198" s="118"/>
      <c r="EO198" s="118"/>
      <c r="EP198" s="118"/>
      <c r="EQ198" s="118"/>
      <c r="ER198" s="118"/>
      <c r="ES198" s="118"/>
      <c r="ET198" s="118"/>
      <c r="EU198" s="118"/>
      <c r="EV198" s="159">
        <v>2097</v>
      </c>
      <c r="EW198" s="129"/>
      <c r="EX198" s="123"/>
      <c r="EY198" s="123"/>
      <c r="EZ198" s="259"/>
      <c r="FA198" s="260"/>
      <c r="FB198" s="118"/>
      <c r="FC198" s="118"/>
      <c r="FD198" s="118"/>
      <c r="FE198" s="118"/>
      <c r="FF198" s="118"/>
      <c r="FG198" s="118"/>
      <c r="FH198" s="118"/>
      <c r="FI198" s="118"/>
      <c r="FJ198" s="118"/>
      <c r="FK198" s="118"/>
      <c r="FL198" s="118"/>
      <c r="FM198" s="118"/>
      <c r="FN198" s="118"/>
      <c r="FO198" s="118"/>
      <c r="FP198" s="118"/>
      <c r="FQ198" s="118"/>
      <c r="FR198" s="118"/>
      <c r="FS198" s="118"/>
      <c r="FT198" s="118"/>
      <c r="FU198" s="118"/>
      <c r="FV198" s="118"/>
      <c r="FW198" s="118"/>
      <c r="FX198" s="118"/>
      <c r="FY198" s="118"/>
      <c r="FZ198" s="118"/>
      <c r="GA198" s="118"/>
      <c r="GB198" s="118"/>
      <c r="GC198" s="118"/>
      <c r="GD198" s="118"/>
      <c r="GE198" s="118"/>
      <c r="GF198" s="118"/>
      <c r="GG198" s="118"/>
      <c r="GH198" s="118"/>
      <c r="GI198" s="118"/>
      <c r="GJ198" s="118"/>
      <c r="GK198" s="118"/>
      <c r="GL198" s="118"/>
      <c r="GM198" s="118"/>
      <c r="GN198" s="118"/>
      <c r="GO198" s="118"/>
      <c r="GP198" s="118"/>
      <c r="GQ198" s="118"/>
      <c r="GR198" s="118"/>
      <c r="GS198" s="118"/>
      <c r="GT198" s="118"/>
      <c r="GU198" s="118"/>
      <c r="GV198" s="118"/>
      <c r="GW198" s="118"/>
      <c r="GX198" s="118"/>
      <c r="GY198" s="118"/>
      <c r="GZ198" s="118"/>
      <c r="HA198" s="118"/>
      <c r="HB198" s="118"/>
      <c r="HC198" s="118"/>
      <c r="HD198" s="118"/>
      <c r="HE198" s="118"/>
      <c r="HF198" s="118"/>
      <c r="HG198" s="118"/>
      <c r="HH198" s="118"/>
      <c r="HI198" s="118"/>
      <c r="HJ198" s="118"/>
      <c r="HK198" s="118"/>
      <c r="HL198" s="118"/>
      <c r="HM198" s="118"/>
      <c r="HN198" s="118"/>
      <c r="HO198" s="118"/>
      <c r="HP198" s="118"/>
      <c r="HQ198" s="118"/>
      <c r="HR198" s="118"/>
      <c r="HS198" s="118"/>
      <c r="HT198" s="118"/>
      <c r="HU198" s="118"/>
      <c r="HV198" s="118"/>
    </row>
    <row r="199" spans="1:230" x14ac:dyDescent="0.3">
      <c r="A199" s="120"/>
      <c r="B199" s="120"/>
      <c r="C199" s="118"/>
      <c r="D199" s="118"/>
      <c r="E199" s="118"/>
      <c r="F199" s="118"/>
      <c r="G199" s="118"/>
      <c r="H199" s="118"/>
      <c r="I199" s="118"/>
      <c r="J199" s="118"/>
      <c r="K199" s="118"/>
      <c r="L199" s="118"/>
      <c r="M199" s="118"/>
      <c r="N199" s="118"/>
      <c r="O199" s="118"/>
      <c r="P199" s="118"/>
      <c r="Q199" s="118"/>
      <c r="R199" s="118"/>
      <c r="S199" s="118"/>
      <c r="T199" s="123"/>
      <c r="U199" s="120"/>
      <c r="V199" s="118"/>
      <c r="W199" s="118"/>
      <c r="X199" s="118"/>
      <c r="Y199" s="118"/>
      <c r="Z199" s="118"/>
      <c r="AA199" s="118"/>
      <c r="AB199" s="118"/>
      <c r="AC199" s="118"/>
      <c r="AD199" s="118"/>
      <c r="AE199" s="118"/>
      <c r="AF199" s="118"/>
      <c r="AG199" s="118"/>
      <c r="AH199" s="118"/>
      <c r="AI199" s="118"/>
      <c r="AJ199" s="118"/>
      <c r="AK199" s="118"/>
      <c r="AL199" s="118"/>
      <c r="AM199" s="118"/>
      <c r="AN199" s="118"/>
      <c r="AO199" s="118"/>
      <c r="AP199" s="118"/>
      <c r="AQ199" s="118"/>
      <c r="AR199" s="118"/>
      <c r="AS199" s="123"/>
      <c r="AT199" s="123"/>
      <c r="AU199" s="118"/>
      <c r="AV199" s="118"/>
      <c r="AW199" s="118"/>
      <c r="AX199" s="118"/>
      <c r="AY199" s="118"/>
      <c r="AZ199" s="118"/>
      <c r="BA199" s="118"/>
      <c r="BB199" s="118"/>
      <c r="BC199" s="118"/>
      <c r="BD199" s="118"/>
      <c r="BE199" s="118"/>
      <c r="BF199" s="118"/>
      <c r="BG199" s="118"/>
      <c r="BH199" s="118"/>
      <c r="BI199" s="118"/>
      <c r="BJ199" s="118"/>
      <c r="BK199" s="118"/>
      <c r="BL199" s="118"/>
      <c r="BM199" s="118"/>
      <c r="BN199" s="118"/>
      <c r="BO199" s="118"/>
      <c r="BP199" s="118"/>
      <c r="BQ199" s="118"/>
      <c r="BR199" s="118"/>
      <c r="BS199" s="118"/>
      <c r="BT199" s="118"/>
      <c r="BU199" s="118"/>
      <c r="BV199" s="118"/>
      <c r="BW199" s="118"/>
      <c r="BX199" s="118"/>
      <c r="BY199" s="118"/>
      <c r="BZ199" s="118"/>
      <c r="CA199" s="118"/>
      <c r="CB199" s="118"/>
      <c r="CC199" s="118"/>
      <c r="CD199" s="118"/>
      <c r="CE199" s="118"/>
      <c r="CF199" s="118"/>
      <c r="CG199" s="118"/>
      <c r="CH199" s="118"/>
      <c r="CI199" s="118"/>
      <c r="CJ199" s="118"/>
      <c r="CK199" s="118"/>
      <c r="CL199" s="118"/>
      <c r="CM199" s="118"/>
      <c r="CN199" s="118"/>
      <c r="CO199" s="118"/>
      <c r="CP199" s="118"/>
      <c r="CQ199" s="118"/>
      <c r="CR199" s="118"/>
      <c r="CS199" s="118"/>
      <c r="CT199" s="118"/>
      <c r="CU199" s="118"/>
      <c r="CV199" s="118"/>
      <c r="CW199" s="118"/>
      <c r="CX199" s="118"/>
      <c r="CY199" s="118"/>
      <c r="CZ199" s="118"/>
      <c r="DA199" s="118"/>
      <c r="DB199" s="118"/>
      <c r="DC199" s="118"/>
      <c r="DD199" s="118"/>
      <c r="DE199" s="118"/>
      <c r="DF199" s="118"/>
      <c r="DG199" s="118"/>
      <c r="DH199" s="118"/>
      <c r="DI199" s="118"/>
      <c r="DJ199" s="118"/>
      <c r="DK199" s="118"/>
      <c r="DL199" s="118"/>
      <c r="DM199" s="118"/>
      <c r="DN199" s="118"/>
      <c r="DO199" s="118"/>
      <c r="DP199" s="118"/>
      <c r="DQ199" s="118"/>
      <c r="DR199" s="118"/>
      <c r="DS199" s="118"/>
      <c r="DT199" s="118"/>
      <c r="DU199" s="129"/>
      <c r="DV199" s="118"/>
      <c r="DW199" s="118"/>
      <c r="DX199" s="118"/>
      <c r="DY199" s="118"/>
      <c r="DZ199" s="118"/>
      <c r="EA199" s="118"/>
      <c r="EB199" s="118"/>
      <c r="EC199" s="118"/>
      <c r="ED199" s="118"/>
      <c r="EE199" s="118"/>
      <c r="EF199" s="118"/>
      <c r="EG199" s="118"/>
      <c r="EH199" s="118"/>
      <c r="EI199" s="118"/>
      <c r="EJ199" s="118"/>
      <c r="EK199" s="118"/>
      <c r="EL199" s="123"/>
      <c r="EM199" s="123"/>
      <c r="EN199" s="118"/>
      <c r="EO199" s="118"/>
      <c r="EP199" s="118"/>
      <c r="EQ199" s="118"/>
      <c r="ER199" s="118"/>
      <c r="ES199" s="118"/>
      <c r="ET199" s="118"/>
      <c r="EU199" s="118"/>
      <c r="EV199" s="144">
        <v>2098</v>
      </c>
      <c r="EW199" s="129"/>
      <c r="EX199" s="123"/>
      <c r="EY199" s="123"/>
      <c r="EZ199" s="259"/>
      <c r="FA199" s="260"/>
      <c r="FB199" s="118"/>
      <c r="FC199" s="118"/>
      <c r="FD199" s="118"/>
      <c r="FE199" s="118"/>
      <c r="FF199" s="118"/>
      <c r="FG199" s="118"/>
      <c r="FH199" s="118"/>
      <c r="FI199" s="118"/>
      <c r="FJ199" s="118"/>
      <c r="FK199" s="118"/>
      <c r="FL199" s="118"/>
      <c r="FM199" s="118"/>
      <c r="FN199" s="118"/>
      <c r="FO199" s="118"/>
      <c r="FP199" s="118"/>
      <c r="FQ199" s="118"/>
      <c r="FR199" s="118"/>
      <c r="FS199" s="118"/>
      <c r="FT199" s="118"/>
      <c r="FU199" s="118"/>
      <c r="FV199" s="118"/>
      <c r="FW199" s="118"/>
      <c r="FX199" s="118"/>
      <c r="FY199" s="118"/>
      <c r="FZ199" s="118"/>
      <c r="GA199" s="118"/>
      <c r="GB199" s="118"/>
      <c r="GC199" s="118"/>
      <c r="GD199" s="118"/>
      <c r="GE199" s="118"/>
      <c r="GF199" s="118"/>
      <c r="GG199" s="118"/>
      <c r="GH199" s="118"/>
      <c r="GI199" s="118"/>
      <c r="GJ199" s="118"/>
      <c r="GK199" s="118"/>
      <c r="GL199" s="118"/>
      <c r="GM199" s="118"/>
      <c r="GN199" s="118"/>
      <c r="GO199" s="118"/>
      <c r="GP199" s="118"/>
      <c r="GQ199" s="118"/>
      <c r="GR199" s="118"/>
      <c r="GS199" s="118"/>
      <c r="GT199" s="118"/>
      <c r="GU199" s="118"/>
      <c r="GV199" s="118"/>
      <c r="GW199" s="118"/>
      <c r="GX199" s="118"/>
      <c r="GY199" s="118"/>
      <c r="GZ199" s="118"/>
      <c r="HA199" s="118"/>
      <c r="HB199" s="118"/>
      <c r="HC199" s="118"/>
      <c r="HD199" s="118"/>
      <c r="HE199" s="118"/>
      <c r="HF199" s="118"/>
      <c r="HG199" s="118"/>
      <c r="HH199" s="118"/>
      <c r="HI199" s="118"/>
      <c r="HJ199" s="118"/>
      <c r="HK199" s="118"/>
      <c r="HL199" s="118"/>
      <c r="HM199" s="118"/>
      <c r="HN199" s="118"/>
      <c r="HO199" s="118"/>
      <c r="HP199" s="118"/>
      <c r="HQ199" s="118"/>
      <c r="HR199" s="118"/>
      <c r="HS199" s="118"/>
      <c r="HT199" s="118"/>
      <c r="HU199" s="118"/>
      <c r="HV199" s="118"/>
    </row>
    <row r="200" spans="1:230" x14ac:dyDescent="0.3">
      <c r="A200" s="120"/>
      <c r="B200" s="120"/>
      <c r="C200" s="118"/>
      <c r="D200" s="118"/>
      <c r="E200" s="118"/>
      <c r="F200" s="118"/>
      <c r="G200" s="118"/>
      <c r="H200" s="118"/>
      <c r="I200" s="118"/>
      <c r="J200" s="118"/>
      <c r="K200" s="118"/>
      <c r="L200" s="118"/>
      <c r="M200" s="118"/>
      <c r="N200" s="118"/>
      <c r="O200" s="118"/>
      <c r="P200" s="118"/>
      <c r="Q200" s="118"/>
      <c r="R200" s="118"/>
      <c r="S200" s="118"/>
      <c r="T200" s="123"/>
      <c r="U200" s="120"/>
      <c r="V200" s="118"/>
      <c r="W200" s="118"/>
      <c r="X200" s="118"/>
      <c r="Y200" s="118"/>
      <c r="Z200" s="118"/>
      <c r="AA200" s="118"/>
      <c r="AB200" s="118"/>
      <c r="AC200" s="118"/>
      <c r="AD200" s="118"/>
      <c r="AE200" s="118"/>
      <c r="AF200" s="118"/>
      <c r="AG200" s="118"/>
      <c r="AH200" s="118"/>
      <c r="AI200" s="118"/>
      <c r="AJ200" s="118"/>
      <c r="AK200" s="118"/>
      <c r="AL200" s="118"/>
      <c r="AM200" s="118"/>
      <c r="AN200" s="118"/>
      <c r="AO200" s="118"/>
      <c r="AP200" s="118"/>
      <c r="AQ200" s="118"/>
      <c r="AR200" s="118"/>
      <c r="AS200" s="123"/>
      <c r="AT200" s="123"/>
      <c r="AU200" s="118"/>
      <c r="AV200" s="118"/>
      <c r="AW200" s="118"/>
      <c r="AX200" s="118"/>
      <c r="AY200" s="118"/>
      <c r="AZ200" s="118"/>
      <c r="BA200" s="118"/>
      <c r="BB200" s="118"/>
      <c r="BC200" s="118"/>
      <c r="BD200" s="118"/>
      <c r="BE200" s="118"/>
      <c r="BF200" s="118"/>
      <c r="BG200" s="118"/>
      <c r="BH200" s="118"/>
      <c r="BI200" s="118"/>
      <c r="BJ200" s="118"/>
      <c r="BK200" s="118"/>
      <c r="BL200" s="118"/>
      <c r="BM200" s="118"/>
      <c r="BN200" s="118"/>
      <c r="BO200" s="118"/>
      <c r="BP200" s="118"/>
      <c r="BQ200" s="118"/>
      <c r="BR200" s="118"/>
      <c r="BS200" s="118"/>
      <c r="BT200" s="118"/>
      <c r="BU200" s="118"/>
      <c r="BV200" s="118"/>
      <c r="BW200" s="118"/>
      <c r="BX200" s="118"/>
      <c r="BY200" s="118"/>
      <c r="BZ200" s="118"/>
      <c r="CA200" s="118"/>
      <c r="CB200" s="118"/>
      <c r="CC200" s="118"/>
      <c r="CD200" s="118"/>
      <c r="CE200" s="118"/>
      <c r="CF200" s="118"/>
      <c r="CG200" s="118"/>
      <c r="CH200" s="118"/>
      <c r="CI200" s="118"/>
      <c r="CJ200" s="118"/>
      <c r="CK200" s="118"/>
      <c r="CL200" s="118"/>
      <c r="CM200" s="118"/>
      <c r="CN200" s="118"/>
      <c r="CO200" s="118"/>
      <c r="CP200" s="118"/>
      <c r="CQ200" s="118"/>
      <c r="CR200" s="118"/>
      <c r="CS200" s="118"/>
      <c r="CT200" s="118"/>
      <c r="CU200" s="118"/>
      <c r="CV200" s="118"/>
      <c r="CW200" s="118"/>
      <c r="CX200" s="118"/>
      <c r="CY200" s="118"/>
      <c r="CZ200" s="118"/>
      <c r="DA200" s="118"/>
      <c r="DB200" s="118"/>
      <c r="DC200" s="118"/>
      <c r="DD200" s="118"/>
      <c r="DE200" s="118"/>
      <c r="DF200" s="118"/>
      <c r="DG200" s="118"/>
      <c r="DH200" s="118"/>
      <c r="DI200" s="118"/>
      <c r="DJ200" s="118"/>
      <c r="DK200" s="118"/>
      <c r="DL200" s="118"/>
      <c r="DM200" s="118"/>
      <c r="DN200" s="118"/>
      <c r="DO200" s="118"/>
      <c r="DP200" s="118"/>
      <c r="DQ200" s="118"/>
      <c r="DR200" s="118"/>
      <c r="DS200" s="118"/>
      <c r="DT200" s="118"/>
      <c r="DU200" s="129"/>
      <c r="DV200" s="118"/>
      <c r="DW200" s="118"/>
      <c r="DX200" s="118"/>
      <c r="DY200" s="118"/>
      <c r="DZ200" s="118"/>
      <c r="EA200" s="118"/>
      <c r="EB200" s="118"/>
      <c r="EC200" s="118"/>
      <c r="ED200" s="118"/>
      <c r="EE200" s="118"/>
      <c r="EF200" s="118"/>
      <c r="EG200" s="118"/>
      <c r="EH200" s="118"/>
      <c r="EI200" s="118"/>
      <c r="EJ200" s="118"/>
      <c r="EK200" s="118"/>
      <c r="EL200" s="123"/>
      <c r="EM200" s="123"/>
      <c r="EN200" s="118"/>
      <c r="EO200" s="118"/>
      <c r="EP200" s="118"/>
      <c r="EQ200" s="118"/>
      <c r="ER200" s="118"/>
      <c r="ES200" s="118"/>
      <c r="ET200" s="118"/>
      <c r="EU200" s="118"/>
      <c r="EV200" s="144">
        <v>2099</v>
      </c>
      <c r="EW200" s="129"/>
      <c r="EX200" s="123"/>
      <c r="EY200" s="123"/>
      <c r="EZ200" s="259"/>
      <c r="FA200" s="260"/>
      <c r="FB200" s="118"/>
      <c r="FC200" s="118"/>
      <c r="FD200" s="118"/>
      <c r="FE200" s="118"/>
      <c r="FF200" s="118"/>
      <c r="FG200" s="118"/>
      <c r="FH200" s="118"/>
      <c r="FI200" s="118"/>
      <c r="FJ200" s="118"/>
      <c r="FK200" s="118"/>
      <c r="FL200" s="118"/>
      <c r="FM200" s="118"/>
      <c r="FN200" s="118"/>
      <c r="FO200" s="118"/>
      <c r="FP200" s="118"/>
      <c r="FQ200" s="118"/>
      <c r="FR200" s="118"/>
      <c r="FS200" s="118"/>
      <c r="FT200" s="118"/>
      <c r="FU200" s="118"/>
      <c r="FV200" s="118"/>
      <c r="FW200" s="118"/>
      <c r="FX200" s="118"/>
      <c r="FY200" s="118"/>
      <c r="FZ200" s="118"/>
      <c r="GA200" s="118"/>
      <c r="GB200" s="118"/>
      <c r="GC200" s="118"/>
      <c r="GD200" s="118"/>
      <c r="GE200" s="118"/>
      <c r="GF200" s="118"/>
      <c r="GG200" s="118"/>
      <c r="GH200" s="118"/>
      <c r="GI200" s="118"/>
      <c r="GJ200" s="118"/>
      <c r="GK200" s="118"/>
      <c r="GL200" s="118"/>
      <c r="GM200" s="118"/>
      <c r="GN200" s="118"/>
      <c r="GO200" s="118"/>
      <c r="GP200" s="118"/>
      <c r="GQ200" s="118"/>
      <c r="GR200" s="118"/>
      <c r="GS200" s="118"/>
      <c r="GT200" s="118"/>
      <c r="GU200" s="118"/>
      <c r="GV200" s="118"/>
      <c r="GW200" s="118"/>
      <c r="GX200" s="118"/>
      <c r="GY200" s="118"/>
      <c r="GZ200" s="118"/>
      <c r="HA200" s="118"/>
      <c r="HB200" s="118"/>
      <c r="HC200" s="118"/>
      <c r="HD200" s="118"/>
      <c r="HE200" s="118"/>
      <c r="HF200" s="118"/>
      <c r="HG200" s="118"/>
      <c r="HH200" s="118"/>
      <c r="HI200" s="118"/>
      <c r="HJ200" s="118"/>
      <c r="HK200" s="118"/>
      <c r="HL200" s="118"/>
      <c r="HM200" s="118"/>
      <c r="HN200" s="118"/>
      <c r="HO200" s="118"/>
      <c r="HP200" s="118"/>
      <c r="HQ200" s="118"/>
      <c r="HR200" s="118"/>
      <c r="HS200" s="118"/>
      <c r="HT200" s="118"/>
      <c r="HU200" s="118"/>
      <c r="HV200" s="118"/>
    </row>
    <row r="201" spans="1:230" x14ac:dyDescent="0.3">
      <c r="A201" s="120"/>
      <c r="B201" s="120"/>
      <c r="C201" s="118"/>
      <c r="D201" s="118"/>
      <c r="E201" s="118"/>
      <c r="F201" s="118"/>
      <c r="G201" s="118"/>
      <c r="H201" s="118"/>
      <c r="I201" s="118"/>
      <c r="J201" s="118"/>
      <c r="K201" s="118"/>
      <c r="L201" s="118"/>
      <c r="M201" s="118"/>
      <c r="N201" s="118"/>
      <c r="O201" s="118"/>
      <c r="P201" s="118"/>
      <c r="Q201" s="118"/>
      <c r="R201" s="118"/>
      <c r="S201" s="118"/>
      <c r="T201" s="123"/>
      <c r="U201" s="120"/>
      <c r="V201" s="118"/>
      <c r="W201" s="118"/>
      <c r="X201" s="118"/>
      <c r="Y201" s="118"/>
      <c r="Z201" s="118"/>
      <c r="AA201" s="118"/>
      <c r="AB201" s="118"/>
      <c r="AC201" s="118"/>
      <c r="AD201" s="118"/>
      <c r="AE201" s="118"/>
      <c r="AF201" s="118"/>
      <c r="AG201" s="118"/>
      <c r="AH201" s="118"/>
      <c r="AI201" s="118"/>
      <c r="AJ201" s="118"/>
      <c r="AK201" s="118"/>
      <c r="AL201" s="118"/>
      <c r="AM201" s="118"/>
      <c r="AN201" s="118"/>
      <c r="AO201" s="118"/>
      <c r="AP201" s="118"/>
      <c r="AQ201" s="118"/>
      <c r="AR201" s="118"/>
      <c r="AS201" s="123"/>
      <c r="AT201" s="123"/>
      <c r="AU201" s="118"/>
      <c r="AV201" s="118"/>
      <c r="AW201" s="118"/>
      <c r="AX201" s="118"/>
      <c r="AY201" s="118"/>
      <c r="AZ201" s="118"/>
      <c r="BA201" s="118"/>
      <c r="BB201" s="118"/>
      <c r="BC201" s="118"/>
      <c r="BD201" s="118"/>
      <c r="BE201" s="118"/>
      <c r="BF201" s="118"/>
      <c r="BG201" s="118"/>
      <c r="BH201" s="118"/>
      <c r="BI201" s="118"/>
      <c r="BJ201" s="118"/>
      <c r="BK201" s="118"/>
      <c r="BL201" s="118"/>
      <c r="BM201" s="118"/>
      <c r="BN201" s="118"/>
      <c r="BO201" s="118"/>
      <c r="BP201" s="118"/>
      <c r="BQ201" s="118"/>
      <c r="BR201" s="118"/>
      <c r="BS201" s="118"/>
      <c r="BT201" s="118"/>
      <c r="BU201" s="118"/>
      <c r="BV201" s="118"/>
      <c r="BW201" s="118"/>
      <c r="BX201" s="118"/>
      <c r="BY201" s="118"/>
      <c r="BZ201" s="118"/>
      <c r="CA201" s="118"/>
      <c r="CB201" s="118"/>
      <c r="CC201" s="118"/>
      <c r="CD201" s="118"/>
      <c r="CE201" s="118"/>
      <c r="CF201" s="118"/>
      <c r="CG201" s="118"/>
      <c r="CH201" s="118"/>
      <c r="CI201" s="118"/>
      <c r="CJ201" s="118"/>
      <c r="CK201" s="118"/>
      <c r="CL201" s="118"/>
      <c r="CM201" s="118"/>
      <c r="CN201" s="118"/>
      <c r="CO201" s="118"/>
      <c r="CP201" s="118"/>
      <c r="CQ201" s="118"/>
      <c r="CR201" s="118"/>
      <c r="CS201" s="118"/>
      <c r="CT201" s="118"/>
      <c r="CU201" s="118"/>
      <c r="CV201" s="118"/>
      <c r="CW201" s="118"/>
      <c r="CX201" s="118"/>
      <c r="CY201" s="118"/>
      <c r="CZ201" s="118"/>
      <c r="DA201" s="118"/>
      <c r="DB201" s="118"/>
      <c r="DC201" s="118"/>
      <c r="DD201" s="118"/>
      <c r="DE201" s="118"/>
      <c r="DF201" s="118"/>
      <c r="DG201" s="118"/>
      <c r="DH201" s="118"/>
      <c r="DI201" s="118"/>
      <c r="DJ201" s="118"/>
      <c r="DK201" s="118"/>
      <c r="DL201" s="118"/>
      <c r="DM201" s="118"/>
      <c r="DN201" s="118"/>
      <c r="DO201" s="118"/>
      <c r="DP201" s="118"/>
      <c r="DQ201" s="118"/>
      <c r="DR201" s="118"/>
      <c r="DS201" s="118"/>
      <c r="DT201" s="118"/>
      <c r="DU201" s="129"/>
      <c r="DV201" s="118"/>
      <c r="DW201" s="118"/>
      <c r="DX201" s="118"/>
      <c r="DY201" s="118"/>
      <c r="DZ201" s="118"/>
      <c r="EA201" s="118"/>
      <c r="EB201" s="118"/>
      <c r="EC201" s="118"/>
      <c r="ED201" s="118"/>
      <c r="EE201" s="118"/>
      <c r="EF201" s="118"/>
      <c r="EG201" s="118"/>
      <c r="EH201" s="118"/>
      <c r="EI201" s="118"/>
      <c r="EJ201" s="118"/>
      <c r="EK201" s="118"/>
      <c r="EL201" s="123"/>
      <c r="EM201" s="123"/>
      <c r="EN201" s="118"/>
      <c r="EO201" s="118"/>
      <c r="EP201" s="118"/>
      <c r="EQ201" s="118"/>
      <c r="ER201" s="118"/>
      <c r="ES201" s="118"/>
      <c r="ET201" s="118"/>
      <c r="EU201" s="118"/>
      <c r="EV201" s="144">
        <v>2100</v>
      </c>
      <c r="EW201" s="129"/>
      <c r="EX201" s="123"/>
      <c r="EY201" s="123"/>
      <c r="EZ201" s="259"/>
      <c r="FA201" s="260"/>
      <c r="FB201" s="118"/>
      <c r="FC201" s="118"/>
      <c r="FD201" s="118"/>
      <c r="FE201" s="118"/>
      <c r="FF201" s="118"/>
      <c r="FG201" s="118"/>
      <c r="FH201" s="118"/>
      <c r="FI201" s="118"/>
      <c r="FJ201" s="118"/>
      <c r="FK201" s="118"/>
      <c r="FL201" s="118"/>
      <c r="FM201" s="118"/>
      <c r="FN201" s="118"/>
      <c r="FO201" s="118"/>
      <c r="FP201" s="118"/>
      <c r="FQ201" s="118"/>
      <c r="FR201" s="118"/>
      <c r="FS201" s="118"/>
      <c r="FT201" s="118"/>
      <c r="FU201" s="118"/>
      <c r="FV201" s="118"/>
      <c r="FW201" s="118"/>
      <c r="FX201" s="118"/>
      <c r="FY201" s="118"/>
      <c r="FZ201" s="118"/>
      <c r="GA201" s="118"/>
      <c r="GB201" s="118"/>
      <c r="GC201" s="118"/>
      <c r="GD201" s="118"/>
      <c r="GE201" s="118"/>
      <c r="GF201" s="118"/>
      <c r="GG201" s="118"/>
      <c r="GH201" s="118"/>
      <c r="GI201" s="118"/>
      <c r="GJ201" s="118"/>
      <c r="GK201" s="118"/>
      <c r="GL201" s="118"/>
      <c r="GM201" s="118"/>
      <c r="GN201" s="118"/>
      <c r="GO201" s="118"/>
      <c r="GP201" s="118"/>
      <c r="GQ201" s="118"/>
      <c r="GR201" s="118"/>
      <c r="GS201" s="118"/>
      <c r="GT201" s="118"/>
      <c r="GU201" s="118"/>
      <c r="GV201" s="118"/>
      <c r="GW201" s="118"/>
      <c r="GX201" s="118"/>
      <c r="GY201" s="118"/>
      <c r="GZ201" s="118"/>
      <c r="HA201" s="118"/>
      <c r="HB201" s="118"/>
      <c r="HC201" s="118"/>
      <c r="HD201" s="118"/>
      <c r="HE201" s="118"/>
      <c r="HF201" s="118"/>
      <c r="HG201" s="118"/>
      <c r="HH201" s="118"/>
      <c r="HI201" s="118"/>
      <c r="HJ201" s="118"/>
      <c r="HK201" s="118"/>
      <c r="HL201" s="118"/>
      <c r="HM201" s="118"/>
      <c r="HN201" s="118"/>
      <c r="HO201" s="118"/>
      <c r="HP201" s="118"/>
      <c r="HQ201" s="118"/>
      <c r="HR201" s="118"/>
      <c r="HS201" s="118"/>
      <c r="HT201" s="118"/>
      <c r="HU201" s="118"/>
      <c r="HV201" s="118"/>
    </row>
    <row r="202" spans="1:230" x14ac:dyDescent="0.3">
      <c r="A202" s="120"/>
      <c r="B202" s="120"/>
      <c r="C202" s="118"/>
      <c r="D202" s="118"/>
      <c r="E202" s="118"/>
      <c r="F202" s="118"/>
      <c r="G202" s="118"/>
      <c r="H202" s="118"/>
      <c r="I202" s="118"/>
      <c r="J202" s="118"/>
      <c r="K202" s="118"/>
      <c r="L202" s="118"/>
      <c r="M202" s="118"/>
      <c r="N202" s="118"/>
      <c r="O202" s="118"/>
      <c r="P202" s="118"/>
      <c r="Q202" s="118"/>
      <c r="R202" s="118"/>
      <c r="S202" s="118"/>
      <c r="T202" s="123"/>
      <c r="U202" s="120"/>
      <c r="V202" s="118"/>
      <c r="W202" s="118"/>
      <c r="X202" s="118"/>
      <c r="Y202" s="118"/>
      <c r="Z202" s="118"/>
      <c r="AA202" s="118"/>
      <c r="AB202" s="118"/>
      <c r="AC202" s="118"/>
      <c r="AD202" s="118"/>
      <c r="AE202" s="118"/>
      <c r="AF202" s="118"/>
      <c r="AG202" s="118"/>
      <c r="AH202" s="118"/>
      <c r="AI202" s="118"/>
      <c r="AJ202" s="118"/>
      <c r="AK202" s="118"/>
      <c r="AL202" s="118"/>
      <c r="AM202" s="118"/>
      <c r="AN202" s="118"/>
      <c r="AO202" s="118"/>
      <c r="AP202" s="118"/>
      <c r="AQ202" s="118"/>
      <c r="AR202" s="118"/>
      <c r="AS202" s="123"/>
      <c r="AT202" s="123"/>
      <c r="AU202" s="118"/>
      <c r="AV202" s="118"/>
      <c r="AW202" s="118"/>
      <c r="AX202" s="118"/>
      <c r="AY202" s="118"/>
      <c r="AZ202" s="118"/>
      <c r="BA202" s="118"/>
      <c r="BB202" s="118"/>
      <c r="BC202" s="118"/>
      <c r="BD202" s="118"/>
      <c r="BE202" s="118"/>
      <c r="BF202" s="118"/>
      <c r="BG202" s="118"/>
      <c r="BH202" s="118"/>
      <c r="BI202" s="118"/>
      <c r="BJ202" s="118"/>
      <c r="BK202" s="118"/>
      <c r="BL202" s="118"/>
      <c r="BM202" s="118"/>
      <c r="BN202" s="118"/>
      <c r="BO202" s="118"/>
      <c r="BP202" s="118"/>
      <c r="BQ202" s="118"/>
      <c r="BR202" s="118"/>
      <c r="BS202" s="118"/>
      <c r="BT202" s="118"/>
      <c r="BU202" s="118"/>
      <c r="BV202" s="118"/>
      <c r="BW202" s="118"/>
      <c r="BX202" s="118"/>
      <c r="BY202" s="118"/>
      <c r="BZ202" s="118"/>
      <c r="CA202" s="118"/>
      <c r="CB202" s="118"/>
      <c r="CC202" s="118"/>
      <c r="CD202" s="118"/>
      <c r="CE202" s="118"/>
      <c r="CF202" s="118"/>
      <c r="CG202" s="118"/>
      <c r="CH202" s="118"/>
      <c r="CI202" s="118"/>
      <c r="CJ202" s="118"/>
      <c r="CK202" s="118"/>
      <c r="CL202" s="118"/>
      <c r="CM202" s="118"/>
      <c r="CN202" s="118"/>
      <c r="CO202" s="118"/>
      <c r="CP202" s="118"/>
      <c r="CQ202" s="118"/>
      <c r="CR202" s="118"/>
      <c r="CS202" s="118"/>
      <c r="CT202" s="118"/>
      <c r="CU202" s="118"/>
      <c r="CV202" s="118"/>
      <c r="CW202" s="118"/>
      <c r="CX202" s="118"/>
      <c r="CY202" s="118"/>
      <c r="CZ202" s="118"/>
      <c r="DA202" s="118"/>
      <c r="DB202" s="118"/>
      <c r="DC202" s="118"/>
      <c r="DD202" s="118"/>
      <c r="DE202" s="118"/>
      <c r="DF202" s="118"/>
      <c r="DG202" s="118"/>
      <c r="DH202" s="118"/>
      <c r="DI202" s="118"/>
      <c r="DJ202" s="118"/>
      <c r="DK202" s="118"/>
      <c r="DL202" s="118"/>
      <c r="DM202" s="118"/>
      <c r="DN202" s="118"/>
      <c r="DO202" s="118"/>
      <c r="DP202" s="118"/>
      <c r="DQ202" s="118"/>
      <c r="DR202" s="118"/>
      <c r="DS202" s="118"/>
      <c r="DT202" s="118"/>
      <c r="DU202" s="129"/>
      <c r="DV202" s="118"/>
      <c r="DW202" s="118"/>
      <c r="DX202" s="118"/>
      <c r="DY202" s="118"/>
      <c r="DZ202" s="118"/>
      <c r="EA202" s="118"/>
      <c r="EB202" s="118"/>
      <c r="EC202" s="118"/>
      <c r="ED202" s="118"/>
      <c r="EE202" s="118"/>
      <c r="EF202" s="118"/>
      <c r="EG202" s="118"/>
      <c r="EH202" s="118"/>
      <c r="EI202" s="118"/>
      <c r="EJ202" s="118"/>
      <c r="EK202" s="118"/>
      <c r="EL202" s="123"/>
      <c r="EM202" s="123"/>
      <c r="EN202" s="118"/>
      <c r="EO202" s="118"/>
      <c r="EP202" s="118"/>
      <c r="EQ202" s="118"/>
      <c r="ER202" s="118"/>
      <c r="ES202" s="118"/>
      <c r="ET202" s="118"/>
      <c r="EU202" s="118"/>
      <c r="EV202" s="159">
        <v>2101</v>
      </c>
      <c r="EW202" s="129"/>
      <c r="EX202" s="123"/>
      <c r="EY202" s="123"/>
      <c r="EZ202" s="259"/>
      <c r="FA202" s="260"/>
      <c r="FB202" s="118"/>
      <c r="FC202" s="118"/>
      <c r="FD202" s="118"/>
      <c r="FE202" s="118"/>
      <c r="FF202" s="118"/>
      <c r="FG202" s="118"/>
      <c r="FH202" s="118"/>
      <c r="FI202" s="118"/>
      <c r="FJ202" s="118"/>
      <c r="FK202" s="118"/>
      <c r="FL202" s="118"/>
      <c r="FM202" s="118"/>
      <c r="FN202" s="118"/>
      <c r="FO202" s="118"/>
      <c r="FP202" s="118"/>
      <c r="FQ202" s="118"/>
      <c r="FR202" s="118"/>
      <c r="FS202" s="118"/>
      <c r="FT202" s="118"/>
      <c r="FU202" s="118"/>
      <c r="FV202" s="118"/>
      <c r="FW202" s="118"/>
      <c r="FX202" s="118"/>
      <c r="FY202" s="118"/>
      <c r="FZ202" s="118"/>
      <c r="GA202" s="118"/>
      <c r="GB202" s="118"/>
      <c r="GC202" s="118"/>
      <c r="GD202" s="118"/>
      <c r="GE202" s="118"/>
      <c r="GF202" s="118"/>
      <c r="GG202" s="118"/>
      <c r="GH202" s="118"/>
      <c r="GI202" s="118"/>
      <c r="GJ202" s="118"/>
      <c r="GK202" s="118"/>
      <c r="GL202" s="118"/>
      <c r="GM202" s="118"/>
      <c r="GN202" s="118"/>
      <c r="GO202" s="118"/>
      <c r="GP202" s="118"/>
      <c r="GQ202" s="118"/>
      <c r="GR202" s="118"/>
      <c r="GS202" s="118"/>
      <c r="GT202" s="118"/>
      <c r="GU202" s="118"/>
      <c r="GV202" s="118"/>
      <c r="GW202" s="118"/>
      <c r="GX202" s="118"/>
      <c r="GY202" s="118"/>
      <c r="GZ202" s="118"/>
      <c r="HA202" s="118"/>
      <c r="HB202" s="118"/>
      <c r="HC202" s="118"/>
      <c r="HD202" s="118"/>
      <c r="HE202" s="118"/>
      <c r="HF202" s="118"/>
      <c r="HG202" s="118"/>
      <c r="HH202" s="118"/>
      <c r="HI202" s="118"/>
      <c r="HJ202" s="118"/>
      <c r="HK202" s="118"/>
      <c r="HL202" s="118"/>
      <c r="HM202" s="118"/>
      <c r="HN202" s="118"/>
      <c r="HO202" s="118"/>
      <c r="HP202" s="118"/>
      <c r="HQ202" s="118"/>
      <c r="HR202" s="118"/>
      <c r="HS202" s="118"/>
      <c r="HT202" s="118"/>
      <c r="HU202" s="118"/>
      <c r="HV202" s="118"/>
    </row>
    <row r="203" spans="1:230" x14ac:dyDescent="0.3">
      <c r="A203" s="120"/>
      <c r="B203" s="120"/>
      <c r="C203" s="118"/>
      <c r="D203" s="118"/>
      <c r="E203" s="118"/>
      <c r="F203" s="118"/>
      <c r="G203" s="118"/>
      <c r="H203" s="118"/>
      <c r="I203" s="118"/>
      <c r="J203" s="118"/>
      <c r="K203" s="118"/>
      <c r="L203" s="118"/>
      <c r="M203" s="118"/>
      <c r="N203" s="118"/>
      <c r="O203" s="118"/>
      <c r="P203" s="118"/>
      <c r="Q203" s="118"/>
      <c r="R203" s="118"/>
      <c r="S203" s="118"/>
      <c r="T203" s="123"/>
      <c r="U203" s="120"/>
      <c r="V203" s="118"/>
      <c r="W203" s="118"/>
      <c r="X203" s="118"/>
      <c r="Y203" s="118"/>
      <c r="Z203" s="118"/>
      <c r="AA203" s="118"/>
      <c r="AB203" s="118"/>
      <c r="AC203" s="118"/>
      <c r="AD203" s="118"/>
      <c r="AE203" s="118"/>
      <c r="AF203" s="118"/>
      <c r="AG203" s="118"/>
      <c r="AH203" s="118"/>
      <c r="AI203" s="118"/>
      <c r="AJ203" s="118"/>
      <c r="AK203" s="118"/>
      <c r="AL203" s="118"/>
      <c r="AM203" s="118"/>
      <c r="AN203" s="118"/>
      <c r="AO203" s="118"/>
      <c r="AP203" s="118"/>
      <c r="AQ203" s="118"/>
      <c r="AR203" s="118"/>
      <c r="AS203" s="123"/>
      <c r="AT203" s="123"/>
      <c r="AU203" s="118"/>
      <c r="AV203" s="118"/>
      <c r="AW203" s="118"/>
      <c r="AX203" s="118"/>
      <c r="AY203" s="118"/>
      <c r="AZ203" s="118"/>
      <c r="BA203" s="118"/>
      <c r="BB203" s="118"/>
      <c r="BC203" s="118"/>
      <c r="BD203" s="118"/>
      <c r="BE203" s="118"/>
      <c r="BF203" s="118"/>
      <c r="BG203" s="118"/>
      <c r="BH203" s="118"/>
      <c r="BI203" s="118"/>
      <c r="BJ203" s="118"/>
      <c r="BK203" s="118"/>
      <c r="BL203" s="118"/>
      <c r="BM203" s="118"/>
      <c r="BN203" s="118"/>
      <c r="BO203" s="118"/>
      <c r="BP203" s="118"/>
      <c r="BQ203" s="118"/>
      <c r="BR203" s="118"/>
      <c r="BS203" s="118"/>
      <c r="BT203" s="118"/>
      <c r="BU203" s="118"/>
      <c r="BV203" s="118"/>
      <c r="BW203" s="118"/>
      <c r="BX203" s="118"/>
      <c r="BY203" s="118"/>
      <c r="BZ203" s="118"/>
      <c r="CA203" s="118"/>
      <c r="CB203" s="118"/>
      <c r="CC203" s="118"/>
      <c r="CD203" s="118"/>
      <c r="CE203" s="118"/>
      <c r="CF203" s="118"/>
      <c r="CG203" s="118"/>
      <c r="CH203" s="118"/>
      <c r="CI203" s="118"/>
      <c r="CJ203" s="118"/>
      <c r="CK203" s="118"/>
      <c r="CL203" s="118"/>
      <c r="CM203" s="118"/>
      <c r="CN203" s="118"/>
      <c r="CO203" s="118"/>
      <c r="CP203" s="118"/>
      <c r="CQ203" s="118"/>
      <c r="CR203" s="118"/>
      <c r="CS203" s="118"/>
      <c r="CT203" s="118"/>
      <c r="CU203" s="118"/>
      <c r="CV203" s="118"/>
      <c r="CW203" s="118"/>
      <c r="CX203" s="118"/>
      <c r="CY203" s="118"/>
      <c r="CZ203" s="118"/>
      <c r="DA203" s="118"/>
      <c r="DB203" s="118"/>
      <c r="DC203" s="118"/>
      <c r="DD203" s="118"/>
      <c r="DE203" s="118"/>
      <c r="DF203" s="118"/>
      <c r="DG203" s="118"/>
      <c r="DH203" s="118"/>
      <c r="DI203" s="118"/>
      <c r="DJ203" s="118"/>
      <c r="DK203" s="118"/>
      <c r="DL203" s="118"/>
      <c r="DM203" s="118"/>
      <c r="DN203" s="118"/>
      <c r="DO203" s="118"/>
      <c r="DP203" s="118"/>
      <c r="DQ203" s="118"/>
      <c r="DR203" s="118"/>
      <c r="DS203" s="118"/>
      <c r="DT203" s="118"/>
      <c r="DU203" s="129"/>
      <c r="DV203" s="118"/>
      <c r="DW203" s="118"/>
      <c r="DX203" s="118"/>
      <c r="DY203" s="118"/>
      <c r="DZ203" s="118"/>
      <c r="EA203" s="118"/>
      <c r="EB203" s="118"/>
      <c r="EC203" s="118"/>
      <c r="ED203" s="118"/>
      <c r="EE203" s="118"/>
      <c r="EF203" s="118"/>
      <c r="EG203" s="118"/>
      <c r="EH203" s="118"/>
      <c r="EI203" s="118"/>
      <c r="EJ203" s="118"/>
      <c r="EK203" s="118"/>
      <c r="EL203" s="123"/>
      <c r="EM203" s="123"/>
      <c r="EN203" s="118"/>
      <c r="EO203" s="118"/>
      <c r="EP203" s="118"/>
      <c r="EQ203" s="118"/>
      <c r="ER203" s="118"/>
      <c r="ES203" s="118"/>
      <c r="ET203" s="118"/>
      <c r="EU203" s="118"/>
      <c r="EV203" s="144">
        <v>2102</v>
      </c>
      <c r="EW203" s="129"/>
      <c r="EX203" s="123"/>
      <c r="EY203" s="123"/>
      <c r="EZ203" s="259">
        <f>($EZ$287*EV203+$EZ$288)</f>
        <v>0.50025723874568939</v>
      </c>
      <c r="FA203" s="260">
        <f t="shared" ref="FA203:FA245" si="28">($FA$287*EV203+$FA$288)</f>
        <v>0.37984399497509003</v>
      </c>
      <c r="FB203" s="118"/>
      <c r="FC203" s="118"/>
      <c r="FD203" s="118"/>
      <c r="FE203" s="118"/>
      <c r="FF203" s="118"/>
      <c r="FG203" s="118"/>
      <c r="FH203" s="118"/>
      <c r="FI203" s="118"/>
      <c r="FJ203" s="118"/>
      <c r="FK203" s="118"/>
      <c r="FL203" s="118"/>
      <c r="FM203" s="118"/>
      <c r="FN203" s="118"/>
      <c r="FO203" s="118"/>
      <c r="FP203" s="118"/>
      <c r="FQ203" s="118"/>
      <c r="FR203" s="118"/>
      <c r="FS203" s="118"/>
      <c r="FT203" s="118"/>
      <c r="FU203" s="118"/>
      <c r="FV203" s="118"/>
      <c r="FW203" s="118"/>
      <c r="FX203" s="118"/>
      <c r="FY203" s="118"/>
      <c r="FZ203" s="118"/>
      <c r="GA203" s="118"/>
      <c r="GB203" s="118"/>
      <c r="GC203" s="118"/>
      <c r="GD203" s="118"/>
      <c r="GE203" s="118"/>
      <c r="GF203" s="118"/>
      <c r="GG203" s="118"/>
      <c r="GH203" s="118"/>
      <c r="GI203" s="118"/>
      <c r="GJ203" s="118"/>
      <c r="GK203" s="118"/>
      <c r="GL203" s="118"/>
      <c r="GM203" s="118"/>
      <c r="GN203" s="118"/>
      <c r="GO203" s="118"/>
      <c r="GP203" s="118"/>
      <c r="GQ203" s="118"/>
      <c r="GR203" s="118"/>
      <c r="GS203" s="118"/>
      <c r="GT203" s="118"/>
      <c r="GU203" s="118"/>
      <c r="GV203" s="118"/>
      <c r="GW203" s="118"/>
      <c r="GX203" s="118"/>
      <c r="GY203" s="118"/>
      <c r="GZ203" s="118"/>
      <c r="HA203" s="118"/>
      <c r="HB203" s="118"/>
      <c r="HC203" s="118"/>
      <c r="HD203" s="118"/>
      <c r="HE203" s="118"/>
      <c r="HF203" s="118"/>
      <c r="HG203" s="118"/>
      <c r="HH203" s="118"/>
      <c r="HI203" s="118"/>
      <c r="HJ203" s="118"/>
      <c r="HK203" s="118"/>
      <c r="HL203" s="118"/>
      <c r="HM203" s="118"/>
      <c r="HN203" s="118"/>
      <c r="HO203" s="118"/>
      <c r="HP203" s="118"/>
      <c r="HQ203" s="118"/>
      <c r="HR203" s="118"/>
      <c r="HS203" s="118"/>
      <c r="HT203" s="118"/>
      <c r="HU203" s="118"/>
      <c r="HV203" s="118"/>
    </row>
    <row r="204" spans="1:230" x14ac:dyDescent="0.3">
      <c r="A204" s="120"/>
      <c r="B204" s="120"/>
      <c r="C204" s="118"/>
      <c r="D204" s="118"/>
      <c r="E204" s="118"/>
      <c r="F204" s="118"/>
      <c r="G204" s="118"/>
      <c r="H204" s="118"/>
      <c r="I204" s="118"/>
      <c r="J204" s="118"/>
      <c r="K204" s="118"/>
      <c r="L204" s="118"/>
      <c r="M204" s="118"/>
      <c r="N204" s="118"/>
      <c r="O204" s="118"/>
      <c r="P204" s="118"/>
      <c r="Q204" s="118"/>
      <c r="R204" s="118"/>
      <c r="S204" s="118"/>
      <c r="T204" s="123"/>
      <c r="U204" s="120"/>
      <c r="V204" s="118"/>
      <c r="W204" s="118"/>
      <c r="X204" s="118"/>
      <c r="Y204" s="118"/>
      <c r="Z204" s="118"/>
      <c r="AA204" s="118"/>
      <c r="AB204" s="118"/>
      <c r="AC204" s="118"/>
      <c r="AD204" s="118"/>
      <c r="AE204" s="118"/>
      <c r="AF204" s="118"/>
      <c r="AG204" s="118"/>
      <c r="AH204" s="118"/>
      <c r="AI204" s="118"/>
      <c r="AJ204" s="118"/>
      <c r="AK204" s="118"/>
      <c r="AL204" s="118"/>
      <c r="AM204" s="118"/>
      <c r="AN204" s="118"/>
      <c r="AO204" s="118"/>
      <c r="AP204" s="118"/>
      <c r="AQ204" s="118"/>
      <c r="AR204" s="118"/>
      <c r="AS204" s="123"/>
      <c r="AT204" s="123"/>
      <c r="AU204" s="118"/>
      <c r="AV204" s="118"/>
      <c r="AW204" s="118"/>
      <c r="AX204" s="118"/>
      <c r="AY204" s="118"/>
      <c r="AZ204" s="118"/>
      <c r="BA204" s="118"/>
      <c r="BB204" s="118"/>
      <c r="BC204" s="118"/>
      <c r="BD204" s="118"/>
      <c r="BE204" s="118"/>
      <c r="BF204" s="118"/>
      <c r="BG204" s="118"/>
      <c r="BH204" s="118"/>
      <c r="BI204" s="118"/>
      <c r="BJ204" s="118"/>
      <c r="BK204" s="118"/>
      <c r="BL204" s="118"/>
      <c r="BM204" s="118"/>
      <c r="BN204" s="118"/>
      <c r="BO204" s="118"/>
      <c r="BP204" s="118"/>
      <c r="BQ204" s="118"/>
      <c r="BR204" s="118"/>
      <c r="BS204" s="118"/>
      <c r="BT204" s="118"/>
      <c r="BU204" s="118"/>
      <c r="BV204" s="118"/>
      <c r="BW204" s="118"/>
      <c r="BX204" s="118"/>
      <c r="BY204" s="118"/>
      <c r="BZ204" s="118"/>
      <c r="CA204" s="118"/>
      <c r="CB204" s="118"/>
      <c r="CC204" s="118"/>
      <c r="CD204" s="118"/>
      <c r="CE204" s="118"/>
      <c r="CF204" s="118"/>
      <c r="CG204" s="118"/>
      <c r="CH204" s="118"/>
      <c r="CI204" s="118"/>
      <c r="CJ204" s="118"/>
      <c r="CK204" s="118"/>
      <c r="CL204" s="118"/>
      <c r="CM204" s="118"/>
      <c r="CN204" s="118"/>
      <c r="CO204" s="118"/>
      <c r="CP204" s="118"/>
      <c r="CQ204" s="118"/>
      <c r="CR204" s="118"/>
      <c r="CS204" s="118"/>
      <c r="CT204" s="118"/>
      <c r="CU204" s="118"/>
      <c r="CV204" s="118"/>
      <c r="CW204" s="118"/>
      <c r="CX204" s="118"/>
      <c r="CY204" s="118"/>
      <c r="CZ204" s="118"/>
      <c r="DA204" s="118"/>
      <c r="DB204" s="118"/>
      <c r="DC204" s="118"/>
      <c r="DD204" s="118"/>
      <c r="DE204" s="118"/>
      <c r="DF204" s="118"/>
      <c r="DG204" s="118"/>
      <c r="DH204" s="118"/>
      <c r="DI204" s="118"/>
      <c r="DJ204" s="118"/>
      <c r="DK204" s="118"/>
      <c r="DL204" s="118"/>
      <c r="DM204" s="118"/>
      <c r="DN204" s="118"/>
      <c r="DO204" s="118"/>
      <c r="DP204" s="118"/>
      <c r="DQ204" s="118"/>
      <c r="DR204" s="118"/>
      <c r="DS204" s="118"/>
      <c r="DT204" s="118"/>
      <c r="DU204" s="129"/>
      <c r="DV204" s="118"/>
      <c r="DW204" s="118"/>
      <c r="DX204" s="118"/>
      <c r="DY204" s="118"/>
      <c r="DZ204" s="118"/>
      <c r="EA204" s="118"/>
      <c r="EB204" s="118"/>
      <c r="EC204" s="118"/>
      <c r="ED204" s="118"/>
      <c r="EE204" s="118"/>
      <c r="EF204" s="118"/>
      <c r="EG204" s="118"/>
      <c r="EH204" s="118"/>
      <c r="EI204" s="118"/>
      <c r="EJ204" s="118"/>
      <c r="EK204" s="118"/>
      <c r="EL204" s="123"/>
      <c r="EM204" s="123"/>
      <c r="EN204" s="118"/>
      <c r="EO204" s="118"/>
      <c r="EP204" s="118"/>
      <c r="EQ204" s="118"/>
      <c r="ER204" s="118"/>
      <c r="ES204" s="118"/>
      <c r="ET204" s="118"/>
      <c r="EU204" s="118"/>
      <c r="EV204" s="144">
        <v>2103</v>
      </c>
      <c r="EW204" s="129"/>
      <c r="EX204" s="123"/>
      <c r="EY204" s="123"/>
      <c r="EZ204" s="259"/>
      <c r="FA204" s="260">
        <f t="shared" si="28"/>
        <v>0.38273153371281055</v>
      </c>
      <c r="FB204" s="118"/>
      <c r="FC204" s="118"/>
      <c r="FD204" s="118"/>
      <c r="FE204" s="118"/>
      <c r="FF204" s="118"/>
      <c r="FG204" s="118"/>
      <c r="FH204" s="118"/>
      <c r="FI204" s="118"/>
      <c r="FJ204" s="118"/>
      <c r="FK204" s="118"/>
      <c r="FL204" s="118"/>
      <c r="FM204" s="118"/>
      <c r="FN204" s="118"/>
      <c r="FO204" s="118"/>
      <c r="FP204" s="118"/>
      <c r="FQ204" s="118"/>
      <c r="FR204" s="118"/>
      <c r="FS204" s="118"/>
      <c r="FT204" s="118"/>
      <c r="FU204" s="118"/>
      <c r="FV204" s="118"/>
      <c r="FW204" s="118"/>
      <c r="FX204" s="118"/>
      <c r="FY204" s="118"/>
      <c r="FZ204" s="118"/>
      <c r="GA204" s="118"/>
      <c r="GB204" s="118"/>
      <c r="GC204" s="118"/>
      <c r="GD204" s="118"/>
      <c r="GE204" s="118"/>
      <c r="GF204" s="118"/>
      <c r="GG204" s="118"/>
      <c r="GH204" s="118"/>
      <c r="GI204" s="118"/>
      <c r="GJ204" s="118"/>
      <c r="GK204" s="118"/>
      <c r="GL204" s="118"/>
      <c r="GM204" s="118"/>
      <c r="GN204" s="118"/>
      <c r="GO204" s="118"/>
      <c r="GP204" s="118"/>
      <c r="GQ204" s="118"/>
      <c r="GR204" s="118"/>
      <c r="GS204" s="118"/>
      <c r="GT204" s="118"/>
      <c r="GU204" s="118"/>
      <c r="GV204" s="118"/>
      <c r="GW204" s="118"/>
      <c r="GX204" s="118"/>
      <c r="GY204" s="118"/>
      <c r="GZ204" s="118"/>
      <c r="HA204" s="118"/>
      <c r="HB204" s="118"/>
      <c r="HC204" s="118"/>
      <c r="HD204" s="118"/>
      <c r="HE204" s="118"/>
      <c r="HF204" s="118"/>
      <c r="HG204" s="118"/>
      <c r="HH204" s="118"/>
      <c r="HI204" s="118"/>
      <c r="HJ204" s="118"/>
      <c r="HK204" s="118"/>
      <c r="HL204" s="118"/>
      <c r="HM204" s="118"/>
      <c r="HN204" s="118"/>
      <c r="HO204" s="118"/>
      <c r="HP204" s="118"/>
      <c r="HQ204" s="118"/>
      <c r="HR204" s="118"/>
      <c r="HS204" s="118"/>
      <c r="HT204" s="118"/>
      <c r="HU204" s="118"/>
      <c r="HV204" s="118"/>
    </row>
    <row r="205" spans="1:230" x14ac:dyDescent="0.3">
      <c r="A205" s="120"/>
      <c r="B205" s="120"/>
      <c r="C205" s="118"/>
      <c r="D205" s="118"/>
      <c r="E205" s="118"/>
      <c r="F205" s="118"/>
      <c r="G205" s="118"/>
      <c r="H205" s="118"/>
      <c r="I205" s="118"/>
      <c r="J205" s="118"/>
      <c r="K205" s="118"/>
      <c r="L205" s="118"/>
      <c r="M205" s="118"/>
      <c r="N205" s="118"/>
      <c r="O205" s="118"/>
      <c r="P205" s="118"/>
      <c r="Q205" s="118"/>
      <c r="R205" s="118"/>
      <c r="S205" s="118"/>
      <c r="T205" s="123"/>
      <c r="U205" s="120"/>
      <c r="V205" s="118"/>
      <c r="W205" s="118"/>
      <c r="X205" s="118"/>
      <c r="Y205" s="118"/>
      <c r="Z205" s="118"/>
      <c r="AA205" s="118"/>
      <c r="AB205" s="118"/>
      <c r="AC205" s="118"/>
      <c r="AD205" s="118"/>
      <c r="AE205" s="118"/>
      <c r="AF205" s="118"/>
      <c r="AG205" s="118"/>
      <c r="AH205" s="118"/>
      <c r="AI205" s="118"/>
      <c r="AJ205" s="118"/>
      <c r="AK205" s="118"/>
      <c r="AL205" s="118"/>
      <c r="AM205" s="118"/>
      <c r="AN205" s="118"/>
      <c r="AO205" s="118"/>
      <c r="AP205" s="118"/>
      <c r="AQ205" s="118"/>
      <c r="AR205" s="118"/>
      <c r="AS205" s="123"/>
      <c r="AT205" s="123"/>
      <c r="AU205" s="118"/>
      <c r="AV205" s="118"/>
      <c r="AW205" s="118"/>
      <c r="AX205" s="118"/>
      <c r="AY205" s="118"/>
      <c r="AZ205" s="118"/>
      <c r="BA205" s="118"/>
      <c r="BB205" s="118"/>
      <c r="BC205" s="118"/>
      <c r="BD205" s="118"/>
      <c r="BE205" s="118"/>
      <c r="BF205" s="118"/>
      <c r="BG205" s="118"/>
      <c r="BH205" s="118"/>
      <c r="BI205" s="118"/>
      <c r="BJ205" s="118"/>
      <c r="BK205" s="118"/>
      <c r="BL205" s="118"/>
      <c r="BM205" s="118"/>
      <c r="BN205" s="118"/>
      <c r="BO205" s="118"/>
      <c r="BP205" s="118"/>
      <c r="BQ205" s="118"/>
      <c r="BR205" s="118"/>
      <c r="BS205" s="118"/>
      <c r="BT205" s="118"/>
      <c r="BU205" s="118"/>
      <c r="BV205" s="118"/>
      <c r="BW205" s="118"/>
      <c r="BX205" s="118"/>
      <c r="BY205" s="118"/>
      <c r="BZ205" s="118"/>
      <c r="CA205" s="118"/>
      <c r="CB205" s="118"/>
      <c r="CC205" s="118"/>
      <c r="CD205" s="118"/>
      <c r="CE205" s="118"/>
      <c r="CF205" s="118"/>
      <c r="CG205" s="118"/>
      <c r="CH205" s="118"/>
      <c r="CI205" s="118"/>
      <c r="CJ205" s="118"/>
      <c r="CK205" s="118"/>
      <c r="CL205" s="118"/>
      <c r="CM205" s="118"/>
      <c r="CN205" s="118"/>
      <c r="CO205" s="118"/>
      <c r="CP205" s="118"/>
      <c r="CQ205" s="118"/>
      <c r="CR205" s="118"/>
      <c r="CS205" s="118"/>
      <c r="CT205" s="118"/>
      <c r="CU205" s="118"/>
      <c r="CV205" s="118"/>
      <c r="CW205" s="118"/>
      <c r="CX205" s="118"/>
      <c r="CY205" s="118"/>
      <c r="CZ205" s="118"/>
      <c r="DA205" s="118"/>
      <c r="DB205" s="118"/>
      <c r="DC205" s="118"/>
      <c r="DD205" s="118"/>
      <c r="DE205" s="118"/>
      <c r="DF205" s="118"/>
      <c r="DG205" s="118"/>
      <c r="DH205" s="118"/>
      <c r="DI205" s="118"/>
      <c r="DJ205" s="118"/>
      <c r="DK205" s="118"/>
      <c r="DL205" s="118"/>
      <c r="DM205" s="118"/>
      <c r="DN205" s="118"/>
      <c r="DO205" s="118"/>
      <c r="DP205" s="118"/>
      <c r="DQ205" s="118"/>
      <c r="DR205" s="118"/>
      <c r="DS205" s="118"/>
      <c r="DT205" s="118"/>
      <c r="DU205" s="129"/>
      <c r="DV205" s="118"/>
      <c r="DW205" s="118"/>
      <c r="DX205" s="118"/>
      <c r="DY205" s="118"/>
      <c r="DZ205" s="118"/>
      <c r="EA205" s="118"/>
      <c r="EB205" s="118"/>
      <c r="EC205" s="118"/>
      <c r="ED205" s="118"/>
      <c r="EE205" s="118"/>
      <c r="EF205" s="118"/>
      <c r="EG205" s="118"/>
      <c r="EH205" s="118"/>
      <c r="EI205" s="118"/>
      <c r="EJ205" s="118"/>
      <c r="EK205" s="118"/>
      <c r="EL205" s="123"/>
      <c r="EM205" s="123"/>
      <c r="EN205" s="118"/>
      <c r="EO205" s="118"/>
      <c r="EP205" s="118"/>
      <c r="EQ205" s="118"/>
      <c r="ER205" s="118"/>
      <c r="ES205" s="118"/>
      <c r="ET205" s="118"/>
      <c r="EU205" s="118"/>
      <c r="EV205" s="144">
        <v>2104</v>
      </c>
      <c r="EW205" s="129"/>
      <c r="EX205" s="123"/>
      <c r="EY205" s="123"/>
      <c r="EZ205" s="259"/>
      <c r="FA205" s="260">
        <f t="shared" si="28"/>
        <v>0.38561907245053195</v>
      </c>
      <c r="FB205" s="118"/>
      <c r="FC205" s="118"/>
      <c r="FD205" s="118"/>
      <c r="FE205" s="118"/>
      <c r="FF205" s="118"/>
      <c r="FG205" s="118"/>
      <c r="FH205" s="118"/>
      <c r="FI205" s="118"/>
      <c r="FJ205" s="118"/>
      <c r="FK205" s="118"/>
      <c r="FL205" s="118"/>
      <c r="FM205" s="118"/>
      <c r="FN205" s="118"/>
      <c r="FO205" s="118"/>
      <c r="FP205" s="118"/>
      <c r="FQ205" s="118"/>
      <c r="FR205" s="118"/>
      <c r="FS205" s="118"/>
      <c r="FT205" s="118"/>
      <c r="FU205" s="118"/>
      <c r="FV205" s="118"/>
      <c r="FW205" s="118"/>
      <c r="FX205" s="118"/>
      <c r="FY205" s="118"/>
      <c r="FZ205" s="118"/>
      <c r="GA205" s="118"/>
      <c r="GB205" s="118"/>
      <c r="GC205" s="118"/>
      <c r="GD205" s="118"/>
      <c r="GE205" s="118"/>
      <c r="GF205" s="118"/>
      <c r="GG205" s="118"/>
      <c r="GH205" s="118"/>
      <c r="GI205" s="118"/>
      <c r="GJ205" s="118"/>
      <c r="GK205" s="118"/>
      <c r="GL205" s="118"/>
      <c r="GM205" s="118"/>
      <c r="GN205" s="118"/>
      <c r="GO205" s="118"/>
      <c r="GP205" s="118"/>
      <c r="GQ205" s="118"/>
      <c r="GR205" s="118"/>
      <c r="GS205" s="118"/>
      <c r="GT205" s="118"/>
      <c r="GU205" s="118"/>
      <c r="GV205" s="118"/>
      <c r="GW205" s="118"/>
      <c r="GX205" s="118"/>
      <c r="GY205" s="118"/>
      <c r="GZ205" s="118"/>
      <c r="HA205" s="118"/>
      <c r="HB205" s="118"/>
      <c r="HC205" s="118"/>
      <c r="HD205" s="118"/>
      <c r="HE205" s="118"/>
      <c r="HF205" s="118"/>
      <c r="HG205" s="118"/>
      <c r="HH205" s="118"/>
      <c r="HI205" s="118"/>
      <c r="HJ205" s="118"/>
      <c r="HK205" s="118"/>
      <c r="HL205" s="118"/>
      <c r="HM205" s="118"/>
      <c r="HN205" s="118"/>
      <c r="HO205" s="118"/>
      <c r="HP205" s="118"/>
      <c r="HQ205" s="118"/>
      <c r="HR205" s="118"/>
      <c r="HS205" s="118"/>
      <c r="HT205" s="118"/>
      <c r="HU205" s="118"/>
      <c r="HV205" s="118"/>
    </row>
    <row r="206" spans="1:230" x14ac:dyDescent="0.3">
      <c r="A206" s="120"/>
      <c r="B206" s="120"/>
      <c r="C206" s="118"/>
      <c r="D206" s="118"/>
      <c r="E206" s="118"/>
      <c r="F206" s="118"/>
      <c r="G206" s="118"/>
      <c r="H206" s="118"/>
      <c r="I206" s="118"/>
      <c r="J206" s="118"/>
      <c r="K206" s="118"/>
      <c r="L206" s="118"/>
      <c r="M206" s="118"/>
      <c r="N206" s="118"/>
      <c r="O206" s="118"/>
      <c r="P206" s="118"/>
      <c r="Q206" s="118"/>
      <c r="R206" s="118"/>
      <c r="S206" s="118"/>
      <c r="T206" s="123"/>
      <c r="U206" s="120"/>
      <c r="V206" s="118"/>
      <c r="W206" s="118"/>
      <c r="X206" s="118"/>
      <c r="Y206" s="118"/>
      <c r="Z206" s="118"/>
      <c r="AA206" s="118"/>
      <c r="AB206" s="118"/>
      <c r="AC206" s="118"/>
      <c r="AD206" s="118"/>
      <c r="AE206" s="118"/>
      <c r="AF206" s="118"/>
      <c r="AG206" s="118"/>
      <c r="AH206" s="118"/>
      <c r="AI206" s="118"/>
      <c r="AJ206" s="118"/>
      <c r="AK206" s="118"/>
      <c r="AL206" s="118"/>
      <c r="AM206" s="118"/>
      <c r="AN206" s="118"/>
      <c r="AO206" s="118"/>
      <c r="AP206" s="118"/>
      <c r="AQ206" s="118"/>
      <c r="AR206" s="118"/>
      <c r="AS206" s="123"/>
      <c r="AT206" s="123"/>
      <c r="AU206" s="118"/>
      <c r="AV206" s="118"/>
      <c r="AW206" s="118"/>
      <c r="AX206" s="118"/>
      <c r="AY206" s="118"/>
      <c r="AZ206" s="118"/>
      <c r="BA206" s="118"/>
      <c r="BB206" s="118"/>
      <c r="BC206" s="118"/>
      <c r="BD206" s="118"/>
      <c r="BE206" s="118"/>
      <c r="BF206" s="118"/>
      <c r="BG206" s="118"/>
      <c r="BH206" s="118"/>
      <c r="BI206" s="118"/>
      <c r="BJ206" s="118"/>
      <c r="BK206" s="118"/>
      <c r="BL206" s="118"/>
      <c r="BM206" s="118"/>
      <c r="BN206" s="118"/>
      <c r="BO206" s="118"/>
      <c r="BP206" s="118"/>
      <c r="BQ206" s="118"/>
      <c r="BR206" s="118"/>
      <c r="BS206" s="118"/>
      <c r="BT206" s="118"/>
      <c r="BU206" s="118"/>
      <c r="BV206" s="118"/>
      <c r="BW206" s="118"/>
      <c r="BX206" s="118"/>
      <c r="BY206" s="118"/>
      <c r="BZ206" s="118"/>
      <c r="CA206" s="118"/>
      <c r="CB206" s="118"/>
      <c r="CC206" s="118"/>
      <c r="CD206" s="118"/>
      <c r="CE206" s="118"/>
      <c r="CF206" s="118"/>
      <c r="CG206" s="118"/>
      <c r="CH206" s="118"/>
      <c r="CI206" s="118"/>
      <c r="CJ206" s="118"/>
      <c r="CK206" s="118"/>
      <c r="CL206" s="118"/>
      <c r="CM206" s="118"/>
      <c r="CN206" s="118"/>
      <c r="CO206" s="118"/>
      <c r="CP206" s="118"/>
      <c r="CQ206" s="118"/>
      <c r="CR206" s="118"/>
      <c r="CS206" s="118"/>
      <c r="CT206" s="118"/>
      <c r="CU206" s="118"/>
      <c r="CV206" s="118"/>
      <c r="CW206" s="118"/>
      <c r="CX206" s="118"/>
      <c r="CY206" s="118"/>
      <c r="CZ206" s="118"/>
      <c r="DA206" s="118"/>
      <c r="DB206" s="118"/>
      <c r="DC206" s="118"/>
      <c r="DD206" s="118"/>
      <c r="DE206" s="118"/>
      <c r="DF206" s="118"/>
      <c r="DG206" s="118"/>
      <c r="DH206" s="118"/>
      <c r="DI206" s="118"/>
      <c r="DJ206" s="118"/>
      <c r="DK206" s="118"/>
      <c r="DL206" s="118"/>
      <c r="DM206" s="118"/>
      <c r="DN206" s="118"/>
      <c r="DO206" s="118"/>
      <c r="DP206" s="118"/>
      <c r="DQ206" s="118"/>
      <c r="DR206" s="118"/>
      <c r="DS206" s="118"/>
      <c r="DT206" s="118"/>
      <c r="DU206" s="129"/>
      <c r="DV206" s="118"/>
      <c r="DW206" s="118"/>
      <c r="DX206" s="118"/>
      <c r="DY206" s="118"/>
      <c r="DZ206" s="118"/>
      <c r="EA206" s="118"/>
      <c r="EB206" s="118"/>
      <c r="EC206" s="118"/>
      <c r="ED206" s="118"/>
      <c r="EE206" s="118"/>
      <c r="EF206" s="118"/>
      <c r="EG206" s="118"/>
      <c r="EH206" s="118"/>
      <c r="EI206" s="118"/>
      <c r="EJ206" s="118"/>
      <c r="EK206" s="118"/>
      <c r="EL206" s="123"/>
      <c r="EM206" s="123"/>
      <c r="EN206" s="118"/>
      <c r="EO206" s="118"/>
      <c r="EP206" s="118"/>
      <c r="EQ206" s="118"/>
      <c r="ER206" s="118"/>
      <c r="ES206" s="118"/>
      <c r="ET206" s="118"/>
      <c r="EU206" s="118"/>
      <c r="EV206" s="159">
        <v>2105</v>
      </c>
      <c r="EW206" s="129"/>
      <c r="EX206" s="123"/>
      <c r="EY206" s="123"/>
      <c r="EZ206" s="259"/>
      <c r="FA206" s="260">
        <f t="shared" si="28"/>
        <v>0.38850661118825247</v>
      </c>
      <c r="FB206" s="118"/>
      <c r="FC206" s="118"/>
      <c r="FD206" s="118"/>
      <c r="FE206" s="118"/>
      <c r="FF206" s="118"/>
      <c r="FG206" s="118"/>
      <c r="FH206" s="118"/>
      <c r="FI206" s="118"/>
      <c r="FJ206" s="118"/>
      <c r="FK206" s="118"/>
      <c r="FL206" s="118"/>
      <c r="FM206" s="118"/>
      <c r="FN206" s="118"/>
      <c r="FO206" s="118"/>
      <c r="FP206" s="118"/>
      <c r="FQ206" s="118"/>
      <c r="FR206" s="118"/>
      <c r="FS206" s="118"/>
      <c r="FT206" s="118"/>
      <c r="FU206" s="118"/>
      <c r="FV206" s="118"/>
      <c r="FW206" s="118"/>
      <c r="FX206" s="118"/>
      <c r="FY206" s="118"/>
      <c r="FZ206" s="118"/>
      <c r="GA206" s="118"/>
      <c r="GB206" s="118"/>
      <c r="GC206" s="118"/>
      <c r="GD206" s="118"/>
      <c r="GE206" s="118"/>
      <c r="GF206" s="118"/>
      <c r="GG206" s="118"/>
      <c r="GH206" s="118"/>
      <c r="GI206" s="118"/>
      <c r="GJ206" s="118"/>
      <c r="GK206" s="118"/>
      <c r="GL206" s="118"/>
      <c r="GM206" s="118"/>
      <c r="GN206" s="118"/>
      <c r="GO206" s="118"/>
      <c r="GP206" s="118"/>
      <c r="GQ206" s="118"/>
      <c r="GR206" s="118"/>
      <c r="GS206" s="118"/>
      <c r="GT206" s="118"/>
      <c r="GU206" s="118"/>
      <c r="GV206" s="118"/>
      <c r="GW206" s="118"/>
      <c r="GX206" s="118"/>
      <c r="GY206" s="118"/>
      <c r="GZ206" s="118"/>
      <c r="HA206" s="118"/>
      <c r="HB206" s="118"/>
      <c r="HC206" s="118"/>
      <c r="HD206" s="118"/>
      <c r="HE206" s="118"/>
      <c r="HF206" s="118"/>
      <c r="HG206" s="118"/>
      <c r="HH206" s="118"/>
      <c r="HI206" s="118"/>
      <c r="HJ206" s="118"/>
      <c r="HK206" s="118"/>
      <c r="HL206" s="118"/>
      <c r="HM206" s="118"/>
      <c r="HN206" s="118"/>
      <c r="HO206" s="118"/>
      <c r="HP206" s="118"/>
      <c r="HQ206" s="118"/>
      <c r="HR206" s="118"/>
      <c r="HS206" s="118"/>
      <c r="HT206" s="118"/>
      <c r="HU206" s="118"/>
      <c r="HV206" s="118"/>
    </row>
    <row r="207" spans="1:230" x14ac:dyDescent="0.3">
      <c r="A207" s="120"/>
      <c r="B207" s="120"/>
      <c r="C207" s="118"/>
      <c r="D207" s="118"/>
      <c r="E207" s="118"/>
      <c r="F207" s="118"/>
      <c r="G207" s="118"/>
      <c r="H207" s="118"/>
      <c r="I207" s="118"/>
      <c r="J207" s="118"/>
      <c r="K207" s="118"/>
      <c r="L207" s="118"/>
      <c r="M207" s="118"/>
      <c r="N207" s="118"/>
      <c r="O207" s="118"/>
      <c r="P207" s="118"/>
      <c r="Q207" s="118"/>
      <c r="R207" s="118"/>
      <c r="S207" s="118"/>
      <c r="T207" s="123"/>
      <c r="U207" s="120"/>
      <c r="V207" s="118"/>
      <c r="W207" s="118"/>
      <c r="X207" s="118"/>
      <c r="Y207" s="118"/>
      <c r="Z207" s="118"/>
      <c r="AA207" s="118"/>
      <c r="AB207" s="118"/>
      <c r="AC207" s="118"/>
      <c r="AD207" s="118"/>
      <c r="AE207" s="118"/>
      <c r="AF207" s="118"/>
      <c r="AG207" s="118"/>
      <c r="AH207" s="118"/>
      <c r="AI207" s="118"/>
      <c r="AJ207" s="118"/>
      <c r="AK207" s="118"/>
      <c r="AL207" s="118"/>
      <c r="AM207" s="118"/>
      <c r="AN207" s="118"/>
      <c r="AO207" s="118"/>
      <c r="AP207" s="118"/>
      <c r="AQ207" s="118"/>
      <c r="AR207" s="118"/>
      <c r="AS207" s="123"/>
      <c r="AT207" s="123"/>
      <c r="AU207" s="118"/>
      <c r="AV207" s="118"/>
      <c r="AW207" s="118"/>
      <c r="AX207" s="118"/>
      <c r="AY207" s="118"/>
      <c r="AZ207" s="118"/>
      <c r="BA207" s="118"/>
      <c r="BB207" s="118"/>
      <c r="BC207" s="118"/>
      <c r="BD207" s="118"/>
      <c r="BE207" s="118"/>
      <c r="BF207" s="118"/>
      <c r="BG207" s="118"/>
      <c r="BH207" s="118"/>
      <c r="BI207" s="118"/>
      <c r="BJ207" s="118"/>
      <c r="BK207" s="118"/>
      <c r="BL207" s="118"/>
      <c r="BM207" s="118"/>
      <c r="BN207" s="118"/>
      <c r="BO207" s="118"/>
      <c r="BP207" s="118"/>
      <c r="BQ207" s="118"/>
      <c r="BR207" s="118"/>
      <c r="BS207" s="118"/>
      <c r="BT207" s="118"/>
      <c r="BU207" s="118"/>
      <c r="BV207" s="118"/>
      <c r="BW207" s="118"/>
      <c r="BX207" s="118"/>
      <c r="BY207" s="118"/>
      <c r="BZ207" s="118"/>
      <c r="CA207" s="118"/>
      <c r="CB207" s="118"/>
      <c r="CC207" s="118"/>
      <c r="CD207" s="118"/>
      <c r="CE207" s="118"/>
      <c r="CF207" s="118"/>
      <c r="CG207" s="118"/>
      <c r="CH207" s="118"/>
      <c r="CI207" s="118"/>
      <c r="CJ207" s="118"/>
      <c r="CK207" s="118"/>
      <c r="CL207" s="118"/>
      <c r="CM207" s="118"/>
      <c r="CN207" s="118"/>
      <c r="CO207" s="118"/>
      <c r="CP207" s="118"/>
      <c r="CQ207" s="118"/>
      <c r="CR207" s="118"/>
      <c r="CS207" s="118"/>
      <c r="CT207" s="118"/>
      <c r="CU207" s="118"/>
      <c r="CV207" s="118"/>
      <c r="CW207" s="118"/>
      <c r="CX207" s="118"/>
      <c r="CY207" s="118"/>
      <c r="CZ207" s="118"/>
      <c r="DA207" s="118"/>
      <c r="DB207" s="118"/>
      <c r="DC207" s="118"/>
      <c r="DD207" s="118"/>
      <c r="DE207" s="118"/>
      <c r="DF207" s="118"/>
      <c r="DG207" s="118"/>
      <c r="DH207" s="118"/>
      <c r="DI207" s="118"/>
      <c r="DJ207" s="118"/>
      <c r="DK207" s="118"/>
      <c r="DL207" s="118"/>
      <c r="DM207" s="118"/>
      <c r="DN207" s="118"/>
      <c r="DO207" s="118"/>
      <c r="DP207" s="118"/>
      <c r="DQ207" s="118"/>
      <c r="DR207" s="118"/>
      <c r="DS207" s="118"/>
      <c r="DT207" s="118"/>
      <c r="DU207" s="129"/>
      <c r="DV207" s="118"/>
      <c r="DW207" s="118"/>
      <c r="DX207" s="118"/>
      <c r="DY207" s="118"/>
      <c r="DZ207" s="118"/>
      <c r="EA207" s="118"/>
      <c r="EB207" s="118"/>
      <c r="EC207" s="118"/>
      <c r="ED207" s="118"/>
      <c r="EE207" s="118"/>
      <c r="EF207" s="118"/>
      <c r="EG207" s="118"/>
      <c r="EH207" s="118"/>
      <c r="EI207" s="118"/>
      <c r="EJ207" s="118"/>
      <c r="EK207" s="118"/>
      <c r="EL207" s="123"/>
      <c r="EM207" s="123"/>
      <c r="EN207" s="118"/>
      <c r="EO207" s="118"/>
      <c r="EP207" s="118"/>
      <c r="EQ207" s="118"/>
      <c r="ER207" s="118"/>
      <c r="ES207" s="118"/>
      <c r="ET207" s="118"/>
      <c r="EU207" s="118"/>
      <c r="EV207" s="144">
        <v>2106</v>
      </c>
      <c r="EW207" s="129"/>
      <c r="EX207" s="123"/>
      <c r="EY207" s="123"/>
      <c r="EZ207" s="259"/>
      <c r="FA207" s="260">
        <f t="shared" si="28"/>
        <v>0.39139414992597388</v>
      </c>
      <c r="FB207" s="118"/>
      <c r="FC207" s="118"/>
      <c r="FD207" s="118"/>
      <c r="FE207" s="118"/>
      <c r="FF207" s="118"/>
      <c r="FG207" s="118"/>
      <c r="FH207" s="118"/>
      <c r="FI207" s="118"/>
      <c r="FJ207" s="118"/>
      <c r="FK207" s="118"/>
      <c r="FL207" s="118"/>
      <c r="FM207" s="118"/>
      <c r="FN207" s="118"/>
      <c r="FO207" s="118"/>
      <c r="FP207" s="118"/>
      <c r="FQ207" s="118"/>
      <c r="FR207" s="118"/>
      <c r="FS207" s="118"/>
      <c r="FT207" s="118"/>
      <c r="FU207" s="118"/>
      <c r="FV207" s="118"/>
      <c r="FW207" s="118"/>
      <c r="FX207" s="118"/>
      <c r="FY207" s="118"/>
      <c r="FZ207" s="118"/>
      <c r="GA207" s="118"/>
      <c r="GB207" s="118"/>
      <c r="GC207" s="118"/>
      <c r="GD207" s="118"/>
      <c r="GE207" s="118"/>
      <c r="GF207" s="118"/>
      <c r="GG207" s="118"/>
      <c r="GH207" s="118"/>
      <c r="GI207" s="118"/>
      <c r="GJ207" s="118"/>
      <c r="GK207" s="118"/>
      <c r="GL207" s="118"/>
      <c r="GM207" s="118"/>
      <c r="GN207" s="118"/>
      <c r="GO207" s="118"/>
      <c r="GP207" s="118"/>
      <c r="GQ207" s="118"/>
      <c r="GR207" s="118"/>
      <c r="GS207" s="118"/>
      <c r="GT207" s="118"/>
      <c r="GU207" s="118"/>
      <c r="GV207" s="118"/>
      <c r="GW207" s="118"/>
      <c r="GX207" s="118"/>
      <c r="GY207" s="118"/>
      <c r="GZ207" s="118"/>
      <c r="HA207" s="118"/>
      <c r="HB207" s="118"/>
      <c r="HC207" s="118"/>
      <c r="HD207" s="118"/>
      <c r="HE207" s="118"/>
      <c r="HF207" s="118"/>
      <c r="HG207" s="118"/>
      <c r="HH207" s="118"/>
      <c r="HI207" s="118"/>
      <c r="HJ207" s="118"/>
      <c r="HK207" s="118"/>
      <c r="HL207" s="118"/>
      <c r="HM207" s="118"/>
      <c r="HN207" s="118"/>
      <c r="HO207" s="118"/>
      <c r="HP207" s="118"/>
      <c r="HQ207" s="118"/>
      <c r="HR207" s="118"/>
      <c r="HS207" s="118"/>
      <c r="HT207" s="118"/>
      <c r="HU207" s="118"/>
      <c r="HV207" s="118"/>
    </row>
    <row r="208" spans="1:230" x14ac:dyDescent="0.3">
      <c r="A208" s="120"/>
      <c r="B208" s="120"/>
      <c r="C208" s="118"/>
      <c r="D208" s="118"/>
      <c r="E208" s="118"/>
      <c r="F208" s="118"/>
      <c r="G208" s="118"/>
      <c r="H208" s="118"/>
      <c r="I208" s="118"/>
      <c r="J208" s="118"/>
      <c r="K208" s="118"/>
      <c r="L208" s="118"/>
      <c r="M208" s="118"/>
      <c r="N208" s="118"/>
      <c r="O208" s="118"/>
      <c r="P208" s="118"/>
      <c r="Q208" s="118"/>
      <c r="R208" s="118"/>
      <c r="S208" s="118"/>
      <c r="T208" s="123"/>
      <c r="U208" s="120"/>
      <c r="V208" s="118"/>
      <c r="W208" s="118"/>
      <c r="X208" s="118"/>
      <c r="Y208" s="118"/>
      <c r="Z208" s="118"/>
      <c r="AA208" s="118"/>
      <c r="AB208" s="118"/>
      <c r="AC208" s="118"/>
      <c r="AD208" s="118"/>
      <c r="AE208" s="118"/>
      <c r="AF208" s="118"/>
      <c r="AG208" s="118"/>
      <c r="AH208" s="118"/>
      <c r="AI208" s="118"/>
      <c r="AJ208" s="118"/>
      <c r="AK208" s="118"/>
      <c r="AL208" s="118"/>
      <c r="AM208" s="118"/>
      <c r="AN208" s="118"/>
      <c r="AO208" s="118"/>
      <c r="AP208" s="118"/>
      <c r="AQ208" s="118"/>
      <c r="AR208" s="118"/>
      <c r="AS208" s="123"/>
      <c r="AT208" s="123"/>
      <c r="AU208" s="118"/>
      <c r="AV208" s="118"/>
      <c r="AW208" s="118"/>
      <c r="AX208" s="118"/>
      <c r="AY208" s="118"/>
      <c r="AZ208" s="118"/>
      <c r="BA208" s="118"/>
      <c r="BB208" s="118"/>
      <c r="BC208" s="118"/>
      <c r="BD208" s="118"/>
      <c r="BE208" s="118"/>
      <c r="BF208" s="118"/>
      <c r="BG208" s="118"/>
      <c r="BH208" s="118"/>
      <c r="BI208" s="118"/>
      <c r="BJ208" s="118"/>
      <c r="BK208" s="118"/>
      <c r="BL208" s="118"/>
      <c r="BM208" s="118"/>
      <c r="BN208" s="118"/>
      <c r="BO208" s="118"/>
      <c r="BP208" s="118"/>
      <c r="BQ208" s="118"/>
      <c r="BR208" s="118"/>
      <c r="BS208" s="118"/>
      <c r="BT208" s="118"/>
      <c r="BU208" s="118"/>
      <c r="BV208" s="118"/>
      <c r="BW208" s="118"/>
      <c r="BX208" s="118"/>
      <c r="BY208" s="118"/>
      <c r="BZ208" s="118"/>
      <c r="CA208" s="118"/>
      <c r="CB208" s="118"/>
      <c r="CC208" s="118"/>
      <c r="CD208" s="118"/>
      <c r="CE208" s="118"/>
      <c r="CF208" s="118"/>
      <c r="CG208" s="118"/>
      <c r="CH208" s="118"/>
      <c r="CI208" s="118"/>
      <c r="CJ208" s="118"/>
      <c r="CK208" s="118"/>
      <c r="CL208" s="118"/>
      <c r="CM208" s="118"/>
      <c r="CN208" s="118"/>
      <c r="CO208" s="118"/>
      <c r="CP208" s="118"/>
      <c r="CQ208" s="118"/>
      <c r="CR208" s="118"/>
      <c r="CS208" s="118"/>
      <c r="CT208" s="118"/>
      <c r="CU208" s="118"/>
      <c r="CV208" s="118"/>
      <c r="CW208" s="118"/>
      <c r="CX208" s="118"/>
      <c r="CY208" s="118"/>
      <c r="CZ208" s="118"/>
      <c r="DA208" s="118"/>
      <c r="DB208" s="118"/>
      <c r="DC208" s="118"/>
      <c r="DD208" s="118"/>
      <c r="DE208" s="118"/>
      <c r="DF208" s="118"/>
      <c r="DG208" s="118"/>
      <c r="DH208" s="118"/>
      <c r="DI208" s="118"/>
      <c r="DJ208" s="118"/>
      <c r="DK208" s="118"/>
      <c r="DL208" s="118"/>
      <c r="DM208" s="118"/>
      <c r="DN208" s="118"/>
      <c r="DO208" s="118"/>
      <c r="DP208" s="118"/>
      <c r="DQ208" s="118"/>
      <c r="DR208" s="118"/>
      <c r="DS208" s="118"/>
      <c r="DT208" s="118"/>
      <c r="DU208" s="129"/>
      <c r="DV208" s="118"/>
      <c r="DW208" s="118"/>
      <c r="DX208" s="118"/>
      <c r="DY208" s="118"/>
      <c r="DZ208" s="118"/>
      <c r="EA208" s="118"/>
      <c r="EB208" s="118"/>
      <c r="EC208" s="118"/>
      <c r="ED208" s="118"/>
      <c r="EE208" s="118"/>
      <c r="EF208" s="118"/>
      <c r="EG208" s="118"/>
      <c r="EH208" s="118"/>
      <c r="EI208" s="118"/>
      <c r="EJ208" s="118"/>
      <c r="EK208" s="118"/>
      <c r="EL208" s="123"/>
      <c r="EM208" s="123"/>
      <c r="EN208" s="118"/>
      <c r="EO208" s="118"/>
      <c r="EP208" s="118"/>
      <c r="EQ208" s="118"/>
      <c r="ER208" s="118"/>
      <c r="ES208" s="118"/>
      <c r="ET208" s="118"/>
      <c r="EU208" s="118"/>
      <c r="EV208" s="144">
        <v>2107</v>
      </c>
      <c r="EW208" s="129"/>
      <c r="EX208" s="123"/>
      <c r="EY208" s="123"/>
      <c r="EZ208" s="259"/>
      <c r="FA208" s="260">
        <f t="shared" si="28"/>
        <v>0.3942816886636944</v>
      </c>
      <c r="FB208" s="118"/>
      <c r="FC208" s="118"/>
      <c r="FD208" s="118"/>
      <c r="FE208" s="118"/>
      <c r="FF208" s="118"/>
      <c r="FG208" s="118"/>
      <c r="FH208" s="118"/>
      <c r="FI208" s="118"/>
      <c r="FJ208" s="118"/>
      <c r="FK208" s="118"/>
      <c r="FL208" s="118"/>
      <c r="FM208" s="118"/>
      <c r="FN208" s="118"/>
      <c r="FO208" s="118"/>
      <c r="FP208" s="118"/>
      <c r="FQ208" s="118"/>
      <c r="FR208" s="118"/>
      <c r="FS208" s="118"/>
      <c r="FT208" s="118"/>
      <c r="FU208" s="118"/>
      <c r="FV208" s="118"/>
      <c r="FW208" s="118"/>
      <c r="FX208" s="118"/>
      <c r="FY208" s="118"/>
      <c r="FZ208" s="118"/>
      <c r="GA208" s="118"/>
      <c r="GB208" s="118"/>
      <c r="GC208" s="118"/>
      <c r="GD208" s="118"/>
      <c r="GE208" s="118"/>
      <c r="GF208" s="118"/>
      <c r="GG208" s="118"/>
      <c r="GH208" s="118"/>
      <c r="GI208" s="118"/>
      <c r="GJ208" s="118"/>
      <c r="GK208" s="118"/>
      <c r="GL208" s="118"/>
      <c r="GM208" s="118"/>
      <c r="GN208" s="118"/>
      <c r="GO208" s="118"/>
      <c r="GP208" s="118"/>
      <c r="GQ208" s="118"/>
      <c r="GR208" s="118"/>
      <c r="GS208" s="118"/>
      <c r="GT208" s="118"/>
      <c r="GU208" s="118"/>
      <c r="GV208" s="118"/>
      <c r="GW208" s="118"/>
      <c r="GX208" s="118"/>
      <c r="GY208" s="118"/>
      <c r="GZ208" s="118"/>
      <c r="HA208" s="118"/>
      <c r="HB208" s="118"/>
      <c r="HC208" s="118"/>
      <c r="HD208" s="118"/>
      <c r="HE208" s="118"/>
      <c r="HF208" s="118"/>
      <c r="HG208" s="118"/>
      <c r="HH208" s="118"/>
      <c r="HI208" s="118"/>
      <c r="HJ208" s="118"/>
      <c r="HK208" s="118"/>
      <c r="HL208" s="118"/>
      <c r="HM208" s="118"/>
      <c r="HN208" s="118"/>
      <c r="HO208" s="118"/>
      <c r="HP208" s="118"/>
      <c r="HQ208" s="118"/>
      <c r="HR208" s="118"/>
      <c r="HS208" s="118"/>
      <c r="HT208" s="118"/>
      <c r="HU208" s="118"/>
      <c r="HV208" s="118"/>
    </row>
    <row r="209" spans="1:230" x14ac:dyDescent="0.3">
      <c r="A209" s="120"/>
      <c r="B209" s="120"/>
      <c r="C209" s="118"/>
      <c r="D209" s="118"/>
      <c r="E209" s="118"/>
      <c r="F209" s="118"/>
      <c r="G209" s="118"/>
      <c r="H209" s="118"/>
      <c r="I209" s="118"/>
      <c r="J209" s="118"/>
      <c r="K209" s="118"/>
      <c r="L209" s="118"/>
      <c r="M209" s="118"/>
      <c r="N209" s="118"/>
      <c r="O209" s="118"/>
      <c r="P209" s="118"/>
      <c r="Q209" s="118"/>
      <c r="R209" s="118"/>
      <c r="S209" s="118"/>
      <c r="T209" s="123"/>
      <c r="U209" s="120"/>
      <c r="V209" s="118"/>
      <c r="W209" s="118"/>
      <c r="X209" s="118"/>
      <c r="Y209" s="118"/>
      <c r="Z209" s="118"/>
      <c r="AA209" s="118"/>
      <c r="AB209" s="118"/>
      <c r="AC209" s="118"/>
      <c r="AD209" s="118"/>
      <c r="AE209" s="118"/>
      <c r="AF209" s="118"/>
      <c r="AG209" s="118"/>
      <c r="AH209" s="118"/>
      <c r="AI209" s="118"/>
      <c r="AJ209" s="118"/>
      <c r="AK209" s="118"/>
      <c r="AL209" s="118"/>
      <c r="AM209" s="118"/>
      <c r="AN209" s="118"/>
      <c r="AO209" s="118"/>
      <c r="AP209" s="118"/>
      <c r="AQ209" s="118"/>
      <c r="AR209" s="118"/>
      <c r="AS209" s="123"/>
      <c r="AT209" s="123"/>
      <c r="AU209" s="118"/>
      <c r="AV209" s="118"/>
      <c r="AW209" s="118"/>
      <c r="AX209" s="118"/>
      <c r="AY209" s="118"/>
      <c r="AZ209" s="118"/>
      <c r="BA209" s="118"/>
      <c r="BB209" s="118"/>
      <c r="BC209" s="118"/>
      <c r="BD209" s="118"/>
      <c r="BE209" s="118"/>
      <c r="BF209" s="118"/>
      <c r="BG209" s="118"/>
      <c r="BH209" s="118"/>
      <c r="BI209" s="118"/>
      <c r="BJ209" s="118"/>
      <c r="BK209" s="118"/>
      <c r="BL209" s="118"/>
      <c r="BM209" s="118"/>
      <c r="BN209" s="118"/>
      <c r="BO209" s="118"/>
      <c r="BP209" s="118"/>
      <c r="BQ209" s="118"/>
      <c r="BR209" s="118"/>
      <c r="BS209" s="118"/>
      <c r="BT209" s="118"/>
      <c r="BU209" s="118"/>
      <c r="BV209" s="118"/>
      <c r="BW209" s="118"/>
      <c r="BX209" s="118"/>
      <c r="BY209" s="118"/>
      <c r="BZ209" s="118"/>
      <c r="CA209" s="118"/>
      <c r="CB209" s="118"/>
      <c r="CC209" s="118"/>
      <c r="CD209" s="118"/>
      <c r="CE209" s="118"/>
      <c r="CF209" s="118"/>
      <c r="CG209" s="118"/>
      <c r="CH209" s="118"/>
      <c r="CI209" s="118"/>
      <c r="CJ209" s="118"/>
      <c r="CK209" s="118"/>
      <c r="CL209" s="118"/>
      <c r="CM209" s="118"/>
      <c r="CN209" s="118"/>
      <c r="CO209" s="118"/>
      <c r="CP209" s="118"/>
      <c r="CQ209" s="118"/>
      <c r="CR209" s="118"/>
      <c r="CS209" s="118"/>
      <c r="CT209" s="118"/>
      <c r="CU209" s="118"/>
      <c r="CV209" s="118"/>
      <c r="CW209" s="118"/>
      <c r="CX209" s="118"/>
      <c r="CY209" s="118"/>
      <c r="CZ209" s="118"/>
      <c r="DA209" s="118"/>
      <c r="DB209" s="118"/>
      <c r="DC209" s="118"/>
      <c r="DD209" s="118"/>
      <c r="DE209" s="118"/>
      <c r="DF209" s="118"/>
      <c r="DG209" s="118"/>
      <c r="DH209" s="118"/>
      <c r="DI209" s="118"/>
      <c r="DJ209" s="118"/>
      <c r="DK209" s="118"/>
      <c r="DL209" s="118"/>
      <c r="DM209" s="118"/>
      <c r="DN209" s="118"/>
      <c r="DO209" s="118"/>
      <c r="DP209" s="118"/>
      <c r="DQ209" s="118"/>
      <c r="DR209" s="118"/>
      <c r="DS209" s="118"/>
      <c r="DT209" s="118"/>
      <c r="DU209" s="129"/>
      <c r="DV209" s="118"/>
      <c r="DW209" s="118"/>
      <c r="DX209" s="118"/>
      <c r="DY209" s="118"/>
      <c r="DZ209" s="118"/>
      <c r="EA209" s="118"/>
      <c r="EB209" s="118"/>
      <c r="EC209" s="118"/>
      <c r="ED209" s="118"/>
      <c r="EE209" s="118"/>
      <c r="EF209" s="118"/>
      <c r="EG209" s="118"/>
      <c r="EH209" s="118"/>
      <c r="EI209" s="118"/>
      <c r="EJ209" s="118"/>
      <c r="EK209" s="118"/>
      <c r="EL209" s="123"/>
      <c r="EM209" s="123"/>
      <c r="EN209" s="118"/>
      <c r="EO209" s="118"/>
      <c r="EP209" s="118"/>
      <c r="EQ209" s="118"/>
      <c r="ER209" s="118"/>
      <c r="ES209" s="118"/>
      <c r="ET209" s="118"/>
      <c r="EU209" s="118"/>
      <c r="EV209" s="144">
        <v>2108</v>
      </c>
      <c r="EW209" s="129"/>
      <c r="EX209" s="123"/>
      <c r="EY209" s="123"/>
      <c r="EZ209" s="259"/>
      <c r="FA209" s="260">
        <f t="shared" si="28"/>
        <v>0.3971692274014158</v>
      </c>
      <c r="FB209" s="118"/>
      <c r="FC209" s="118"/>
      <c r="FD209" s="118"/>
      <c r="FE209" s="118"/>
      <c r="FF209" s="118"/>
      <c r="FG209" s="118"/>
      <c r="FH209" s="118"/>
      <c r="FI209" s="118"/>
      <c r="FJ209" s="118"/>
      <c r="FK209" s="118"/>
      <c r="FL209" s="118"/>
      <c r="FM209" s="118"/>
      <c r="FN209" s="118"/>
      <c r="FO209" s="118"/>
      <c r="FP209" s="118"/>
      <c r="FQ209" s="118"/>
      <c r="FR209" s="118"/>
      <c r="FS209" s="118"/>
      <c r="FT209" s="118"/>
      <c r="FU209" s="118"/>
      <c r="FV209" s="118"/>
      <c r="FW209" s="118"/>
      <c r="FX209" s="118"/>
      <c r="FY209" s="118"/>
      <c r="FZ209" s="118"/>
      <c r="GA209" s="118"/>
      <c r="GB209" s="118"/>
      <c r="GC209" s="118"/>
      <c r="GD209" s="118"/>
      <c r="GE209" s="118"/>
      <c r="GF209" s="118"/>
      <c r="GG209" s="118"/>
      <c r="GH209" s="118"/>
      <c r="GI209" s="118"/>
      <c r="GJ209" s="118"/>
      <c r="GK209" s="118"/>
      <c r="GL209" s="118"/>
      <c r="GM209" s="118"/>
      <c r="GN209" s="118"/>
      <c r="GO209" s="118"/>
      <c r="GP209" s="118"/>
      <c r="GQ209" s="118"/>
      <c r="GR209" s="118"/>
      <c r="GS209" s="118"/>
      <c r="GT209" s="118"/>
      <c r="GU209" s="118"/>
      <c r="GV209" s="118"/>
      <c r="GW209" s="118"/>
      <c r="GX209" s="118"/>
      <c r="GY209" s="118"/>
      <c r="GZ209" s="118"/>
      <c r="HA209" s="118"/>
      <c r="HB209" s="118"/>
      <c r="HC209" s="118"/>
      <c r="HD209" s="118"/>
      <c r="HE209" s="118"/>
      <c r="HF209" s="118"/>
      <c r="HG209" s="118"/>
      <c r="HH209" s="118"/>
      <c r="HI209" s="118"/>
      <c r="HJ209" s="118"/>
      <c r="HK209" s="118"/>
      <c r="HL209" s="118"/>
      <c r="HM209" s="118"/>
      <c r="HN209" s="118"/>
      <c r="HO209" s="118"/>
      <c r="HP209" s="118"/>
      <c r="HQ209" s="118"/>
      <c r="HR209" s="118"/>
      <c r="HS209" s="118"/>
      <c r="HT209" s="118"/>
      <c r="HU209" s="118"/>
      <c r="HV209" s="118"/>
    </row>
    <row r="210" spans="1:230" x14ac:dyDescent="0.3">
      <c r="A210" s="120"/>
      <c r="B210" s="120"/>
      <c r="C210" s="118"/>
      <c r="D210" s="118"/>
      <c r="E210" s="118"/>
      <c r="F210" s="118"/>
      <c r="G210" s="118"/>
      <c r="H210" s="118"/>
      <c r="I210" s="118"/>
      <c r="J210" s="118"/>
      <c r="K210" s="118"/>
      <c r="L210" s="118"/>
      <c r="M210" s="118"/>
      <c r="N210" s="118"/>
      <c r="O210" s="118"/>
      <c r="P210" s="118"/>
      <c r="Q210" s="118"/>
      <c r="R210" s="118"/>
      <c r="S210" s="118"/>
      <c r="T210" s="123"/>
      <c r="U210" s="120"/>
      <c r="V210" s="118"/>
      <c r="W210" s="118"/>
      <c r="X210" s="118"/>
      <c r="Y210" s="118"/>
      <c r="Z210" s="118"/>
      <c r="AA210" s="118"/>
      <c r="AB210" s="118"/>
      <c r="AC210" s="118"/>
      <c r="AD210" s="118"/>
      <c r="AE210" s="118"/>
      <c r="AF210" s="118"/>
      <c r="AG210" s="118"/>
      <c r="AH210" s="118"/>
      <c r="AI210" s="118"/>
      <c r="AJ210" s="118"/>
      <c r="AK210" s="118"/>
      <c r="AL210" s="118"/>
      <c r="AM210" s="118"/>
      <c r="AN210" s="118"/>
      <c r="AO210" s="118"/>
      <c r="AP210" s="118"/>
      <c r="AQ210" s="118"/>
      <c r="AR210" s="118"/>
      <c r="AS210" s="123"/>
      <c r="AT210" s="123"/>
      <c r="AU210" s="118"/>
      <c r="AV210" s="118"/>
      <c r="AW210" s="118"/>
      <c r="AX210" s="118"/>
      <c r="AY210" s="118"/>
      <c r="AZ210" s="118"/>
      <c r="BA210" s="118"/>
      <c r="BB210" s="118"/>
      <c r="BC210" s="118"/>
      <c r="BD210" s="118"/>
      <c r="BE210" s="118"/>
      <c r="BF210" s="118"/>
      <c r="BG210" s="118"/>
      <c r="BH210" s="118"/>
      <c r="BI210" s="118"/>
      <c r="BJ210" s="118"/>
      <c r="BK210" s="118"/>
      <c r="BL210" s="118"/>
      <c r="BM210" s="118"/>
      <c r="BN210" s="118"/>
      <c r="BO210" s="118"/>
      <c r="BP210" s="118"/>
      <c r="BQ210" s="118"/>
      <c r="BR210" s="118"/>
      <c r="BS210" s="118"/>
      <c r="BT210" s="118"/>
      <c r="BU210" s="118"/>
      <c r="BV210" s="118"/>
      <c r="BW210" s="118"/>
      <c r="BX210" s="118"/>
      <c r="BY210" s="118"/>
      <c r="BZ210" s="118"/>
      <c r="CA210" s="118"/>
      <c r="CB210" s="118"/>
      <c r="CC210" s="118"/>
      <c r="CD210" s="118"/>
      <c r="CE210" s="118"/>
      <c r="CF210" s="118"/>
      <c r="CG210" s="118"/>
      <c r="CH210" s="118"/>
      <c r="CI210" s="118"/>
      <c r="CJ210" s="118"/>
      <c r="CK210" s="118"/>
      <c r="CL210" s="118"/>
      <c r="CM210" s="118"/>
      <c r="CN210" s="118"/>
      <c r="CO210" s="118"/>
      <c r="CP210" s="118"/>
      <c r="CQ210" s="118"/>
      <c r="CR210" s="118"/>
      <c r="CS210" s="118"/>
      <c r="CT210" s="118"/>
      <c r="CU210" s="118"/>
      <c r="CV210" s="118"/>
      <c r="CW210" s="118"/>
      <c r="CX210" s="118"/>
      <c r="CY210" s="118"/>
      <c r="CZ210" s="118"/>
      <c r="DA210" s="118"/>
      <c r="DB210" s="118"/>
      <c r="DC210" s="118"/>
      <c r="DD210" s="118"/>
      <c r="DE210" s="118"/>
      <c r="DF210" s="118"/>
      <c r="DG210" s="118"/>
      <c r="DH210" s="118"/>
      <c r="DI210" s="118"/>
      <c r="DJ210" s="118"/>
      <c r="DK210" s="118"/>
      <c r="DL210" s="118"/>
      <c r="DM210" s="118"/>
      <c r="DN210" s="118"/>
      <c r="DO210" s="118"/>
      <c r="DP210" s="118"/>
      <c r="DQ210" s="118"/>
      <c r="DR210" s="118"/>
      <c r="DS210" s="118"/>
      <c r="DT210" s="118"/>
      <c r="DU210" s="129"/>
      <c r="DV210" s="118"/>
      <c r="DW210" s="118"/>
      <c r="DX210" s="118"/>
      <c r="DY210" s="118"/>
      <c r="DZ210" s="118"/>
      <c r="EA210" s="118"/>
      <c r="EB210" s="118"/>
      <c r="EC210" s="118"/>
      <c r="ED210" s="118"/>
      <c r="EE210" s="118"/>
      <c r="EF210" s="118"/>
      <c r="EG210" s="118"/>
      <c r="EH210" s="118"/>
      <c r="EI210" s="118"/>
      <c r="EJ210" s="118"/>
      <c r="EK210" s="118"/>
      <c r="EL210" s="123"/>
      <c r="EM210" s="123"/>
      <c r="EN210" s="118"/>
      <c r="EO210" s="118"/>
      <c r="EP210" s="118"/>
      <c r="EQ210" s="118"/>
      <c r="ER210" s="118"/>
      <c r="ES210" s="118"/>
      <c r="ET210" s="118"/>
      <c r="EU210" s="118"/>
      <c r="EV210" s="159">
        <v>2109</v>
      </c>
      <c r="EW210" s="129"/>
      <c r="EX210" s="123"/>
      <c r="EY210" s="123"/>
      <c r="EZ210" s="259"/>
      <c r="FA210" s="260">
        <f t="shared" si="28"/>
        <v>0.40005676613913632</v>
      </c>
      <c r="FB210" s="118"/>
      <c r="FC210" s="118"/>
      <c r="FD210" s="118"/>
      <c r="FE210" s="118"/>
      <c r="FF210" s="118"/>
      <c r="FG210" s="118"/>
      <c r="FH210" s="118"/>
      <c r="FI210" s="118"/>
      <c r="FJ210" s="118"/>
      <c r="FK210" s="118"/>
      <c r="FL210" s="118"/>
      <c r="FM210" s="118"/>
      <c r="FN210" s="118"/>
      <c r="FO210" s="118"/>
      <c r="FP210" s="118"/>
      <c r="FQ210" s="118"/>
      <c r="FR210" s="118"/>
      <c r="FS210" s="118"/>
      <c r="FT210" s="118"/>
      <c r="FU210" s="118"/>
      <c r="FV210" s="118"/>
      <c r="FW210" s="118"/>
      <c r="FX210" s="118"/>
      <c r="FY210" s="118"/>
      <c r="FZ210" s="118"/>
      <c r="GA210" s="118"/>
      <c r="GB210" s="118"/>
      <c r="GC210" s="118"/>
      <c r="GD210" s="118"/>
      <c r="GE210" s="118"/>
      <c r="GF210" s="118"/>
      <c r="GG210" s="118"/>
      <c r="GH210" s="118"/>
      <c r="GI210" s="118"/>
      <c r="GJ210" s="118"/>
      <c r="GK210" s="118"/>
      <c r="GL210" s="118"/>
      <c r="GM210" s="118"/>
      <c r="GN210" s="118"/>
      <c r="GO210" s="118"/>
      <c r="GP210" s="118"/>
      <c r="GQ210" s="118"/>
      <c r="GR210" s="118"/>
      <c r="GS210" s="118"/>
      <c r="GT210" s="118"/>
      <c r="GU210" s="118"/>
      <c r="GV210" s="118"/>
      <c r="GW210" s="118"/>
      <c r="GX210" s="118"/>
      <c r="GY210" s="118"/>
      <c r="GZ210" s="118"/>
      <c r="HA210" s="118"/>
      <c r="HB210" s="118"/>
      <c r="HC210" s="118"/>
      <c r="HD210" s="118"/>
      <c r="HE210" s="118"/>
      <c r="HF210" s="118"/>
      <c r="HG210" s="118"/>
      <c r="HH210" s="118"/>
      <c r="HI210" s="118"/>
      <c r="HJ210" s="118"/>
      <c r="HK210" s="118"/>
      <c r="HL210" s="118"/>
      <c r="HM210" s="118"/>
      <c r="HN210" s="118"/>
      <c r="HO210" s="118"/>
      <c r="HP210" s="118"/>
      <c r="HQ210" s="118"/>
      <c r="HR210" s="118"/>
      <c r="HS210" s="118"/>
      <c r="HT210" s="118"/>
      <c r="HU210" s="118"/>
      <c r="HV210" s="118"/>
    </row>
    <row r="211" spans="1:230" x14ac:dyDescent="0.3">
      <c r="A211" s="120"/>
      <c r="B211" s="120"/>
      <c r="C211" s="118"/>
      <c r="D211" s="118"/>
      <c r="E211" s="118"/>
      <c r="F211" s="118"/>
      <c r="G211" s="118"/>
      <c r="H211" s="118"/>
      <c r="I211" s="118"/>
      <c r="J211" s="118"/>
      <c r="K211" s="118"/>
      <c r="L211" s="118"/>
      <c r="M211" s="118"/>
      <c r="N211" s="118"/>
      <c r="O211" s="118"/>
      <c r="P211" s="118"/>
      <c r="Q211" s="118"/>
      <c r="R211" s="118"/>
      <c r="S211" s="118"/>
      <c r="T211" s="123"/>
      <c r="U211" s="120"/>
      <c r="V211" s="118"/>
      <c r="W211" s="118"/>
      <c r="X211" s="118"/>
      <c r="Y211" s="118"/>
      <c r="Z211" s="118"/>
      <c r="AA211" s="118"/>
      <c r="AB211" s="118"/>
      <c r="AC211" s="118"/>
      <c r="AD211" s="118"/>
      <c r="AE211" s="118"/>
      <c r="AF211" s="118"/>
      <c r="AG211" s="118"/>
      <c r="AH211" s="118"/>
      <c r="AI211" s="118"/>
      <c r="AJ211" s="118"/>
      <c r="AK211" s="118"/>
      <c r="AL211" s="118"/>
      <c r="AM211" s="118"/>
      <c r="AN211" s="118"/>
      <c r="AO211" s="118"/>
      <c r="AP211" s="118"/>
      <c r="AQ211" s="118"/>
      <c r="AR211" s="118"/>
      <c r="AS211" s="123"/>
      <c r="AT211" s="123"/>
      <c r="AU211" s="118"/>
      <c r="AV211" s="118"/>
      <c r="AW211" s="118"/>
      <c r="AX211" s="118"/>
      <c r="AY211" s="118"/>
      <c r="AZ211" s="118"/>
      <c r="BA211" s="118"/>
      <c r="BB211" s="118"/>
      <c r="BC211" s="118"/>
      <c r="BD211" s="118"/>
      <c r="BE211" s="118"/>
      <c r="BF211" s="118"/>
      <c r="BG211" s="118"/>
      <c r="BH211" s="118"/>
      <c r="BI211" s="118"/>
      <c r="BJ211" s="118"/>
      <c r="BK211" s="118"/>
      <c r="BL211" s="118"/>
      <c r="BM211" s="118"/>
      <c r="BN211" s="118"/>
      <c r="BO211" s="118"/>
      <c r="BP211" s="118"/>
      <c r="BQ211" s="118"/>
      <c r="BR211" s="118"/>
      <c r="BS211" s="118"/>
      <c r="BT211" s="118"/>
      <c r="BU211" s="118"/>
      <c r="BV211" s="118"/>
      <c r="BW211" s="118"/>
      <c r="BX211" s="118"/>
      <c r="BY211" s="118"/>
      <c r="BZ211" s="118"/>
      <c r="CA211" s="118"/>
      <c r="CB211" s="118"/>
      <c r="CC211" s="118"/>
      <c r="CD211" s="118"/>
      <c r="CE211" s="118"/>
      <c r="CF211" s="118"/>
      <c r="CG211" s="118"/>
      <c r="CH211" s="118"/>
      <c r="CI211" s="118"/>
      <c r="CJ211" s="118"/>
      <c r="CK211" s="118"/>
      <c r="CL211" s="118"/>
      <c r="CM211" s="118"/>
      <c r="CN211" s="118"/>
      <c r="CO211" s="118"/>
      <c r="CP211" s="118"/>
      <c r="CQ211" s="118"/>
      <c r="CR211" s="118"/>
      <c r="CS211" s="118"/>
      <c r="CT211" s="118"/>
      <c r="CU211" s="118"/>
      <c r="CV211" s="118"/>
      <c r="CW211" s="118"/>
      <c r="CX211" s="118"/>
      <c r="CY211" s="118"/>
      <c r="CZ211" s="118"/>
      <c r="DA211" s="118"/>
      <c r="DB211" s="118"/>
      <c r="DC211" s="118"/>
      <c r="DD211" s="118"/>
      <c r="DE211" s="118"/>
      <c r="DF211" s="118"/>
      <c r="DG211" s="118"/>
      <c r="DH211" s="118"/>
      <c r="DI211" s="118"/>
      <c r="DJ211" s="118"/>
      <c r="DK211" s="118"/>
      <c r="DL211" s="118"/>
      <c r="DM211" s="118"/>
      <c r="DN211" s="118"/>
      <c r="DO211" s="118"/>
      <c r="DP211" s="118"/>
      <c r="DQ211" s="118"/>
      <c r="DR211" s="118"/>
      <c r="DS211" s="118"/>
      <c r="DT211" s="118"/>
      <c r="DU211" s="129"/>
      <c r="DV211" s="118"/>
      <c r="DW211" s="118"/>
      <c r="DX211" s="118"/>
      <c r="DY211" s="118"/>
      <c r="DZ211" s="118"/>
      <c r="EA211" s="118"/>
      <c r="EB211" s="118"/>
      <c r="EC211" s="118"/>
      <c r="ED211" s="118"/>
      <c r="EE211" s="118"/>
      <c r="EF211" s="118"/>
      <c r="EG211" s="118"/>
      <c r="EH211" s="118"/>
      <c r="EI211" s="118"/>
      <c r="EJ211" s="118"/>
      <c r="EK211" s="118"/>
      <c r="EL211" s="123"/>
      <c r="EM211" s="123"/>
      <c r="EN211" s="118"/>
      <c r="EO211" s="118"/>
      <c r="EP211" s="118"/>
      <c r="EQ211" s="118"/>
      <c r="ER211" s="118"/>
      <c r="ES211" s="118"/>
      <c r="ET211" s="118"/>
      <c r="EU211" s="118"/>
      <c r="EV211" s="144">
        <v>2110</v>
      </c>
      <c r="EW211" s="129"/>
      <c r="EX211" s="123"/>
      <c r="EY211" s="123"/>
      <c r="EZ211" s="259"/>
      <c r="FA211" s="260">
        <f t="shared" si="28"/>
        <v>0.40294430487685773</v>
      </c>
      <c r="FB211" s="118"/>
      <c r="FC211" s="118"/>
      <c r="FD211" s="118"/>
      <c r="FE211" s="118"/>
      <c r="FF211" s="118"/>
      <c r="FG211" s="118"/>
      <c r="FH211" s="118"/>
      <c r="FI211" s="118"/>
      <c r="FJ211" s="118"/>
      <c r="FK211" s="118"/>
      <c r="FL211" s="118"/>
      <c r="FM211" s="118"/>
      <c r="FN211" s="118"/>
      <c r="FO211" s="118"/>
      <c r="FP211" s="118"/>
      <c r="FQ211" s="118"/>
      <c r="FR211" s="118"/>
      <c r="FS211" s="118"/>
      <c r="FT211" s="118"/>
      <c r="FU211" s="118"/>
      <c r="FV211" s="118"/>
      <c r="FW211" s="118"/>
      <c r="FX211" s="118"/>
      <c r="FY211" s="118"/>
      <c r="FZ211" s="118"/>
      <c r="GA211" s="118"/>
      <c r="GB211" s="118"/>
      <c r="GC211" s="118"/>
      <c r="GD211" s="118"/>
      <c r="GE211" s="118"/>
      <c r="GF211" s="118"/>
      <c r="GG211" s="118"/>
      <c r="GH211" s="118"/>
      <c r="GI211" s="118"/>
      <c r="GJ211" s="118"/>
      <c r="GK211" s="118"/>
      <c r="GL211" s="118"/>
      <c r="GM211" s="118"/>
      <c r="GN211" s="118"/>
      <c r="GO211" s="118"/>
      <c r="GP211" s="118"/>
      <c r="GQ211" s="118"/>
      <c r="GR211" s="118"/>
      <c r="GS211" s="118"/>
      <c r="GT211" s="118"/>
      <c r="GU211" s="118"/>
      <c r="GV211" s="118"/>
      <c r="GW211" s="118"/>
      <c r="GX211" s="118"/>
      <c r="GY211" s="118"/>
      <c r="GZ211" s="118"/>
      <c r="HA211" s="118"/>
      <c r="HB211" s="118"/>
      <c r="HC211" s="118"/>
      <c r="HD211" s="118"/>
      <c r="HE211" s="118"/>
      <c r="HF211" s="118"/>
      <c r="HG211" s="118"/>
      <c r="HH211" s="118"/>
      <c r="HI211" s="118"/>
      <c r="HJ211" s="118"/>
      <c r="HK211" s="118"/>
      <c r="HL211" s="118"/>
      <c r="HM211" s="118"/>
      <c r="HN211" s="118"/>
      <c r="HO211" s="118"/>
      <c r="HP211" s="118"/>
      <c r="HQ211" s="118"/>
      <c r="HR211" s="118"/>
      <c r="HS211" s="118"/>
      <c r="HT211" s="118"/>
      <c r="HU211" s="118"/>
      <c r="HV211" s="118"/>
    </row>
    <row r="212" spans="1:230" x14ac:dyDescent="0.3">
      <c r="A212" s="120"/>
      <c r="B212" s="120"/>
      <c r="C212" s="118"/>
      <c r="D212" s="118"/>
      <c r="E212" s="118"/>
      <c r="F212" s="118"/>
      <c r="G212" s="118"/>
      <c r="H212" s="118"/>
      <c r="I212" s="118"/>
      <c r="J212" s="118"/>
      <c r="K212" s="118"/>
      <c r="L212" s="118"/>
      <c r="M212" s="118"/>
      <c r="N212" s="118"/>
      <c r="O212" s="118"/>
      <c r="P212" s="118"/>
      <c r="Q212" s="118"/>
      <c r="R212" s="118"/>
      <c r="S212" s="118"/>
      <c r="T212" s="123"/>
      <c r="U212" s="120"/>
      <c r="V212" s="118"/>
      <c r="W212" s="118"/>
      <c r="X212" s="118"/>
      <c r="Y212" s="118"/>
      <c r="Z212" s="118"/>
      <c r="AA212" s="118"/>
      <c r="AB212" s="118"/>
      <c r="AC212" s="118"/>
      <c r="AD212" s="118"/>
      <c r="AE212" s="118"/>
      <c r="AF212" s="118"/>
      <c r="AG212" s="118"/>
      <c r="AH212" s="118"/>
      <c r="AI212" s="118"/>
      <c r="AJ212" s="118"/>
      <c r="AK212" s="118"/>
      <c r="AL212" s="118"/>
      <c r="AM212" s="118"/>
      <c r="AN212" s="118"/>
      <c r="AO212" s="118"/>
      <c r="AP212" s="118"/>
      <c r="AQ212" s="118"/>
      <c r="AR212" s="118"/>
      <c r="AS212" s="123"/>
      <c r="AT212" s="123"/>
      <c r="AU212" s="118"/>
      <c r="AV212" s="118"/>
      <c r="AW212" s="118"/>
      <c r="AX212" s="118"/>
      <c r="AY212" s="118"/>
      <c r="AZ212" s="118"/>
      <c r="BA212" s="118"/>
      <c r="BB212" s="118"/>
      <c r="BC212" s="118"/>
      <c r="BD212" s="118"/>
      <c r="BE212" s="118"/>
      <c r="BF212" s="118"/>
      <c r="BG212" s="118"/>
      <c r="BH212" s="118"/>
      <c r="BI212" s="118"/>
      <c r="BJ212" s="118"/>
      <c r="BK212" s="118"/>
      <c r="BL212" s="118"/>
      <c r="BM212" s="118"/>
      <c r="BN212" s="118"/>
      <c r="BO212" s="118"/>
      <c r="BP212" s="118"/>
      <c r="BQ212" s="118"/>
      <c r="BR212" s="118"/>
      <c r="BS212" s="118"/>
      <c r="BT212" s="118"/>
      <c r="BU212" s="118"/>
      <c r="BV212" s="118"/>
      <c r="BW212" s="118"/>
      <c r="BX212" s="118"/>
      <c r="BY212" s="118"/>
      <c r="BZ212" s="118"/>
      <c r="CA212" s="118"/>
      <c r="CB212" s="118"/>
      <c r="CC212" s="118"/>
      <c r="CD212" s="118"/>
      <c r="CE212" s="118"/>
      <c r="CF212" s="118"/>
      <c r="CG212" s="118"/>
      <c r="CH212" s="118"/>
      <c r="CI212" s="118"/>
      <c r="CJ212" s="118"/>
      <c r="CK212" s="118"/>
      <c r="CL212" s="118"/>
      <c r="CM212" s="118"/>
      <c r="CN212" s="118"/>
      <c r="CO212" s="118"/>
      <c r="CP212" s="118"/>
      <c r="CQ212" s="118"/>
      <c r="CR212" s="118"/>
      <c r="CS212" s="118"/>
      <c r="CT212" s="118"/>
      <c r="CU212" s="118"/>
      <c r="CV212" s="118"/>
      <c r="CW212" s="118"/>
      <c r="CX212" s="118"/>
      <c r="CY212" s="118"/>
      <c r="CZ212" s="118"/>
      <c r="DA212" s="118"/>
      <c r="DB212" s="118"/>
      <c r="DC212" s="118"/>
      <c r="DD212" s="118"/>
      <c r="DE212" s="118"/>
      <c r="DF212" s="118"/>
      <c r="DG212" s="118"/>
      <c r="DH212" s="118"/>
      <c r="DI212" s="118"/>
      <c r="DJ212" s="118"/>
      <c r="DK212" s="118"/>
      <c r="DL212" s="118"/>
      <c r="DM212" s="118"/>
      <c r="DN212" s="118"/>
      <c r="DO212" s="118"/>
      <c r="DP212" s="118"/>
      <c r="DQ212" s="118"/>
      <c r="DR212" s="118"/>
      <c r="DS212" s="118"/>
      <c r="DT212" s="118"/>
      <c r="DU212" s="129"/>
      <c r="DV212" s="118"/>
      <c r="DW212" s="118"/>
      <c r="DX212" s="118"/>
      <c r="DY212" s="118"/>
      <c r="DZ212" s="118"/>
      <c r="EA212" s="118"/>
      <c r="EB212" s="118"/>
      <c r="EC212" s="118"/>
      <c r="ED212" s="118"/>
      <c r="EE212" s="118"/>
      <c r="EF212" s="118"/>
      <c r="EG212" s="118"/>
      <c r="EH212" s="118"/>
      <c r="EI212" s="118"/>
      <c r="EJ212" s="118"/>
      <c r="EK212" s="118"/>
      <c r="EL212" s="123"/>
      <c r="EM212" s="123"/>
      <c r="EN212" s="118"/>
      <c r="EO212" s="118"/>
      <c r="EP212" s="118"/>
      <c r="EQ212" s="118"/>
      <c r="ER212" s="118"/>
      <c r="ES212" s="118"/>
      <c r="ET212" s="118"/>
      <c r="EU212" s="118"/>
      <c r="EV212" s="144">
        <v>2111</v>
      </c>
      <c r="EW212" s="129"/>
      <c r="EX212" s="123"/>
      <c r="EY212" s="123"/>
      <c r="EZ212" s="259"/>
      <c r="FA212" s="260">
        <f t="shared" si="28"/>
        <v>0.40583184361457825</v>
      </c>
      <c r="FB212" s="118"/>
      <c r="FC212" s="118"/>
      <c r="FD212" s="118"/>
      <c r="FE212" s="118"/>
      <c r="FF212" s="118"/>
      <c r="FG212" s="118"/>
      <c r="FH212" s="118"/>
      <c r="FI212" s="118"/>
      <c r="FJ212" s="118"/>
      <c r="FK212" s="118"/>
      <c r="FL212" s="118"/>
      <c r="FM212" s="118"/>
      <c r="FN212" s="118"/>
      <c r="FO212" s="118"/>
      <c r="FP212" s="118"/>
      <c r="FQ212" s="118"/>
      <c r="FR212" s="118"/>
      <c r="FS212" s="118"/>
      <c r="FT212" s="118"/>
      <c r="FU212" s="118"/>
      <c r="FV212" s="118"/>
      <c r="FW212" s="118"/>
      <c r="FX212" s="118"/>
      <c r="FY212" s="118"/>
      <c r="FZ212" s="118"/>
      <c r="GA212" s="118"/>
      <c r="GB212" s="118"/>
      <c r="GC212" s="118"/>
      <c r="GD212" s="118"/>
      <c r="GE212" s="118"/>
      <c r="GF212" s="118"/>
      <c r="GG212" s="118"/>
      <c r="GH212" s="118"/>
      <c r="GI212" s="118"/>
      <c r="GJ212" s="118"/>
      <c r="GK212" s="118"/>
      <c r="GL212" s="118"/>
      <c r="GM212" s="118"/>
      <c r="GN212" s="118"/>
      <c r="GO212" s="118"/>
      <c r="GP212" s="118"/>
      <c r="GQ212" s="118"/>
      <c r="GR212" s="118"/>
      <c r="GS212" s="118"/>
      <c r="GT212" s="118"/>
      <c r="GU212" s="118"/>
      <c r="GV212" s="118"/>
      <c r="GW212" s="118"/>
      <c r="GX212" s="118"/>
      <c r="GY212" s="118"/>
      <c r="GZ212" s="118"/>
      <c r="HA212" s="118"/>
      <c r="HB212" s="118"/>
      <c r="HC212" s="118"/>
      <c r="HD212" s="118"/>
      <c r="HE212" s="118"/>
      <c r="HF212" s="118"/>
      <c r="HG212" s="118"/>
      <c r="HH212" s="118"/>
      <c r="HI212" s="118"/>
      <c r="HJ212" s="118"/>
      <c r="HK212" s="118"/>
      <c r="HL212" s="118"/>
      <c r="HM212" s="118"/>
      <c r="HN212" s="118"/>
      <c r="HO212" s="118"/>
      <c r="HP212" s="118"/>
      <c r="HQ212" s="118"/>
      <c r="HR212" s="118"/>
      <c r="HS212" s="118"/>
      <c r="HT212" s="118"/>
      <c r="HU212" s="118"/>
      <c r="HV212" s="118"/>
    </row>
    <row r="213" spans="1:230" x14ac:dyDescent="0.3">
      <c r="A213" s="120"/>
      <c r="B213" s="120"/>
      <c r="C213" s="118"/>
      <c r="D213" s="118"/>
      <c r="E213" s="118"/>
      <c r="F213" s="118"/>
      <c r="G213" s="118"/>
      <c r="H213" s="118"/>
      <c r="I213" s="118"/>
      <c r="J213" s="118"/>
      <c r="K213" s="118"/>
      <c r="L213" s="118"/>
      <c r="M213" s="118"/>
      <c r="N213" s="118"/>
      <c r="O213" s="118"/>
      <c r="P213" s="118"/>
      <c r="Q213" s="118"/>
      <c r="R213" s="118"/>
      <c r="S213" s="118"/>
      <c r="T213" s="123"/>
      <c r="U213" s="120"/>
      <c r="V213" s="118"/>
      <c r="W213" s="118"/>
      <c r="X213" s="118"/>
      <c r="Y213" s="118"/>
      <c r="Z213" s="118"/>
      <c r="AA213" s="118"/>
      <c r="AB213" s="118"/>
      <c r="AC213" s="118"/>
      <c r="AD213" s="118"/>
      <c r="AE213" s="118"/>
      <c r="AF213" s="118"/>
      <c r="AG213" s="118"/>
      <c r="AH213" s="118"/>
      <c r="AI213" s="118"/>
      <c r="AJ213" s="118"/>
      <c r="AK213" s="118"/>
      <c r="AL213" s="118"/>
      <c r="AM213" s="118"/>
      <c r="AN213" s="118"/>
      <c r="AO213" s="118"/>
      <c r="AP213" s="118"/>
      <c r="AQ213" s="118"/>
      <c r="AR213" s="118"/>
      <c r="AS213" s="123"/>
      <c r="AT213" s="123"/>
      <c r="AU213" s="118"/>
      <c r="AV213" s="118"/>
      <c r="AW213" s="118"/>
      <c r="AX213" s="118"/>
      <c r="AY213" s="118"/>
      <c r="AZ213" s="118"/>
      <c r="BA213" s="118"/>
      <c r="BB213" s="118"/>
      <c r="BC213" s="118"/>
      <c r="BD213" s="118"/>
      <c r="BE213" s="118"/>
      <c r="BF213" s="118"/>
      <c r="BG213" s="118"/>
      <c r="BH213" s="118"/>
      <c r="BI213" s="118"/>
      <c r="BJ213" s="118"/>
      <c r="BK213" s="118"/>
      <c r="BL213" s="118"/>
      <c r="BM213" s="118"/>
      <c r="BN213" s="118"/>
      <c r="BO213" s="118"/>
      <c r="BP213" s="118"/>
      <c r="BQ213" s="118"/>
      <c r="BR213" s="118"/>
      <c r="BS213" s="118"/>
      <c r="BT213" s="118"/>
      <c r="BU213" s="118"/>
      <c r="BV213" s="118"/>
      <c r="BW213" s="118"/>
      <c r="BX213" s="118"/>
      <c r="BY213" s="118"/>
      <c r="BZ213" s="118"/>
      <c r="CA213" s="118"/>
      <c r="CB213" s="118"/>
      <c r="CC213" s="118"/>
      <c r="CD213" s="118"/>
      <c r="CE213" s="118"/>
      <c r="CF213" s="118"/>
      <c r="CG213" s="118"/>
      <c r="CH213" s="118"/>
      <c r="CI213" s="118"/>
      <c r="CJ213" s="118"/>
      <c r="CK213" s="118"/>
      <c r="CL213" s="118"/>
      <c r="CM213" s="118"/>
      <c r="CN213" s="118"/>
      <c r="CO213" s="118"/>
      <c r="CP213" s="118"/>
      <c r="CQ213" s="118"/>
      <c r="CR213" s="118"/>
      <c r="CS213" s="118"/>
      <c r="CT213" s="118"/>
      <c r="CU213" s="118"/>
      <c r="CV213" s="118"/>
      <c r="CW213" s="118"/>
      <c r="CX213" s="118"/>
      <c r="CY213" s="118"/>
      <c r="CZ213" s="118"/>
      <c r="DA213" s="118"/>
      <c r="DB213" s="118"/>
      <c r="DC213" s="118"/>
      <c r="DD213" s="118"/>
      <c r="DE213" s="118"/>
      <c r="DF213" s="118"/>
      <c r="DG213" s="118"/>
      <c r="DH213" s="118"/>
      <c r="DI213" s="118"/>
      <c r="DJ213" s="118"/>
      <c r="DK213" s="118"/>
      <c r="DL213" s="118"/>
      <c r="DM213" s="118"/>
      <c r="DN213" s="118"/>
      <c r="DO213" s="118"/>
      <c r="DP213" s="118"/>
      <c r="DQ213" s="118"/>
      <c r="DR213" s="118"/>
      <c r="DS213" s="118"/>
      <c r="DT213" s="118"/>
      <c r="DU213" s="129"/>
      <c r="DV213" s="118"/>
      <c r="DW213" s="118"/>
      <c r="DX213" s="118"/>
      <c r="DY213" s="118"/>
      <c r="DZ213" s="118"/>
      <c r="EA213" s="118"/>
      <c r="EB213" s="118"/>
      <c r="EC213" s="118"/>
      <c r="ED213" s="118"/>
      <c r="EE213" s="118"/>
      <c r="EF213" s="118"/>
      <c r="EG213" s="118"/>
      <c r="EH213" s="118"/>
      <c r="EI213" s="118"/>
      <c r="EJ213" s="118"/>
      <c r="EK213" s="118"/>
      <c r="EL213" s="123"/>
      <c r="EM213" s="123"/>
      <c r="EN213" s="118"/>
      <c r="EO213" s="118"/>
      <c r="EP213" s="118"/>
      <c r="EQ213" s="118"/>
      <c r="ER213" s="118"/>
      <c r="ES213" s="118"/>
      <c r="ET213" s="118"/>
      <c r="EU213" s="118"/>
      <c r="EV213" s="144">
        <v>2112</v>
      </c>
      <c r="EW213" s="129"/>
      <c r="EX213" s="123"/>
      <c r="EY213" s="123"/>
      <c r="EZ213" s="259"/>
      <c r="FA213" s="260">
        <f t="shared" si="28"/>
        <v>0.40871938235229877</v>
      </c>
      <c r="FB213" s="118"/>
      <c r="FC213" s="118"/>
      <c r="FD213" s="118"/>
      <c r="FE213" s="118"/>
      <c r="FF213" s="118"/>
      <c r="FG213" s="118"/>
      <c r="FH213" s="118"/>
      <c r="FI213" s="118"/>
      <c r="FJ213" s="118"/>
      <c r="FK213" s="118"/>
      <c r="FL213" s="118"/>
      <c r="FM213" s="118"/>
      <c r="FN213" s="118"/>
      <c r="FO213" s="118"/>
      <c r="FP213" s="118"/>
      <c r="FQ213" s="118"/>
      <c r="FR213" s="118"/>
      <c r="FS213" s="118"/>
      <c r="FT213" s="118"/>
      <c r="FU213" s="118"/>
      <c r="FV213" s="118"/>
      <c r="FW213" s="118"/>
      <c r="FX213" s="118"/>
      <c r="FY213" s="118"/>
      <c r="FZ213" s="118"/>
      <c r="GA213" s="118"/>
      <c r="GB213" s="118"/>
      <c r="GC213" s="118"/>
      <c r="GD213" s="118"/>
      <c r="GE213" s="118"/>
      <c r="GF213" s="118"/>
      <c r="GG213" s="118"/>
      <c r="GH213" s="118"/>
      <c r="GI213" s="118"/>
      <c r="GJ213" s="118"/>
      <c r="GK213" s="118"/>
      <c r="GL213" s="118"/>
      <c r="GM213" s="118"/>
      <c r="GN213" s="118"/>
      <c r="GO213" s="118"/>
      <c r="GP213" s="118"/>
      <c r="GQ213" s="118"/>
      <c r="GR213" s="118"/>
      <c r="GS213" s="118"/>
      <c r="GT213" s="118"/>
      <c r="GU213" s="118"/>
      <c r="GV213" s="118"/>
      <c r="GW213" s="118"/>
      <c r="GX213" s="118"/>
      <c r="GY213" s="118"/>
      <c r="GZ213" s="118"/>
      <c r="HA213" s="118"/>
      <c r="HB213" s="118"/>
      <c r="HC213" s="118"/>
      <c r="HD213" s="118"/>
      <c r="HE213" s="118"/>
      <c r="HF213" s="118"/>
      <c r="HG213" s="118"/>
      <c r="HH213" s="118"/>
      <c r="HI213" s="118"/>
      <c r="HJ213" s="118"/>
      <c r="HK213" s="118"/>
      <c r="HL213" s="118"/>
      <c r="HM213" s="118"/>
      <c r="HN213" s="118"/>
      <c r="HO213" s="118"/>
      <c r="HP213" s="118"/>
      <c r="HQ213" s="118"/>
      <c r="HR213" s="118"/>
      <c r="HS213" s="118"/>
      <c r="HT213" s="118"/>
      <c r="HU213" s="118"/>
      <c r="HV213" s="118"/>
    </row>
    <row r="214" spans="1:230" x14ac:dyDescent="0.3">
      <c r="A214" s="120"/>
      <c r="B214" s="120"/>
      <c r="C214" s="118"/>
      <c r="D214" s="118"/>
      <c r="E214" s="118"/>
      <c r="F214" s="118"/>
      <c r="G214" s="118"/>
      <c r="H214" s="118"/>
      <c r="I214" s="118"/>
      <c r="J214" s="118"/>
      <c r="K214" s="118"/>
      <c r="L214" s="118"/>
      <c r="M214" s="118"/>
      <c r="N214" s="118"/>
      <c r="O214" s="118"/>
      <c r="P214" s="118"/>
      <c r="Q214" s="118"/>
      <c r="R214" s="118"/>
      <c r="S214" s="118"/>
      <c r="T214" s="123"/>
      <c r="U214" s="120"/>
      <c r="V214" s="118"/>
      <c r="W214" s="118"/>
      <c r="X214" s="118"/>
      <c r="Y214" s="118"/>
      <c r="Z214" s="118"/>
      <c r="AA214" s="118"/>
      <c r="AB214" s="118"/>
      <c r="AC214" s="118"/>
      <c r="AD214" s="118"/>
      <c r="AE214" s="118"/>
      <c r="AF214" s="118"/>
      <c r="AG214" s="118"/>
      <c r="AH214" s="118"/>
      <c r="AI214" s="118"/>
      <c r="AJ214" s="118"/>
      <c r="AK214" s="118"/>
      <c r="AL214" s="118"/>
      <c r="AM214" s="118"/>
      <c r="AN214" s="118"/>
      <c r="AO214" s="118"/>
      <c r="AP214" s="118"/>
      <c r="AQ214" s="118"/>
      <c r="AR214" s="118"/>
      <c r="AS214" s="123"/>
      <c r="AT214" s="123"/>
      <c r="AU214" s="118"/>
      <c r="AV214" s="118"/>
      <c r="AW214" s="118"/>
      <c r="AX214" s="118"/>
      <c r="AY214" s="118"/>
      <c r="AZ214" s="118"/>
      <c r="BA214" s="118"/>
      <c r="BB214" s="118"/>
      <c r="BC214" s="118"/>
      <c r="BD214" s="118"/>
      <c r="BE214" s="118"/>
      <c r="BF214" s="118"/>
      <c r="BG214" s="118"/>
      <c r="BH214" s="118"/>
      <c r="BI214" s="118"/>
      <c r="BJ214" s="118"/>
      <c r="BK214" s="118"/>
      <c r="BL214" s="118"/>
      <c r="BM214" s="118"/>
      <c r="BN214" s="118"/>
      <c r="BO214" s="118"/>
      <c r="BP214" s="118"/>
      <c r="BQ214" s="118"/>
      <c r="BR214" s="118"/>
      <c r="BS214" s="118"/>
      <c r="BT214" s="118"/>
      <c r="BU214" s="118"/>
      <c r="BV214" s="118"/>
      <c r="BW214" s="118"/>
      <c r="BX214" s="118"/>
      <c r="BY214" s="118"/>
      <c r="BZ214" s="118"/>
      <c r="CA214" s="118"/>
      <c r="CB214" s="118"/>
      <c r="CC214" s="118"/>
      <c r="CD214" s="118"/>
      <c r="CE214" s="118"/>
      <c r="CF214" s="118"/>
      <c r="CG214" s="118"/>
      <c r="CH214" s="118"/>
      <c r="CI214" s="118"/>
      <c r="CJ214" s="118"/>
      <c r="CK214" s="118"/>
      <c r="CL214" s="118"/>
      <c r="CM214" s="118"/>
      <c r="CN214" s="118"/>
      <c r="CO214" s="118"/>
      <c r="CP214" s="118"/>
      <c r="CQ214" s="118"/>
      <c r="CR214" s="118"/>
      <c r="CS214" s="118"/>
      <c r="CT214" s="118"/>
      <c r="CU214" s="118"/>
      <c r="CV214" s="118"/>
      <c r="CW214" s="118"/>
      <c r="CX214" s="118"/>
      <c r="CY214" s="118"/>
      <c r="CZ214" s="118"/>
      <c r="DA214" s="118"/>
      <c r="DB214" s="118"/>
      <c r="DC214" s="118"/>
      <c r="DD214" s="118"/>
      <c r="DE214" s="118"/>
      <c r="DF214" s="118"/>
      <c r="DG214" s="118"/>
      <c r="DH214" s="118"/>
      <c r="DI214" s="118"/>
      <c r="DJ214" s="118"/>
      <c r="DK214" s="118"/>
      <c r="DL214" s="118"/>
      <c r="DM214" s="118"/>
      <c r="DN214" s="118"/>
      <c r="DO214" s="118"/>
      <c r="DP214" s="118"/>
      <c r="DQ214" s="118"/>
      <c r="DR214" s="118"/>
      <c r="DS214" s="118"/>
      <c r="DT214" s="118"/>
      <c r="DU214" s="129"/>
      <c r="DV214" s="118"/>
      <c r="DW214" s="118"/>
      <c r="DX214" s="118"/>
      <c r="DY214" s="118"/>
      <c r="DZ214" s="118"/>
      <c r="EA214" s="118"/>
      <c r="EB214" s="118"/>
      <c r="EC214" s="118"/>
      <c r="ED214" s="118"/>
      <c r="EE214" s="118"/>
      <c r="EF214" s="118"/>
      <c r="EG214" s="118"/>
      <c r="EH214" s="118"/>
      <c r="EI214" s="118"/>
      <c r="EJ214" s="118"/>
      <c r="EK214" s="118"/>
      <c r="EL214" s="123"/>
      <c r="EM214" s="123"/>
      <c r="EN214" s="118"/>
      <c r="EO214" s="118"/>
      <c r="EP214" s="118"/>
      <c r="EQ214" s="118"/>
      <c r="ER214" s="118"/>
      <c r="ES214" s="118"/>
      <c r="ET214" s="118"/>
      <c r="EU214" s="118"/>
      <c r="EV214" s="159">
        <v>2113</v>
      </c>
      <c r="EW214" s="129"/>
      <c r="EX214" s="123"/>
      <c r="EY214" s="123"/>
      <c r="EZ214" s="259"/>
      <c r="FA214" s="260">
        <f t="shared" si="28"/>
        <v>0.41160692109002017</v>
      </c>
      <c r="FB214" s="118"/>
      <c r="FC214" s="118"/>
      <c r="FD214" s="118"/>
      <c r="FE214" s="118"/>
      <c r="FF214" s="118"/>
      <c r="FG214" s="118"/>
      <c r="FH214" s="118"/>
      <c r="FI214" s="118"/>
      <c r="FJ214" s="118"/>
      <c r="FK214" s="118"/>
      <c r="FL214" s="118"/>
      <c r="FM214" s="118"/>
      <c r="FN214" s="118"/>
      <c r="FO214" s="118"/>
      <c r="FP214" s="118"/>
      <c r="FQ214" s="118"/>
      <c r="FR214" s="118"/>
      <c r="FS214" s="118"/>
      <c r="FT214" s="118"/>
      <c r="FU214" s="118"/>
      <c r="FV214" s="118"/>
      <c r="FW214" s="118"/>
      <c r="FX214" s="118"/>
      <c r="FY214" s="118"/>
      <c r="FZ214" s="118"/>
      <c r="GA214" s="118"/>
      <c r="GB214" s="118"/>
      <c r="GC214" s="118"/>
      <c r="GD214" s="118"/>
      <c r="GE214" s="118"/>
      <c r="GF214" s="118"/>
      <c r="GG214" s="118"/>
      <c r="GH214" s="118"/>
      <c r="GI214" s="118"/>
      <c r="GJ214" s="118"/>
      <c r="GK214" s="118"/>
      <c r="GL214" s="118"/>
      <c r="GM214" s="118"/>
      <c r="GN214" s="118"/>
      <c r="GO214" s="118"/>
      <c r="GP214" s="118"/>
      <c r="GQ214" s="118"/>
      <c r="GR214" s="118"/>
      <c r="GS214" s="118"/>
      <c r="GT214" s="118"/>
      <c r="GU214" s="118"/>
      <c r="GV214" s="118"/>
      <c r="GW214" s="118"/>
      <c r="GX214" s="118"/>
      <c r="GY214" s="118"/>
      <c r="GZ214" s="118"/>
      <c r="HA214" s="118"/>
      <c r="HB214" s="118"/>
      <c r="HC214" s="118"/>
      <c r="HD214" s="118"/>
      <c r="HE214" s="118"/>
      <c r="HF214" s="118"/>
      <c r="HG214" s="118"/>
      <c r="HH214" s="118"/>
      <c r="HI214" s="118"/>
      <c r="HJ214" s="118"/>
      <c r="HK214" s="118"/>
      <c r="HL214" s="118"/>
      <c r="HM214" s="118"/>
      <c r="HN214" s="118"/>
      <c r="HO214" s="118"/>
      <c r="HP214" s="118"/>
      <c r="HQ214" s="118"/>
      <c r="HR214" s="118"/>
      <c r="HS214" s="118"/>
      <c r="HT214" s="118"/>
      <c r="HU214" s="118"/>
      <c r="HV214" s="118"/>
    </row>
    <row r="215" spans="1:230" x14ac:dyDescent="0.3">
      <c r="A215" s="120"/>
      <c r="B215" s="120"/>
      <c r="C215" s="118"/>
      <c r="D215" s="118"/>
      <c r="E215" s="118"/>
      <c r="F215" s="118"/>
      <c r="G215" s="118"/>
      <c r="H215" s="118"/>
      <c r="I215" s="118"/>
      <c r="J215" s="118"/>
      <c r="K215" s="118"/>
      <c r="L215" s="118"/>
      <c r="M215" s="118"/>
      <c r="N215" s="118"/>
      <c r="O215" s="118"/>
      <c r="P215" s="118"/>
      <c r="Q215" s="118"/>
      <c r="R215" s="118"/>
      <c r="S215" s="118"/>
      <c r="T215" s="123"/>
      <c r="U215" s="120"/>
      <c r="V215" s="118"/>
      <c r="W215" s="118"/>
      <c r="X215" s="118"/>
      <c r="Y215" s="118"/>
      <c r="Z215" s="118"/>
      <c r="AA215" s="118"/>
      <c r="AB215" s="118"/>
      <c r="AC215" s="118"/>
      <c r="AD215" s="118"/>
      <c r="AE215" s="118"/>
      <c r="AF215" s="118"/>
      <c r="AG215" s="118"/>
      <c r="AH215" s="118"/>
      <c r="AI215" s="118"/>
      <c r="AJ215" s="118"/>
      <c r="AK215" s="118"/>
      <c r="AL215" s="118"/>
      <c r="AM215" s="118"/>
      <c r="AN215" s="118"/>
      <c r="AO215" s="118"/>
      <c r="AP215" s="118"/>
      <c r="AQ215" s="118"/>
      <c r="AR215" s="118"/>
      <c r="AS215" s="123"/>
      <c r="AT215" s="123"/>
      <c r="AU215" s="118"/>
      <c r="AV215" s="118"/>
      <c r="AW215" s="118"/>
      <c r="AX215" s="118"/>
      <c r="AY215" s="118"/>
      <c r="AZ215" s="118"/>
      <c r="BA215" s="118"/>
      <c r="BB215" s="118"/>
      <c r="BC215" s="118"/>
      <c r="BD215" s="118"/>
      <c r="BE215" s="118"/>
      <c r="BF215" s="118"/>
      <c r="BG215" s="118"/>
      <c r="BH215" s="118"/>
      <c r="BI215" s="118"/>
      <c r="BJ215" s="118"/>
      <c r="BK215" s="118"/>
      <c r="BL215" s="118"/>
      <c r="BM215" s="118"/>
      <c r="BN215" s="118"/>
      <c r="BO215" s="118"/>
      <c r="BP215" s="118"/>
      <c r="BQ215" s="118"/>
      <c r="BR215" s="118"/>
      <c r="BS215" s="118"/>
      <c r="BT215" s="118"/>
      <c r="BU215" s="118"/>
      <c r="BV215" s="118"/>
      <c r="BW215" s="118"/>
      <c r="BX215" s="118"/>
      <c r="BY215" s="118"/>
      <c r="BZ215" s="118"/>
      <c r="CA215" s="118"/>
      <c r="CB215" s="118"/>
      <c r="CC215" s="118"/>
      <c r="CD215" s="118"/>
      <c r="CE215" s="118"/>
      <c r="CF215" s="118"/>
      <c r="CG215" s="118"/>
      <c r="CH215" s="118"/>
      <c r="CI215" s="118"/>
      <c r="CJ215" s="118"/>
      <c r="CK215" s="118"/>
      <c r="CL215" s="118"/>
      <c r="CM215" s="118"/>
      <c r="CN215" s="118"/>
      <c r="CO215" s="118"/>
      <c r="CP215" s="118"/>
      <c r="CQ215" s="118"/>
      <c r="CR215" s="118"/>
      <c r="CS215" s="118"/>
      <c r="CT215" s="118"/>
      <c r="CU215" s="118"/>
      <c r="CV215" s="118"/>
      <c r="CW215" s="118"/>
      <c r="CX215" s="118"/>
      <c r="CY215" s="118"/>
      <c r="CZ215" s="118"/>
      <c r="DA215" s="118"/>
      <c r="DB215" s="118"/>
      <c r="DC215" s="118"/>
      <c r="DD215" s="118"/>
      <c r="DE215" s="118"/>
      <c r="DF215" s="118"/>
      <c r="DG215" s="118"/>
      <c r="DH215" s="118"/>
      <c r="DI215" s="118"/>
      <c r="DJ215" s="118"/>
      <c r="DK215" s="118"/>
      <c r="DL215" s="118"/>
      <c r="DM215" s="118"/>
      <c r="DN215" s="118"/>
      <c r="DO215" s="118"/>
      <c r="DP215" s="118"/>
      <c r="DQ215" s="118"/>
      <c r="DR215" s="118"/>
      <c r="DS215" s="118"/>
      <c r="DT215" s="118"/>
      <c r="DU215" s="129"/>
      <c r="DV215" s="118"/>
      <c r="DW215" s="118"/>
      <c r="DX215" s="118"/>
      <c r="DY215" s="118"/>
      <c r="DZ215" s="118"/>
      <c r="EA215" s="118"/>
      <c r="EB215" s="118"/>
      <c r="EC215" s="118"/>
      <c r="ED215" s="118"/>
      <c r="EE215" s="118"/>
      <c r="EF215" s="118"/>
      <c r="EG215" s="118"/>
      <c r="EH215" s="118"/>
      <c r="EI215" s="118"/>
      <c r="EJ215" s="118"/>
      <c r="EK215" s="118"/>
      <c r="EL215" s="123"/>
      <c r="EM215" s="123"/>
      <c r="EN215" s="118"/>
      <c r="EO215" s="118"/>
      <c r="EP215" s="118"/>
      <c r="EQ215" s="118"/>
      <c r="ER215" s="118"/>
      <c r="ES215" s="118"/>
      <c r="ET215" s="118"/>
      <c r="EU215" s="118"/>
      <c r="EV215" s="144">
        <v>2114</v>
      </c>
      <c r="EW215" s="129"/>
      <c r="EX215" s="123"/>
      <c r="EY215" s="123"/>
      <c r="EZ215" s="259"/>
      <c r="FA215" s="260">
        <f t="shared" si="28"/>
        <v>0.41449445982774069</v>
      </c>
      <c r="FB215" s="118"/>
      <c r="FC215" s="118"/>
      <c r="FD215" s="118"/>
      <c r="FE215" s="118"/>
      <c r="FF215" s="118"/>
      <c r="FG215" s="118"/>
      <c r="FH215" s="118"/>
      <c r="FI215" s="118"/>
      <c r="FJ215" s="118"/>
      <c r="FK215" s="118"/>
      <c r="FL215" s="118"/>
      <c r="FM215" s="118"/>
      <c r="FN215" s="118"/>
      <c r="FO215" s="118"/>
      <c r="FP215" s="118"/>
      <c r="FQ215" s="118"/>
      <c r="FR215" s="118"/>
      <c r="FS215" s="118"/>
      <c r="FT215" s="118"/>
      <c r="FU215" s="118"/>
      <c r="FV215" s="118"/>
      <c r="FW215" s="118"/>
      <c r="FX215" s="118"/>
      <c r="FY215" s="118"/>
      <c r="FZ215" s="118"/>
      <c r="GA215" s="118"/>
      <c r="GB215" s="118"/>
      <c r="GC215" s="118"/>
      <c r="GD215" s="118"/>
      <c r="GE215" s="118"/>
      <c r="GF215" s="118"/>
      <c r="GG215" s="118"/>
      <c r="GH215" s="118"/>
      <c r="GI215" s="118"/>
      <c r="GJ215" s="118"/>
      <c r="GK215" s="118"/>
      <c r="GL215" s="118"/>
      <c r="GM215" s="118"/>
      <c r="GN215" s="118"/>
      <c r="GO215" s="118"/>
      <c r="GP215" s="118"/>
      <c r="GQ215" s="118"/>
      <c r="GR215" s="118"/>
      <c r="GS215" s="118"/>
      <c r="GT215" s="118"/>
      <c r="GU215" s="118"/>
      <c r="GV215" s="118"/>
      <c r="GW215" s="118"/>
      <c r="GX215" s="118"/>
      <c r="GY215" s="118"/>
      <c r="GZ215" s="118"/>
      <c r="HA215" s="118"/>
      <c r="HB215" s="118"/>
      <c r="HC215" s="118"/>
      <c r="HD215" s="118"/>
      <c r="HE215" s="118"/>
      <c r="HF215" s="118"/>
      <c r="HG215" s="118"/>
      <c r="HH215" s="118"/>
      <c r="HI215" s="118"/>
      <c r="HJ215" s="118"/>
      <c r="HK215" s="118"/>
      <c r="HL215" s="118"/>
      <c r="HM215" s="118"/>
      <c r="HN215" s="118"/>
      <c r="HO215" s="118"/>
      <c r="HP215" s="118"/>
      <c r="HQ215" s="118"/>
      <c r="HR215" s="118"/>
      <c r="HS215" s="118"/>
      <c r="HT215" s="118"/>
      <c r="HU215" s="118"/>
      <c r="HV215" s="118"/>
    </row>
    <row r="216" spans="1:230" x14ac:dyDescent="0.3">
      <c r="A216" s="120"/>
      <c r="B216" s="120"/>
      <c r="C216" s="118"/>
      <c r="D216" s="118"/>
      <c r="E216" s="118"/>
      <c r="F216" s="118"/>
      <c r="G216" s="118"/>
      <c r="H216" s="118"/>
      <c r="I216" s="118"/>
      <c r="J216" s="118"/>
      <c r="K216" s="118"/>
      <c r="L216" s="118"/>
      <c r="M216" s="118"/>
      <c r="N216" s="118"/>
      <c r="O216" s="118"/>
      <c r="P216" s="118"/>
      <c r="Q216" s="118"/>
      <c r="R216" s="118"/>
      <c r="S216" s="118"/>
      <c r="T216" s="123"/>
      <c r="U216" s="120"/>
      <c r="V216" s="118"/>
      <c r="W216" s="118"/>
      <c r="X216" s="118"/>
      <c r="Y216" s="118"/>
      <c r="Z216" s="118"/>
      <c r="AA216" s="118"/>
      <c r="AB216" s="118"/>
      <c r="AC216" s="118"/>
      <c r="AD216" s="118"/>
      <c r="AE216" s="118"/>
      <c r="AF216" s="118"/>
      <c r="AG216" s="118"/>
      <c r="AH216" s="118"/>
      <c r="AI216" s="118"/>
      <c r="AJ216" s="118"/>
      <c r="AK216" s="118"/>
      <c r="AL216" s="118"/>
      <c r="AM216" s="118"/>
      <c r="AN216" s="118"/>
      <c r="AO216" s="118"/>
      <c r="AP216" s="118"/>
      <c r="AQ216" s="118"/>
      <c r="AR216" s="118"/>
      <c r="AS216" s="123"/>
      <c r="AT216" s="123"/>
      <c r="AU216" s="118"/>
      <c r="AV216" s="118"/>
      <c r="AW216" s="118"/>
      <c r="AX216" s="118"/>
      <c r="AY216" s="118"/>
      <c r="AZ216" s="118"/>
      <c r="BA216" s="118"/>
      <c r="BB216" s="118"/>
      <c r="BC216" s="118"/>
      <c r="BD216" s="118"/>
      <c r="BE216" s="118"/>
      <c r="BF216" s="118"/>
      <c r="BG216" s="118"/>
      <c r="BH216" s="118"/>
      <c r="BI216" s="118"/>
      <c r="BJ216" s="118"/>
      <c r="BK216" s="118"/>
      <c r="BL216" s="118"/>
      <c r="BM216" s="118"/>
      <c r="BN216" s="118"/>
      <c r="BO216" s="118"/>
      <c r="BP216" s="118"/>
      <c r="BQ216" s="118"/>
      <c r="BR216" s="118"/>
      <c r="BS216" s="118"/>
      <c r="BT216" s="118"/>
      <c r="BU216" s="118"/>
      <c r="BV216" s="118"/>
      <c r="BW216" s="118"/>
      <c r="BX216" s="118"/>
      <c r="BY216" s="118"/>
      <c r="BZ216" s="118"/>
      <c r="CA216" s="118"/>
      <c r="CB216" s="118"/>
      <c r="CC216" s="118"/>
      <c r="CD216" s="118"/>
      <c r="CE216" s="118"/>
      <c r="CF216" s="118"/>
      <c r="CG216" s="118"/>
      <c r="CH216" s="118"/>
      <c r="CI216" s="118"/>
      <c r="CJ216" s="118"/>
      <c r="CK216" s="118"/>
      <c r="CL216" s="118"/>
      <c r="CM216" s="118"/>
      <c r="CN216" s="118"/>
      <c r="CO216" s="118"/>
      <c r="CP216" s="118"/>
      <c r="CQ216" s="118"/>
      <c r="CR216" s="118"/>
      <c r="CS216" s="118"/>
      <c r="CT216" s="118"/>
      <c r="CU216" s="118"/>
      <c r="CV216" s="118"/>
      <c r="CW216" s="118"/>
      <c r="CX216" s="118"/>
      <c r="CY216" s="118"/>
      <c r="CZ216" s="118"/>
      <c r="DA216" s="118"/>
      <c r="DB216" s="118"/>
      <c r="DC216" s="118"/>
      <c r="DD216" s="118"/>
      <c r="DE216" s="118"/>
      <c r="DF216" s="118"/>
      <c r="DG216" s="118"/>
      <c r="DH216" s="118"/>
      <c r="DI216" s="118"/>
      <c r="DJ216" s="118"/>
      <c r="DK216" s="118"/>
      <c r="DL216" s="118"/>
      <c r="DM216" s="118"/>
      <c r="DN216" s="118"/>
      <c r="DO216" s="118"/>
      <c r="DP216" s="118"/>
      <c r="DQ216" s="118"/>
      <c r="DR216" s="118"/>
      <c r="DS216" s="118"/>
      <c r="DT216" s="118"/>
      <c r="DU216" s="129"/>
      <c r="DV216" s="118"/>
      <c r="DW216" s="118"/>
      <c r="DX216" s="118"/>
      <c r="DY216" s="118"/>
      <c r="DZ216" s="118"/>
      <c r="EA216" s="118"/>
      <c r="EB216" s="118"/>
      <c r="EC216" s="118"/>
      <c r="ED216" s="118"/>
      <c r="EE216" s="118"/>
      <c r="EF216" s="118"/>
      <c r="EG216" s="118"/>
      <c r="EH216" s="118"/>
      <c r="EI216" s="118"/>
      <c r="EJ216" s="118"/>
      <c r="EK216" s="118"/>
      <c r="EL216" s="123"/>
      <c r="EM216" s="123"/>
      <c r="EN216" s="118"/>
      <c r="EO216" s="118"/>
      <c r="EP216" s="118"/>
      <c r="EQ216" s="118"/>
      <c r="ER216" s="118"/>
      <c r="ES216" s="118"/>
      <c r="ET216" s="118"/>
      <c r="EU216" s="118"/>
      <c r="EV216" s="144">
        <v>2115</v>
      </c>
      <c r="EW216" s="129"/>
      <c r="EX216" s="123"/>
      <c r="EY216" s="123"/>
      <c r="EZ216" s="259"/>
      <c r="FA216" s="260">
        <f t="shared" si="28"/>
        <v>0.4173819985654621</v>
      </c>
      <c r="FB216" s="118"/>
      <c r="FC216" s="118"/>
      <c r="FD216" s="118"/>
      <c r="FE216" s="118"/>
      <c r="FF216" s="118"/>
      <c r="FG216" s="118"/>
      <c r="FH216" s="118"/>
      <c r="FI216" s="118"/>
      <c r="FJ216" s="118"/>
      <c r="FK216" s="118"/>
      <c r="FL216" s="118"/>
      <c r="FM216" s="118"/>
      <c r="FN216" s="118"/>
      <c r="FO216" s="118"/>
      <c r="FP216" s="118"/>
      <c r="FQ216" s="118"/>
      <c r="FR216" s="118"/>
      <c r="FS216" s="118"/>
      <c r="FT216" s="118"/>
      <c r="FU216" s="118"/>
      <c r="FV216" s="118"/>
      <c r="FW216" s="118"/>
      <c r="FX216" s="118"/>
      <c r="FY216" s="118"/>
      <c r="FZ216" s="118"/>
      <c r="GA216" s="118"/>
      <c r="GB216" s="118"/>
      <c r="GC216" s="118"/>
      <c r="GD216" s="118"/>
      <c r="GE216" s="118"/>
      <c r="GF216" s="118"/>
      <c r="GG216" s="118"/>
      <c r="GH216" s="118"/>
      <c r="GI216" s="118"/>
      <c r="GJ216" s="118"/>
      <c r="GK216" s="118"/>
      <c r="GL216" s="118"/>
      <c r="GM216" s="118"/>
      <c r="GN216" s="118"/>
      <c r="GO216" s="118"/>
      <c r="GP216" s="118"/>
      <c r="GQ216" s="118"/>
      <c r="GR216" s="118"/>
      <c r="GS216" s="118"/>
      <c r="GT216" s="118"/>
      <c r="GU216" s="118"/>
      <c r="GV216" s="118"/>
      <c r="GW216" s="118"/>
      <c r="GX216" s="118"/>
      <c r="GY216" s="118"/>
      <c r="GZ216" s="118"/>
      <c r="HA216" s="118"/>
      <c r="HB216" s="118"/>
      <c r="HC216" s="118"/>
      <c r="HD216" s="118"/>
      <c r="HE216" s="118"/>
      <c r="HF216" s="118"/>
      <c r="HG216" s="118"/>
      <c r="HH216" s="118"/>
      <c r="HI216" s="118"/>
      <c r="HJ216" s="118"/>
      <c r="HK216" s="118"/>
      <c r="HL216" s="118"/>
      <c r="HM216" s="118"/>
      <c r="HN216" s="118"/>
      <c r="HO216" s="118"/>
      <c r="HP216" s="118"/>
      <c r="HQ216" s="118"/>
      <c r="HR216" s="118"/>
      <c r="HS216" s="118"/>
      <c r="HT216" s="118"/>
      <c r="HU216" s="118"/>
      <c r="HV216" s="118"/>
    </row>
    <row r="217" spans="1:230" x14ac:dyDescent="0.3">
      <c r="A217" s="120"/>
      <c r="B217" s="120"/>
      <c r="C217" s="118"/>
      <c r="D217" s="118"/>
      <c r="E217" s="118"/>
      <c r="F217" s="118"/>
      <c r="G217" s="118"/>
      <c r="H217" s="118"/>
      <c r="I217" s="118"/>
      <c r="J217" s="118"/>
      <c r="K217" s="118"/>
      <c r="L217" s="118"/>
      <c r="M217" s="118"/>
      <c r="N217" s="118"/>
      <c r="O217" s="118"/>
      <c r="P217" s="118"/>
      <c r="Q217" s="118"/>
      <c r="R217" s="118"/>
      <c r="S217" s="118"/>
      <c r="T217" s="123"/>
      <c r="U217" s="120"/>
      <c r="V217" s="118"/>
      <c r="W217" s="118"/>
      <c r="X217" s="118"/>
      <c r="Y217" s="118"/>
      <c r="Z217" s="118"/>
      <c r="AA217" s="118"/>
      <c r="AB217" s="118"/>
      <c r="AC217" s="118"/>
      <c r="AD217" s="118"/>
      <c r="AE217" s="118"/>
      <c r="AF217" s="118"/>
      <c r="AG217" s="118"/>
      <c r="AH217" s="118"/>
      <c r="AI217" s="118"/>
      <c r="AJ217" s="118"/>
      <c r="AK217" s="118"/>
      <c r="AL217" s="118"/>
      <c r="AM217" s="118"/>
      <c r="AN217" s="118"/>
      <c r="AO217" s="118"/>
      <c r="AP217" s="118"/>
      <c r="AQ217" s="118"/>
      <c r="AR217" s="118"/>
      <c r="AS217" s="123"/>
      <c r="AT217" s="123"/>
      <c r="AU217" s="118"/>
      <c r="AV217" s="118"/>
      <c r="AW217" s="118"/>
      <c r="AX217" s="118"/>
      <c r="AY217" s="118"/>
      <c r="AZ217" s="118"/>
      <c r="BA217" s="118"/>
      <c r="BB217" s="118"/>
      <c r="BC217" s="118"/>
      <c r="BD217" s="118"/>
      <c r="BE217" s="118"/>
      <c r="BF217" s="118"/>
      <c r="BG217" s="118"/>
      <c r="BH217" s="118"/>
      <c r="BI217" s="118"/>
      <c r="BJ217" s="118"/>
      <c r="BK217" s="118"/>
      <c r="BL217" s="118"/>
      <c r="BM217" s="118"/>
      <c r="BN217" s="118"/>
      <c r="BO217" s="118"/>
      <c r="BP217" s="118"/>
      <c r="BQ217" s="118"/>
      <c r="BR217" s="118"/>
      <c r="BS217" s="118"/>
      <c r="BT217" s="118"/>
      <c r="BU217" s="118"/>
      <c r="BV217" s="118"/>
      <c r="BW217" s="118"/>
      <c r="BX217" s="118"/>
      <c r="BY217" s="118"/>
      <c r="BZ217" s="118"/>
      <c r="CA217" s="118"/>
      <c r="CB217" s="118"/>
      <c r="CC217" s="118"/>
      <c r="CD217" s="118"/>
      <c r="CE217" s="118"/>
      <c r="CF217" s="118"/>
      <c r="CG217" s="118"/>
      <c r="CH217" s="118"/>
      <c r="CI217" s="118"/>
      <c r="CJ217" s="118"/>
      <c r="CK217" s="118"/>
      <c r="CL217" s="118"/>
      <c r="CM217" s="118"/>
      <c r="CN217" s="118"/>
      <c r="CO217" s="118"/>
      <c r="CP217" s="118"/>
      <c r="CQ217" s="118"/>
      <c r="CR217" s="118"/>
      <c r="CS217" s="118"/>
      <c r="CT217" s="118"/>
      <c r="CU217" s="118"/>
      <c r="CV217" s="118"/>
      <c r="CW217" s="118"/>
      <c r="CX217" s="118"/>
      <c r="CY217" s="118"/>
      <c r="CZ217" s="118"/>
      <c r="DA217" s="118"/>
      <c r="DB217" s="118"/>
      <c r="DC217" s="118"/>
      <c r="DD217" s="118"/>
      <c r="DE217" s="118"/>
      <c r="DF217" s="118"/>
      <c r="DG217" s="118"/>
      <c r="DH217" s="118"/>
      <c r="DI217" s="118"/>
      <c r="DJ217" s="118"/>
      <c r="DK217" s="118"/>
      <c r="DL217" s="118"/>
      <c r="DM217" s="118"/>
      <c r="DN217" s="118"/>
      <c r="DO217" s="118"/>
      <c r="DP217" s="118"/>
      <c r="DQ217" s="118"/>
      <c r="DR217" s="118"/>
      <c r="DS217" s="118"/>
      <c r="DT217" s="118"/>
      <c r="DU217" s="129"/>
      <c r="DV217" s="118"/>
      <c r="DW217" s="118"/>
      <c r="DX217" s="118"/>
      <c r="DY217" s="118"/>
      <c r="DZ217" s="118"/>
      <c r="EA217" s="118"/>
      <c r="EB217" s="118"/>
      <c r="EC217" s="118"/>
      <c r="ED217" s="118"/>
      <c r="EE217" s="118"/>
      <c r="EF217" s="118"/>
      <c r="EG217" s="118"/>
      <c r="EH217" s="118"/>
      <c r="EI217" s="118"/>
      <c r="EJ217" s="118"/>
      <c r="EK217" s="118"/>
      <c r="EL217" s="123"/>
      <c r="EM217" s="123"/>
      <c r="EN217" s="118"/>
      <c r="EO217" s="118"/>
      <c r="EP217" s="118"/>
      <c r="EQ217" s="118"/>
      <c r="ER217" s="118"/>
      <c r="ES217" s="118"/>
      <c r="ET217" s="118"/>
      <c r="EU217" s="118"/>
      <c r="EV217" s="144">
        <v>2116</v>
      </c>
      <c r="EW217" s="129"/>
      <c r="EX217" s="123"/>
      <c r="EY217" s="123"/>
      <c r="EZ217" s="259"/>
      <c r="FA217" s="260">
        <f t="shared" si="28"/>
        <v>0.42026953730318262</v>
      </c>
      <c r="FB217" s="118"/>
      <c r="FC217" s="118"/>
      <c r="FD217" s="118"/>
      <c r="FE217" s="118"/>
      <c r="FF217" s="118"/>
      <c r="FG217" s="118"/>
      <c r="FH217" s="118"/>
      <c r="FI217" s="118"/>
      <c r="FJ217" s="118"/>
      <c r="FK217" s="118"/>
      <c r="FL217" s="118"/>
      <c r="FM217" s="118"/>
      <c r="FN217" s="118"/>
      <c r="FO217" s="118"/>
      <c r="FP217" s="118"/>
      <c r="FQ217" s="118"/>
      <c r="FR217" s="118"/>
      <c r="FS217" s="118"/>
      <c r="FT217" s="118"/>
      <c r="FU217" s="118"/>
      <c r="FV217" s="118"/>
      <c r="FW217" s="118"/>
      <c r="FX217" s="118"/>
      <c r="FY217" s="118"/>
      <c r="FZ217" s="118"/>
      <c r="GA217" s="118"/>
      <c r="GB217" s="118"/>
      <c r="GC217" s="118"/>
      <c r="GD217" s="118"/>
      <c r="GE217" s="118"/>
      <c r="GF217" s="118"/>
      <c r="GG217" s="118"/>
      <c r="GH217" s="118"/>
      <c r="GI217" s="118"/>
      <c r="GJ217" s="118"/>
      <c r="GK217" s="118"/>
      <c r="GL217" s="118"/>
      <c r="GM217" s="118"/>
      <c r="GN217" s="118"/>
      <c r="GO217" s="118"/>
      <c r="GP217" s="118"/>
      <c r="GQ217" s="118"/>
      <c r="GR217" s="118"/>
      <c r="GS217" s="118"/>
      <c r="GT217" s="118"/>
      <c r="GU217" s="118"/>
      <c r="GV217" s="118"/>
      <c r="GW217" s="118"/>
      <c r="GX217" s="118"/>
      <c r="GY217" s="118"/>
      <c r="GZ217" s="118"/>
      <c r="HA217" s="118"/>
      <c r="HB217" s="118"/>
      <c r="HC217" s="118"/>
      <c r="HD217" s="118"/>
      <c r="HE217" s="118"/>
      <c r="HF217" s="118"/>
      <c r="HG217" s="118"/>
      <c r="HH217" s="118"/>
      <c r="HI217" s="118"/>
      <c r="HJ217" s="118"/>
      <c r="HK217" s="118"/>
      <c r="HL217" s="118"/>
      <c r="HM217" s="118"/>
      <c r="HN217" s="118"/>
      <c r="HO217" s="118"/>
      <c r="HP217" s="118"/>
      <c r="HQ217" s="118"/>
      <c r="HR217" s="118"/>
      <c r="HS217" s="118"/>
      <c r="HT217" s="118"/>
      <c r="HU217" s="118"/>
      <c r="HV217" s="118"/>
    </row>
    <row r="218" spans="1:230" x14ac:dyDescent="0.3">
      <c r="A218" s="120"/>
      <c r="B218" s="120"/>
      <c r="C218" s="118"/>
      <c r="D218" s="118"/>
      <c r="E218" s="118"/>
      <c r="F218" s="118"/>
      <c r="G218" s="118"/>
      <c r="H218" s="118"/>
      <c r="I218" s="118"/>
      <c r="J218" s="118"/>
      <c r="K218" s="118"/>
      <c r="L218" s="118"/>
      <c r="M218" s="118"/>
      <c r="N218" s="118"/>
      <c r="O218" s="118"/>
      <c r="P218" s="118"/>
      <c r="Q218" s="118"/>
      <c r="R218" s="118"/>
      <c r="S218" s="118"/>
      <c r="T218" s="123"/>
      <c r="U218" s="120"/>
      <c r="V218" s="118"/>
      <c r="W218" s="118"/>
      <c r="X218" s="118"/>
      <c r="Y218" s="118"/>
      <c r="Z218" s="118"/>
      <c r="AA218" s="118"/>
      <c r="AB218" s="118"/>
      <c r="AC218" s="118"/>
      <c r="AD218" s="118"/>
      <c r="AE218" s="118"/>
      <c r="AF218" s="118"/>
      <c r="AG218" s="118"/>
      <c r="AH218" s="118"/>
      <c r="AI218" s="118"/>
      <c r="AJ218" s="118"/>
      <c r="AK218" s="118"/>
      <c r="AL218" s="118"/>
      <c r="AM218" s="118"/>
      <c r="AN218" s="118"/>
      <c r="AO218" s="118"/>
      <c r="AP218" s="118"/>
      <c r="AQ218" s="118"/>
      <c r="AR218" s="118"/>
      <c r="AS218" s="123"/>
      <c r="AT218" s="123"/>
      <c r="AU218" s="118"/>
      <c r="AV218" s="118"/>
      <c r="AW218" s="118"/>
      <c r="AX218" s="118"/>
      <c r="AY218" s="118"/>
      <c r="AZ218" s="118"/>
      <c r="BA218" s="118"/>
      <c r="BB218" s="118"/>
      <c r="BC218" s="118"/>
      <c r="BD218" s="118"/>
      <c r="BE218" s="118"/>
      <c r="BF218" s="118"/>
      <c r="BG218" s="118"/>
      <c r="BH218" s="118"/>
      <c r="BI218" s="118"/>
      <c r="BJ218" s="118"/>
      <c r="BK218" s="118"/>
      <c r="BL218" s="118"/>
      <c r="BM218" s="118"/>
      <c r="BN218" s="118"/>
      <c r="BO218" s="118"/>
      <c r="BP218" s="118"/>
      <c r="BQ218" s="118"/>
      <c r="BR218" s="118"/>
      <c r="BS218" s="118"/>
      <c r="BT218" s="118"/>
      <c r="BU218" s="118"/>
      <c r="BV218" s="118"/>
      <c r="BW218" s="118"/>
      <c r="BX218" s="118"/>
      <c r="BY218" s="118"/>
      <c r="BZ218" s="118"/>
      <c r="CA218" s="118"/>
      <c r="CB218" s="118"/>
      <c r="CC218" s="118"/>
      <c r="CD218" s="118"/>
      <c r="CE218" s="118"/>
      <c r="CF218" s="118"/>
      <c r="CG218" s="118"/>
      <c r="CH218" s="118"/>
      <c r="CI218" s="118"/>
      <c r="CJ218" s="118"/>
      <c r="CK218" s="118"/>
      <c r="CL218" s="118"/>
      <c r="CM218" s="118"/>
      <c r="CN218" s="118"/>
      <c r="CO218" s="118"/>
      <c r="CP218" s="118"/>
      <c r="CQ218" s="118"/>
      <c r="CR218" s="118"/>
      <c r="CS218" s="118"/>
      <c r="CT218" s="118"/>
      <c r="CU218" s="118"/>
      <c r="CV218" s="118"/>
      <c r="CW218" s="118"/>
      <c r="CX218" s="118"/>
      <c r="CY218" s="118"/>
      <c r="CZ218" s="118"/>
      <c r="DA218" s="118"/>
      <c r="DB218" s="118"/>
      <c r="DC218" s="118"/>
      <c r="DD218" s="118"/>
      <c r="DE218" s="118"/>
      <c r="DF218" s="118"/>
      <c r="DG218" s="118"/>
      <c r="DH218" s="118"/>
      <c r="DI218" s="118"/>
      <c r="DJ218" s="118"/>
      <c r="DK218" s="118"/>
      <c r="DL218" s="118"/>
      <c r="DM218" s="118"/>
      <c r="DN218" s="118"/>
      <c r="DO218" s="118"/>
      <c r="DP218" s="118"/>
      <c r="DQ218" s="118"/>
      <c r="DR218" s="118"/>
      <c r="DS218" s="118"/>
      <c r="DT218" s="118"/>
      <c r="DU218" s="129"/>
      <c r="DV218" s="118"/>
      <c r="DW218" s="118"/>
      <c r="DX218" s="118"/>
      <c r="DY218" s="118"/>
      <c r="DZ218" s="118"/>
      <c r="EA218" s="118"/>
      <c r="EB218" s="118"/>
      <c r="EC218" s="118"/>
      <c r="ED218" s="118"/>
      <c r="EE218" s="118"/>
      <c r="EF218" s="118"/>
      <c r="EG218" s="118"/>
      <c r="EH218" s="118"/>
      <c r="EI218" s="118"/>
      <c r="EJ218" s="118"/>
      <c r="EK218" s="118"/>
      <c r="EL218" s="123"/>
      <c r="EM218" s="123"/>
      <c r="EN218" s="118"/>
      <c r="EO218" s="118"/>
      <c r="EP218" s="118"/>
      <c r="EQ218" s="118"/>
      <c r="ER218" s="118"/>
      <c r="ES218" s="118"/>
      <c r="ET218" s="118"/>
      <c r="EU218" s="118"/>
      <c r="EV218" s="159">
        <v>2117</v>
      </c>
      <c r="EW218" s="129"/>
      <c r="EX218" s="123"/>
      <c r="EY218" s="123"/>
      <c r="EZ218" s="259"/>
      <c r="FA218" s="260">
        <f t="shared" si="28"/>
        <v>0.42315707604090402</v>
      </c>
      <c r="FB218" s="118"/>
      <c r="FC218" s="118"/>
      <c r="FD218" s="118"/>
      <c r="FE218" s="118"/>
      <c r="FF218" s="118"/>
      <c r="FG218" s="118"/>
      <c r="FH218" s="118"/>
      <c r="FI218" s="118"/>
      <c r="FJ218" s="118"/>
      <c r="FK218" s="118"/>
      <c r="FL218" s="118"/>
      <c r="FM218" s="118"/>
      <c r="FN218" s="118"/>
      <c r="FO218" s="118"/>
      <c r="FP218" s="118"/>
      <c r="FQ218" s="118"/>
      <c r="FR218" s="118"/>
      <c r="FS218" s="118"/>
      <c r="FT218" s="118"/>
      <c r="FU218" s="118"/>
      <c r="FV218" s="118"/>
      <c r="FW218" s="118"/>
      <c r="FX218" s="118"/>
      <c r="FY218" s="118"/>
      <c r="FZ218" s="118"/>
      <c r="GA218" s="118"/>
      <c r="GB218" s="118"/>
      <c r="GC218" s="118"/>
      <c r="GD218" s="118"/>
      <c r="GE218" s="118"/>
      <c r="GF218" s="118"/>
      <c r="GG218" s="118"/>
      <c r="GH218" s="118"/>
      <c r="GI218" s="118"/>
      <c r="GJ218" s="118"/>
      <c r="GK218" s="118"/>
      <c r="GL218" s="118"/>
      <c r="GM218" s="118"/>
      <c r="GN218" s="118"/>
      <c r="GO218" s="118"/>
      <c r="GP218" s="118"/>
      <c r="GQ218" s="118"/>
      <c r="GR218" s="118"/>
      <c r="GS218" s="118"/>
      <c r="GT218" s="118"/>
      <c r="GU218" s="118"/>
      <c r="GV218" s="118"/>
      <c r="GW218" s="118"/>
      <c r="GX218" s="118"/>
      <c r="GY218" s="118"/>
      <c r="GZ218" s="118"/>
      <c r="HA218" s="118"/>
      <c r="HB218" s="118"/>
      <c r="HC218" s="118"/>
      <c r="HD218" s="118"/>
      <c r="HE218" s="118"/>
      <c r="HF218" s="118"/>
      <c r="HG218" s="118"/>
      <c r="HH218" s="118"/>
      <c r="HI218" s="118"/>
      <c r="HJ218" s="118"/>
      <c r="HK218" s="118"/>
      <c r="HL218" s="118"/>
      <c r="HM218" s="118"/>
      <c r="HN218" s="118"/>
      <c r="HO218" s="118"/>
      <c r="HP218" s="118"/>
      <c r="HQ218" s="118"/>
      <c r="HR218" s="118"/>
      <c r="HS218" s="118"/>
      <c r="HT218" s="118"/>
      <c r="HU218" s="118"/>
      <c r="HV218" s="118"/>
    </row>
    <row r="219" spans="1:230" x14ac:dyDescent="0.3">
      <c r="A219" s="120"/>
      <c r="B219" s="120"/>
      <c r="C219" s="118"/>
      <c r="D219" s="118"/>
      <c r="E219" s="118"/>
      <c r="F219" s="118"/>
      <c r="G219" s="118"/>
      <c r="H219" s="118"/>
      <c r="I219" s="118"/>
      <c r="J219" s="118"/>
      <c r="K219" s="118"/>
      <c r="L219" s="118"/>
      <c r="M219" s="118"/>
      <c r="N219" s="118"/>
      <c r="O219" s="118"/>
      <c r="P219" s="118"/>
      <c r="Q219" s="118"/>
      <c r="R219" s="118"/>
      <c r="S219" s="118"/>
      <c r="T219" s="123"/>
      <c r="U219" s="120"/>
      <c r="V219" s="118"/>
      <c r="W219" s="118"/>
      <c r="X219" s="118"/>
      <c r="Y219" s="118"/>
      <c r="Z219" s="118"/>
      <c r="AA219" s="118"/>
      <c r="AB219" s="118"/>
      <c r="AC219" s="118"/>
      <c r="AD219" s="118"/>
      <c r="AE219" s="118"/>
      <c r="AF219" s="118"/>
      <c r="AG219" s="118"/>
      <c r="AH219" s="118"/>
      <c r="AI219" s="118"/>
      <c r="AJ219" s="118"/>
      <c r="AK219" s="118"/>
      <c r="AL219" s="118"/>
      <c r="AM219" s="118"/>
      <c r="AN219" s="118"/>
      <c r="AO219" s="118"/>
      <c r="AP219" s="118"/>
      <c r="AQ219" s="118"/>
      <c r="AR219" s="118"/>
      <c r="AS219" s="123"/>
      <c r="AT219" s="123"/>
      <c r="AU219" s="118"/>
      <c r="AV219" s="118"/>
      <c r="AW219" s="118"/>
      <c r="AX219" s="118"/>
      <c r="AY219" s="118"/>
      <c r="AZ219" s="118"/>
      <c r="BA219" s="118"/>
      <c r="BB219" s="118"/>
      <c r="BC219" s="118"/>
      <c r="BD219" s="118"/>
      <c r="BE219" s="118"/>
      <c r="BF219" s="118"/>
      <c r="BG219" s="118"/>
      <c r="BH219" s="118"/>
      <c r="BI219" s="118"/>
      <c r="BJ219" s="118"/>
      <c r="BK219" s="118"/>
      <c r="BL219" s="118"/>
      <c r="BM219" s="118"/>
      <c r="BN219" s="118"/>
      <c r="BO219" s="118"/>
      <c r="BP219" s="118"/>
      <c r="BQ219" s="118"/>
      <c r="BR219" s="118"/>
      <c r="BS219" s="118"/>
      <c r="BT219" s="118"/>
      <c r="BU219" s="118"/>
      <c r="BV219" s="118"/>
      <c r="BW219" s="118"/>
      <c r="BX219" s="118"/>
      <c r="BY219" s="118"/>
      <c r="BZ219" s="118"/>
      <c r="CA219" s="118"/>
      <c r="CB219" s="118"/>
      <c r="CC219" s="118"/>
      <c r="CD219" s="118"/>
      <c r="CE219" s="118"/>
      <c r="CF219" s="118"/>
      <c r="CG219" s="118"/>
      <c r="CH219" s="118"/>
      <c r="CI219" s="118"/>
      <c r="CJ219" s="118"/>
      <c r="CK219" s="118"/>
      <c r="CL219" s="118"/>
      <c r="CM219" s="118"/>
      <c r="CN219" s="118"/>
      <c r="CO219" s="118"/>
      <c r="CP219" s="118"/>
      <c r="CQ219" s="118"/>
      <c r="CR219" s="118"/>
      <c r="CS219" s="118"/>
      <c r="CT219" s="118"/>
      <c r="CU219" s="118"/>
      <c r="CV219" s="118"/>
      <c r="CW219" s="118"/>
      <c r="CX219" s="118"/>
      <c r="CY219" s="118"/>
      <c r="CZ219" s="118"/>
      <c r="DA219" s="118"/>
      <c r="DB219" s="118"/>
      <c r="DC219" s="118"/>
      <c r="DD219" s="118"/>
      <c r="DE219" s="118"/>
      <c r="DF219" s="118"/>
      <c r="DG219" s="118"/>
      <c r="DH219" s="118"/>
      <c r="DI219" s="118"/>
      <c r="DJ219" s="118"/>
      <c r="DK219" s="118"/>
      <c r="DL219" s="118"/>
      <c r="DM219" s="118"/>
      <c r="DN219" s="118"/>
      <c r="DO219" s="118"/>
      <c r="DP219" s="118"/>
      <c r="DQ219" s="118"/>
      <c r="DR219" s="118"/>
      <c r="DS219" s="118"/>
      <c r="DT219" s="118"/>
      <c r="DU219" s="129"/>
      <c r="DV219" s="118"/>
      <c r="DW219" s="118"/>
      <c r="DX219" s="118"/>
      <c r="DY219" s="118"/>
      <c r="DZ219" s="118"/>
      <c r="EA219" s="118"/>
      <c r="EB219" s="118"/>
      <c r="EC219" s="118"/>
      <c r="ED219" s="118"/>
      <c r="EE219" s="118"/>
      <c r="EF219" s="118"/>
      <c r="EG219" s="118"/>
      <c r="EH219" s="118"/>
      <c r="EI219" s="118"/>
      <c r="EJ219" s="118"/>
      <c r="EK219" s="118"/>
      <c r="EL219" s="123"/>
      <c r="EM219" s="123"/>
      <c r="EN219" s="118"/>
      <c r="EO219" s="118"/>
      <c r="EP219" s="118"/>
      <c r="EQ219" s="118"/>
      <c r="ER219" s="118"/>
      <c r="ES219" s="118"/>
      <c r="ET219" s="118"/>
      <c r="EU219" s="118"/>
      <c r="EV219" s="144">
        <v>2118</v>
      </c>
      <c r="EW219" s="129"/>
      <c r="EX219" s="123"/>
      <c r="EY219" s="123"/>
      <c r="EZ219" s="259"/>
      <c r="FA219" s="260">
        <f t="shared" si="28"/>
        <v>0.42604461477862454</v>
      </c>
      <c r="FB219" s="118"/>
      <c r="FC219" s="118"/>
      <c r="FD219" s="118"/>
      <c r="FE219" s="118"/>
      <c r="FF219" s="118"/>
      <c r="FG219" s="118"/>
      <c r="FH219" s="118"/>
      <c r="FI219" s="118"/>
      <c r="FJ219" s="118"/>
      <c r="FK219" s="118"/>
      <c r="FL219" s="118"/>
      <c r="FM219" s="118"/>
      <c r="FN219" s="118"/>
      <c r="FO219" s="118"/>
      <c r="FP219" s="118"/>
      <c r="FQ219" s="118"/>
      <c r="FR219" s="118"/>
      <c r="FS219" s="118"/>
      <c r="FT219" s="118"/>
      <c r="FU219" s="118"/>
      <c r="FV219" s="118"/>
      <c r="FW219" s="118"/>
      <c r="FX219" s="118"/>
      <c r="FY219" s="118"/>
      <c r="FZ219" s="118"/>
      <c r="GA219" s="118"/>
      <c r="GB219" s="118"/>
      <c r="GC219" s="118"/>
      <c r="GD219" s="118"/>
      <c r="GE219" s="118"/>
      <c r="GF219" s="118"/>
      <c r="GG219" s="118"/>
      <c r="GH219" s="118"/>
      <c r="GI219" s="118"/>
      <c r="GJ219" s="118"/>
      <c r="GK219" s="118"/>
      <c r="GL219" s="118"/>
      <c r="GM219" s="118"/>
      <c r="GN219" s="118"/>
      <c r="GO219" s="118"/>
      <c r="GP219" s="118"/>
      <c r="GQ219" s="118"/>
      <c r="GR219" s="118"/>
      <c r="GS219" s="118"/>
      <c r="GT219" s="118"/>
      <c r="GU219" s="118"/>
      <c r="GV219" s="118"/>
      <c r="GW219" s="118"/>
      <c r="GX219" s="118"/>
      <c r="GY219" s="118"/>
      <c r="GZ219" s="118"/>
      <c r="HA219" s="118"/>
      <c r="HB219" s="118"/>
      <c r="HC219" s="118"/>
      <c r="HD219" s="118"/>
      <c r="HE219" s="118"/>
      <c r="HF219" s="118"/>
      <c r="HG219" s="118"/>
      <c r="HH219" s="118"/>
      <c r="HI219" s="118"/>
      <c r="HJ219" s="118"/>
      <c r="HK219" s="118"/>
      <c r="HL219" s="118"/>
      <c r="HM219" s="118"/>
      <c r="HN219" s="118"/>
      <c r="HO219" s="118"/>
      <c r="HP219" s="118"/>
      <c r="HQ219" s="118"/>
      <c r="HR219" s="118"/>
      <c r="HS219" s="118"/>
      <c r="HT219" s="118"/>
      <c r="HU219" s="118"/>
      <c r="HV219" s="118"/>
    </row>
    <row r="220" spans="1:230" x14ac:dyDescent="0.3">
      <c r="A220" s="120"/>
      <c r="B220" s="120"/>
      <c r="C220" s="118"/>
      <c r="D220" s="118"/>
      <c r="E220" s="118"/>
      <c r="F220" s="118"/>
      <c r="G220" s="118"/>
      <c r="H220" s="118"/>
      <c r="I220" s="118"/>
      <c r="J220" s="118"/>
      <c r="K220" s="118"/>
      <c r="L220" s="118"/>
      <c r="M220" s="118"/>
      <c r="N220" s="118"/>
      <c r="O220" s="118"/>
      <c r="P220" s="118"/>
      <c r="Q220" s="118"/>
      <c r="R220" s="118"/>
      <c r="S220" s="118"/>
      <c r="T220" s="123"/>
      <c r="U220" s="120"/>
      <c r="V220" s="118"/>
      <c r="W220" s="118"/>
      <c r="X220" s="118"/>
      <c r="Y220" s="118"/>
      <c r="Z220" s="118"/>
      <c r="AA220" s="118"/>
      <c r="AB220" s="118"/>
      <c r="AC220" s="118"/>
      <c r="AD220" s="118"/>
      <c r="AE220" s="118"/>
      <c r="AF220" s="118"/>
      <c r="AG220" s="118"/>
      <c r="AH220" s="118"/>
      <c r="AI220" s="118"/>
      <c r="AJ220" s="118"/>
      <c r="AK220" s="118"/>
      <c r="AL220" s="118"/>
      <c r="AM220" s="118"/>
      <c r="AN220" s="118"/>
      <c r="AO220" s="118"/>
      <c r="AP220" s="118"/>
      <c r="AQ220" s="118"/>
      <c r="AR220" s="118"/>
      <c r="AS220" s="123"/>
      <c r="AT220" s="123"/>
      <c r="AU220" s="118"/>
      <c r="AV220" s="118"/>
      <c r="AW220" s="118"/>
      <c r="AX220" s="118"/>
      <c r="AY220" s="118"/>
      <c r="AZ220" s="118"/>
      <c r="BA220" s="118"/>
      <c r="BB220" s="118"/>
      <c r="BC220" s="118"/>
      <c r="BD220" s="118"/>
      <c r="BE220" s="118"/>
      <c r="BF220" s="118"/>
      <c r="BG220" s="118"/>
      <c r="BH220" s="118"/>
      <c r="BI220" s="118"/>
      <c r="BJ220" s="118"/>
      <c r="BK220" s="118"/>
      <c r="BL220" s="118"/>
      <c r="BM220" s="118"/>
      <c r="BN220" s="118"/>
      <c r="BO220" s="118"/>
      <c r="BP220" s="118"/>
      <c r="BQ220" s="118"/>
      <c r="BR220" s="118"/>
      <c r="BS220" s="118"/>
      <c r="BT220" s="118"/>
      <c r="BU220" s="118"/>
      <c r="BV220" s="118"/>
      <c r="BW220" s="118"/>
      <c r="BX220" s="118"/>
      <c r="BY220" s="118"/>
      <c r="BZ220" s="118"/>
      <c r="CA220" s="118"/>
      <c r="CB220" s="118"/>
      <c r="CC220" s="118"/>
      <c r="CD220" s="118"/>
      <c r="CE220" s="118"/>
      <c r="CF220" s="118"/>
      <c r="CG220" s="118"/>
      <c r="CH220" s="118"/>
      <c r="CI220" s="118"/>
      <c r="CJ220" s="118"/>
      <c r="CK220" s="118"/>
      <c r="CL220" s="118"/>
      <c r="CM220" s="118"/>
      <c r="CN220" s="118"/>
      <c r="CO220" s="118"/>
      <c r="CP220" s="118"/>
      <c r="CQ220" s="118"/>
      <c r="CR220" s="118"/>
      <c r="CS220" s="118"/>
      <c r="CT220" s="118"/>
      <c r="CU220" s="118"/>
      <c r="CV220" s="118"/>
      <c r="CW220" s="118"/>
      <c r="CX220" s="118"/>
      <c r="CY220" s="118"/>
      <c r="CZ220" s="118"/>
      <c r="DA220" s="118"/>
      <c r="DB220" s="118"/>
      <c r="DC220" s="118"/>
      <c r="DD220" s="118"/>
      <c r="DE220" s="118"/>
      <c r="DF220" s="118"/>
      <c r="DG220" s="118"/>
      <c r="DH220" s="118"/>
      <c r="DI220" s="118"/>
      <c r="DJ220" s="118"/>
      <c r="DK220" s="118"/>
      <c r="DL220" s="118"/>
      <c r="DM220" s="118"/>
      <c r="DN220" s="118"/>
      <c r="DO220" s="118"/>
      <c r="DP220" s="118"/>
      <c r="DQ220" s="118"/>
      <c r="DR220" s="118"/>
      <c r="DS220" s="118"/>
      <c r="DT220" s="118"/>
      <c r="DU220" s="129"/>
      <c r="DV220" s="118"/>
      <c r="DW220" s="118"/>
      <c r="DX220" s="118"/>
      <c r="DY220" s="118"/>
      <c r="DZ220" s="118"/>
      <c r="EA220" s="118"/>
      <c r="EB220" s="118"/>
      <c r="EC220" s="118"/>
      <c r="ED220" s="118"/>
      <c r="EE220" s="118"/>
      <c r="EF220" s="118"/>
      <c r="EG220" s="118"/>
      <c r="EH220" s="118"/>
      <c r="EI220" s="118"/>
      <c r="EJ220" s="118"/>
      <c r="EK220" s="118"/>
      <c r="EL220" s="123"/>
      <c r="EM220" s="123"/>
      <c r="EN220" s="118"/>
      <c r="EO220" s="118"/>
      <c r="EP220" s="118"/>
      <c r="EQ220" s="118"/>
      <c r="ER220" s="118"/>
      <c r="ES220" s="118"/>
      <c r="ET220" s="118"/>
      <c r="EU220" s="118"/>
      <c r="EV220" s="144">
        <v>2119</v>
      </c>
      <c r="EW220" s="129"/>
      <c r="EX220" s="123"/>
      <c r="EY220" s="123"/>
      <c r="EZ220" s="259"/>
      <c r="FA220" s="260">
        <f t="shared" si="28"/>
        <v>0.42893215351634595</v>
      </c>
      <c r="FB220" s="118"/>
      <c r="FC220" s="118"/>
      <c r="FD220" s="118"/>
      <c r="FE220" s="118"/>
      <c r="FF220" s="118"/>
      <c r="FG220" s="118"/>
      <c r="FH220" s="118"/>
      <c r="FI220" s="118"/>
      <c r="FJ220" s="118"/>
      <c r="FK220" s="118"/>
      <c r="FL220" s="118"/>
      <c r="FM220" s="118"/>
      <c r="FN220" s="118"/>
      <c r="FO220" s="118"/>
      <c r="FP220" s="118"/>
      <c r="FQ220" s="118"/>
      <c r="FR220" s="118"/>
      <c r="FS220" s="118"/>
      <c r="FT220" s="118"/>
      <c r="FU220" s="118"/>
      <c r="FV220" s="118"/>
      <c r="FW220" s="118"/>
      <c r="FX220" s="118"/>
      <c r="FY220" s="118"/>
      <c r="FZ220" s="118"/>
      <c r="GA220" s="118"/>
      <c r="GB220" s="118"/>
      <c r="GC220" s="118"/>
      <c r="GD220" s="118"/>
      <c r="GE220" s="118"/>
      <c r="GF220" s="118"/>
      <c r="GG220" s="118"/>
      <c r="GH220" s="118"/>
      <c r="GI220" s="118"/>
      <c r="GJ220" s="118"/>
      <c r="GK220" s="118"/>
      <c r="GL220" s="118"/>
      <c r="GM220" s="118"/>
      <c r="GN220" s="118"/>
      <c r="GO220" s="118"/>
      <c r="GP220" s="118"/>
      <c r="GQ220" s="118"/>
      <c r="GR220" s="118"/>
      <c r="GS220" s="118"/>
      <c r="GT220" s="118"/>
      <c r="GU220" s="118"/>
      <c r="GV220" s="118"/>
      <c r="GW220" s="118"/>
      <c r="GX220" s="118"/>
      <c r="GY220" s="118"/>
      <c r="GZ220" s="118"/>
      <c r="HA220" s="118"/>
      <c r="HB220" s="118"/>
      <c r="HC220" s="118"/>
      <c r="HD220" s="118"/>
      <c r="HE220" s="118"/>
      <c r="HF220" s="118"/>
      <c r="HG220" s="118"/>
      <c r="HH220" s="118"/>
      <c r="HI220" s="118"/>
      <c r="HJ220" s="118"/>
      <c r="HK220" s="118"/>
      <c r="HL220" s="118"/>
      <c r="HM220" s="118"/>
      <c r="HN220" s="118"/>
      <c r="HO220" s="118"/>
      <c r="HP220" s="118"/>
      <c r="HQ220" s="118"/>
      <c r="HR220" s="118"/>
      <c r="HS220" s="118"/>
      <c r="HT220" s="118"/>
      <c r="HU220" s="118"/>
      <c r="HV220" s="118"/>
    </row>
    <row r="221" spans="1:230" x14ac:dyDescent="0.3">
      <c r="A221" s="120"/>
      <c r="B221" s="120"/>
      <c r="C221" s="118"/>
      <c r="D221" s="118"/>
      <c r="E221" s="118"/>
      <c r="F221" s="118"/>
      <c r="G221" s="118"/>
      <c r="H221" s="118"/>
      <c r="I221" s="118"/>
      <c r="J221" s="118"/>
      <c r="K221" s="118"/>
      <c r="L221" s="118"/>
      <c r="M221" s="118"/>
      <c r="N221" s="118"/>
      <c r="O221" s="118"/>
      <c r="P221" s="118"/>
      <c r="Q221" s="118"/>
      <c r="R221" s="118"/>
      <c r="S221" s="118"/>
      <c r="T221" s="123"/>
      <c r="U221" s="120"/>
      <c r="V221" s="118"/>
      <c r="W221" s="118"/>
      <c r="X221" s="118"/>
      <c r="Y221" s="118"/>
      <c r="Z221" s="118"/>
      <c r="AA221" s="118"/>
      <c r="AB221" s="118"/>
      <c r="AC221" s="118"/>
      <c r="AD221" s="118"/>
      <c r="AE221" s="118"/>
      <c r="AF221" s="118"/>
      <c r="AG221" s="118"/>
      <c r="AH221" s="118"/>
      <c r="AI221" s="118"/>
      <c r="AJ221" s="118"/>
      <c r="AK221" s="118"/>
      <c r="AL221" s="118"/>
      <c r="AM221" s="118"/>
      <c r="AN221" s="118"/>
      <c r="AO221" s="118"/>
      <c r="AP221" s="118"/>
      <c r="AQ221" s="118"/>
      <c r="AR221" s="118"/>
      <c r="AS221" s="123"/>
      <c r="AT221" s="123"/>
      <c r="AU221" s="118"/>
      <c r="AV221" s="118"/>
      <c r="AW221" s="118"/>
      <c r="AX221" s="118"/>
      <c r="AY221" s="118"/>
      <c r="AZ221" s="118"/>
      <c r="BA221" s="118"/>
      <c r="BB221" s="118"/>
      <c r="BC221" s="118"/>
      <c r="BD221" s="118"/>
      <c r="BE221" s="118"/>
      <c r="BF221" s="118"/>
      <c r="BG221" s="118"/>
      <c r="BH221" s="118"/>
      <c r="BI221" s="118"/>
      <c r="BJ221" s="118"/>
      <c r="BK221" s="118"/>
      <c r="BL221" s="118"/>
      <c r="BM221" s="118"/>
      <c r="BN221" s="118"/>
      <c r="BO221" s="118"/>
      <c r="BP221" s="118"/>
      <c r="BQ221" s="118"/>
      <c r="BR221" s="118"/>
      <c r="BS221" s="118"/>
      <c r="BT221" s="118"/>
      <c r="BU221" s="118"/>
      <c r="BV221" s="118"/>
      <c r="BW221" s="118"/>
      <c r="BX221" s="118"/>
      <c r="BY221" s="118"/>
      <c r="BZ221" s="118"/>
      <c r="CA221" s="118"/>
      <c r="CB221" s="118"/>
      <c r="CC221" s="118"/>
      <c r="CD221" s="118"/>
      <c r="CE221" s="118"/>
      <c r="CF221" s="118"/>
      <c r="CG221" s="118"/>
      <c r="CH221" s="118"/>
      <c r="CI221" s="118"/>
      <c r="CJ221" s="118"/>
      <c r="CK221" s="118"/>
      <c r="CL221" s="118"/>
      <c r="CM221" s="118"/>
      <c r="CN221" s="118"/>
      <c r="CO221" s="118"/>
      <c r="CP221" s="118"/>
      <c r="CQ221" s="118"/>
      <c r="CR221" s="118"/>
      <c r="CS221" s="118"/>
      <c r="CT221" s="118"/>
      <c r="CU221" s="118"/>
      <c r="CV221" s="118"/>
      <c r="CW221" s="118"/>
      <c r="CX221" s="118"/>
      <c r="CY221" s="118"/>
      <c r="CZ221" s="118"/>
      <c r="DA221" s="118"/>
      <c r="DB221" s="118"/>
      <c r="DC221" s="118"/>
      <c r="DD221" s="118"/>
      <c r="DE221" s="118"/>
      <c r="DF221" s="118"/>
      <c r="DG221" s="118"/>
      <c r="DH221" s="118"/>
      <c r="DI221" s="118"/>
      <c r="DJ221" s="118"/>
      <c r="DK221" s="118"/>
      <c r="DL221" s="118"/>
      <c r="DM221" s="118"/>
      <c r="DN221" s="118"/>
      <c r="DO221" s="118"/>
      <c r="DP221" s="118"/>
      <c r="DQ221" s="118"/>
      <c r="DR221" s="118"/>
      <c r="DS221" s="118"/>
      <c r="DT221" s="118"/>
      <c r="DU221" s="129"/>
      <c r="DV221" s="118"/>
      <c r="DW221" s="118"/>
      <c r="DX221" s="118"/>
      <c r="DY221" s="118"/>
      <c r="DZ221" s="118"/>
      <c r="EA221" s="118"/>
      <c r="EB221" s="118"/>
      <c r="EC221" s="118"/>
      <c r="ED221" s="118"/>
      <c r="EE221" s="118"/>
      <c r="EF221" s="118"/>
      <c r="EG221" s="118"/>
      <c r="EH221" s="118"/>
      <c r="EI221" s="118"/>
      <c r="EJ221" s="118"/>
      <c r="EK221" s="118"/>
      <c r="EL221" s="123"/>
      <c r="EM221" s="123"/>
      <c r="EN221" s="118"/>
      <c r="EO221" s="118"/>
      <c r="EP221" s="118"/>
      <c r="EQ221" s="118"/>
      <c r="ER221" s="118"/>
      <c r="ES221" s="118"/>
      <c r="ET221" s="118"/>
      <c r="EU221" s="118"/>
      <c r="EV221" s="144">
        <v>2120</v>
      </c>
      <c r="EW221" s="129"/>
      <c r="EX221" s="123"/>
      <c r="EY221" s="123"/>
      <c r="EZ221" s="259"/>
      <c r="FA221" s="260">
        <f t="shared" si="28"/>
        <v>0.43181969225406647</v>
      </c>
      <c r="FB221" s="118"/>
      <c r="FC221" s="118"/>
      <c r="FD221" s="118"/>
      <c r="FE221" s="118"/>
      <c r="FF221" s="118"/>
      <c r="FG221" s="118"/>
      <c r="FH221" s="118"/>
      <c r="FI221" s="118"/>
      <c r="FJ221" s="118"/>
      <c r="FK221" s="118"/>
      <c r="FL221" s="118"/>
      <c r="FM221" s="118"/>
      <c r="FN221" s="118"/>
      <c r="FO221" s="118"/>
      <c r="FP221" s="118"/>
      <c r="FQ221" s="118"/>
      <c r="FR221" s="118"/>
      <c r="FS221" s="118"/>
      <c r="FT221" s="118"/>
      <c r="FU221" s="118"/>
      <c r="FV221" s="118"/>
      <c r="FW221" s="118"/>
      <c r="FX221" s="118"/>
      <c r="FY221" s="118"/>
      <c r="FZ221" s="118"/>
      <c r="GA221" s="118"/>
      <c r="GB221" s="118"/>
      <c r="GC221" s="118"/>
      <c r="GD221" s="118"/>
      <c r="GE221" s="118"/>
      <c r="GF221" s="118"/>
      <c r="GG221" s="118"/>
      <c r="GH221" s="118"/>
      <c r="GI221" s="118"/>
      <c r="GJ221" s="118"/>
      <c r="GK221" s="118"/>
      <c r="GL221" s="118"/>
      <c r="GM221" s="118"/>
      <c r="GN221" s="118"/>
      <c r="GO221" s="118"/>
      <c r="GP221" s="118"/>
      <c r="GQ221" s="118"/>
      <c r="GR221" s="118"/>
      <c r="GS221" s="118"/>
      <c r="GT221" s="118"/>
      <c r="GU221" s="118"/>
      <c r="GV221" s="118"/>
      <c r="GW221" s="118"/>
      <c r="GX221" s="118"/>
      <c r="GY221" s="118"/>
      <c r="GZ221" s="118"/>
      <c r="HA221" s="118"/>
      <c r="HB221" s="118"/>
      <c r="HC221" s="118"/>
      <c r="HD221" s="118"/>
      <c r="HE221" s="118"/>
      <c r="HF221" s="118"/>
      <c r="HG221" s="118"/>
      <c r="HH221" s="118"/>
      <c r="HI221" s="118"/>
      <c r="HJ221" s="118"/>
      <c r="HK221" s="118"/>
      <c r="HL221" s="118"/>
      <c r="HM221" s="118"/>
      <c r="HN221" s="118"/>
      <c r="HO221" s="118"/>
      <c r="HP221" s="118"/>
      <c r="HQ221" s="118"/>
      <c r="HR221" s="118"/>
      <c r="HS221" s="118"/>
      <c r="HT221" s="118"/>
      <c r="HU221" s="118"/>
      <c r="HV221" s="118"/>
    </row>
    <row r="222" spans="1:230" x14ac:dyDescent="0.3">
      <c r="A222" s="120"/>
      <c r="B222" s="120"/>
      <c r="C222" s="118"/>
      <c r="D222" s="118"/>
      <c r="E222" s="118"/>
      <c r="F222" s="118"/>
      <c r="G222" s="118"/>
      <c r="H222" s="118"/>
      <c r="I222" s="118"/>
      <c r="J222" s="118"/>
      <c r="K222" s="118"/>
      <c r="L222" s="118"/>
      <c r="M222" s="118"/>
      <c r="N222" s="118"/>
      <c r="O222" s="118"/>
      <c r="P222" s="118"/>
      <c r="Q222" s="118"/>
      <c r="R222" s="118"/>
      <c r="S222" s="118"/>
      <c r="T222" s="123"/>
      <c r="U222" s="120"/>
      <c r="V222" s="118"/>
      <c r="W222" s="118"/>
      <c r="X222" s="118"/>
      <c r="Y222" s="118"/>
      <c r="Z222" s="118"/>
      <c r="AA222" s="118"/>
      <c r="AB222" s="118"/>
      <c r="AC222" s="118"/>
      <c r="AD222" s="118"/>
      <c r="AE222" s="118"/>
      <c r="AF222" s="118"/>
      <c r="AG222" s="118"/>
      <c r="AH222" s="118"/>
      <c r="AI222" s="118"/>
      <c r="AJ222" s="118"/>
      <c r="AK222" s="118"/>
      <c r="AL222" s="118"/>
      <c r="AM222" s="118"/>
      <c r="AN222" s="118"/>
      <c r="AO222" s="118"/>
      <c r="AP222" s="118"/>
      <c r="AQ222" s="118"/>
      <c r="AR222" s="118"/>
      <c r="AS222" s="123"/>
      <c r="AT222" s="123"/>
      <c r="AU222" s="118"/>
      <c r="AV222" s="118"/>
      <c r="AW222" s="118"/>
      <c r="AX222" s="118"/>
      <c r="AY222" s="118"/>
      <c r="AZ222" s="118"/>
      <c r="BA222" s="118"/>
      <c r="BB222" s="118"/>
      <c r="BC222" s="118"/>
      <c r="BD222" s="118"/>
      <c r="BE222" s="118"/>
      <c r="BF222" s="118"/>
      <c r="BG222" s="118"/>
      <c r="BH222" s="118"/>
      <c r="BI222" s="118"/>
      <c r="BJ222" s="118"/>
      <c r="BK222" s="118"/>
      <c r="BL222" s="118"/>
      <c r="BM222" s="118"/>
      <c r="BN222" s="118"/>
      <c r="BO222" s="118"/>
      <c r="BP222" s="118"/>
      <c r="BQ222" s="118"/>
      <c r="BR222" s="118"/>
      <c r="BS222" s="118"/>
      <c r="BT222" s="118"/>
      <c r="BU222" s="118"/>
      <c r="BV222" s="118"/>
      <c r="BW222" s="118"/>
      <c r="BX222" s="118"/>
      <c r="BY222" s="118"/>
      <c r="BZ222" s="118"/>
      <c r="CA222" s="118"/>
      <c r="CB222" s="118"/>
      <c r="CC222" s="118"/>
      <c r="CD222" s="118"/>
      <c r="CE222" s="118"/>
      <c r="CF222" s="118"/>
      <c r="CG222" s="118"/>
      <c r="CH222" s="118"/>
      <c r="CI222" s="118"/>
      <c r="CJ222" s="118"/>
      <c r="CK222" s="118"/>
      <c r="CL222" s="118"/>
      <c r="CM222" s="118"/>
      <c r="CN222" s="118"/>
      <c r="CO222" s="118"/>
      <c r="CP222" s="118"/>
      <c r="CQ222" s="118"/>
      <c r="CR222" s="118"/>
      <c r="CS222" s="118"/>
      <c r="CT222" s="118"/>
      <c r="CU222" s="118"/>
      <c r="CV222" s="118"/>
      <c r="CW222" s="118"/>
      <c r="CX222" s="118"/>
      <c r="CY222" s="118"/>
      <c r="CZ222" s="118"/>
      <c r="DA222" s="118"/>
      <c r="DB222" s="118"/>
      <c r="DC222" s="118"/>
      <c r="DD222" s="118"/>
      <c r="DE222" s="118"/>
      <c r="DF222" s="118"/>
      <c r="DG222" s="118"/>
      <c r="DH222" s="118"/>
      <c r="DI222" s="118"/>
      <c r="DJ222" s="118"/>
      <c r="DK222" s="118"/>
      <c r="DL222" s="118"/>
      <c r="DM222" s="118"/>
      <c r="DN222" s="118"/>
      <c r="DO222" s="118"/>
      <c r="DP222" s="118"/>
      <c r="DQ222" s="118"/>
      <c r="DR222" s="118"/>
      <c r="DS222" s="118"/>
      <c r="DT222" s="118"/>
      <c r="DU222" s="129"/>
      <c r="DV222" s="118"/>
      <c r="DW222" s="118"/>
      <c r="DX222" s="118"/>
      <c r="DY222" s="118"/>
      <c r="DZ222" s="118"/>
      <c r="EA222" s="118"/>
      <c r="EB222" s="118"/>
      <c r="EC222" s="118"/>
      <c r="ED222" s="118"/>
      <c r="EE222" s="118"/>
      <c r="EF222" s="118"/>
      <c r="EG222" s="118"/>
      <c r="EH222" s="118"/>
      <c r="EI222" s="118"/>
      <c r="EJ222" s="118"/>
      <c r="EK222" s="118"/>
      <c r="EL222" s="123"/>
      <c r="EM222" s="123"/>
      <c r="EN222" s="118"/>
      <c r="EO222" s="118"/>
      <c r="EP222" s="118"/>
      <c r="EQ222" s="118"/>
      <c r="ER222" s="118"/>
      <c r="ES222" s="118"/>
      <c r="ET222" s="118"/>
      <c r="EU222" s="118"/>
      <c r="EV222" s="159">
        <v>2121</v>
      </c>
      <c r="EW222" s="129"/>
      <c r="EX222" s="123"/>
      <c r="EY222" s="123"/>
      <c r="EZ222" s="259"/>
      <c r="FA222" s="260">
        <f t="shared" si="28"/>
        <v>0.43470723099178699</v>
      </c>
      <c r="FB222" s="118"/>
      <c r="FC222" s="118"/>
      <c r="FD222" s="118"/>
      <c r="FE222" s="118"/>
      <c r="FF222" s="118"/>
      <c r="FG222" s="118"/>
      <c r="FH222" s="118"/>
      <c r="FI222" s="118"/>
      <c r="FJ222" s="118"/>
      <c r="FK222" s="118"/>
      <c r="FL222" s="118"/>
      <c r="FM222" s="118"/>
      <c r="FN222" s="118"/>
      <c r="FO222" s="118"/>
      <c r="FP222" s="118"/>
      <c r="FQ222" s="118"/>
      <c r="FR222" s="118"/>
      <c r="FS222" s="118"/>
      <c r="FT222" s="118"/>
      <c r="FU222" s="118"/>
      <c r="FV222" s="118"/>
      <c r="FW222" s="118"/>
      <c r="FX222" s="118"/>
      <c r="FY222" s="118"/>
      <c r="FZ222" s="118"/>
      <c r="GA222" s="118"/>
      <c r="GB222" s="118"/>
      <c r="GC222" s="118"/>
      <c r="GD222" s="118"/>
      <c r="GE222" s="118"/>
      <c r="GF222" s="118"/>
      <c r="GG222" s="118"/>
      <c r="GH222" s="118"/>
      <c r="GI222" s="118"/>
      <c r="GJ222" s="118"/>
      <c r="GK222" s="118"/>
      <c r="GL222" s="118"/>
      <c r="GM222" s="118"/>
      <c r="GN222" s="118"/>
      <c r="GO222" s="118"/>
      <c r="GP222" s="118"/>
      <c r="GQ222" s="118"/>
      <c r="GR222" s="118"/>
      <c r="GS222" s="118"/>
      <c r="GT222" s="118"/>
      <c r="GU222" s="118"/>
      <c r="GV222" s="118"/>
      <c r="GW222" s="118"/>
      <c r="GX222" s="118"/>
      <c r="GY222" s="118"/>
      <c r="GZ222" s="118"/>
      <c r="HA222" s="118"/>
      <c r="HB222" s="118"/>
      <c r="HC222" s="118"/>
      <c r="HD222" s="118"/>
      <c r="HE222" s="118"/>
      <c r="HF222" s="118"/>
      <c r="HG222" s="118"/>
      <c r="HH222" s="118"/>
      <c r="HI222" s="118"/>
      <c r="HJ222" s="118"/>
      <c r="HK222" s="118"/>
      <c r="HL222" s="118"/>
      <c r="HM222" s="118"/>
      <c r="HN222" s="118"/>
      <c r="HO222" s="118"/>
      <c r="HP222" s="118"/>
      <c r="HQ222" s="118"/>
      <c r="HR222" s="118"/>
      <c r="HS222" s="118"/>
      <c r="HT222" s="118"/>
      <c r="HU222" s="118"/>
      <c r="HV222" s="118"/>
    </row>
    <row r="223" spans="1:230" x14ac:dyDescent="0.3">
      <c r="A223" s="120"/>
      <c r="B223" s="120"/>
      <c r="C223" s="118"/>
      <c r="D223" s="118"/>
      <c r="E223" s="118"/>
      <c r="F223" s="118"/>
      <c r="G223" s="118"/>
      <c r="H223" s="118"/>
      <c r="I223" s="118"/>
      <c r="J223" s="118"/>
      <c r="K223" s="118"/>
      <c r="L223" s="118"/>
      <c r="M223" s="118"/>
      <c r="N223" s="118"/>
      <c r="O223" s="118"/>
      <c r="P223" s="118"/>
      <c r="Q223" s="118"/>
      <c r="R223" s="118"/>
      <c r="S223" s="118"/>
      <c r="T223" s="123"/>
      <c r="U223" s="120"/>
      <c r="V223" s="118"/>
      <c r="W223" s="118"/>
      <c r="X223" s="118"/>
      <c r="Y223" s="118"/>
      <c r="Z223" s="118"/>
      <c r="AA223" s="118"/>
      <c r="AB223" s="118"/>
      <c r="AC223" s="118"/>
      <c r="AD223" s="118"/>
      <c r="AE223" s="118"/>
      <c r="AF223" s="118"/>
      <c r="AG223" s="118"/>
      <c r="AH223" s="118"/>
      <c r="AI223" s="118"/>
      <c r="AJ223" s="118"/>
      <c r="AK223" s="118"/>
      <c r="AL223" s="118"/>
      <c r="AM223" s="118"/>
      <c r="AN223" s="118"/>
      <c r="AO223" s="118"/>
      <c r="AP223" s="118"/>
      <c r="AQ223" s="118"/>
      <c r="AR223" s="118"/>
      <c r="AS223" s="123"/>
      <c r="AT223" s="123"/>
      <c r="AU223" s="118"/>
      <c r="AV223" s="118"/>
      <c r="AW223" s="118"/>
      <c r="AX223" s="118"/>
      <c r="AY223" s="118"/>
      <c r="AZ223" s="118"/>
      <c r="BA223" s="118"/>
      <c r="BB223" s="118"/>
      <c r="BC223" s="118"/>
      <c r="BD223" s="118"/>
      <c r="BE223" s="118"/>
      <c r="BF223" s="118"/>
      <c r="BG223" s="118"/>
      <c r="BH223" s="118"/>
      <c r="BI223" s="118"/>
      <c r="BJ223" s="118"/>
      <c r="BK223" s="118"/>
      <c r="BL223" s="118"/>
      <c r="BM223" s="118"/>
      <c r="BN223" s="118"/>
      <c r="BO223" s="118"/>
      <c r="BP223" s="118"/>
      <c r="BQ223" s="118"/>
      <c r="BR223" s="118"/>
      <c r="BS223" s="118"/>
      <c r="BT223" s="118"/>
      <c r="BU223" s="118"/>
      <c r="BV223" s="118"/>
      <c r="BW223" s="118"/>
      <c r="BX223" s="118"/>
      <c r="BY223" s="118"/>
      <c r="BZ223" s="118"/>
      <c r="CA223" s="118"/>
      <c r="CB223" s="118"/>
      <c r="CC223" s="118"/>
      <c r="CD223" s="118"/>
      <c r="CE223" s="118"/>
      <c r="CF223" s="118"/>
      <c r="CG223" s="118"/>
      <c r="CH223" s="118"/>
      <c r="CI223" s="118"/>
      <c r="CJ223" s="118"/>
      <c r="CK223" s="118"/>
      <c r="CL223" s="118"/>
      <c r="CM223" s="118"/>
      <c r="CN223" s="118"/>
      <c r="CO223" s="118"/>
      <c r="CP223" s="118"/>
      <c r="CQ223" s="118"/>
      <c r="CR223" s="118"/>
      <c r="CS223" s="118"/>
      <c r="CT223" s="118"/>
      <c r="CU223" s="118"/>
      <c r="CV223" s="118"/>
      <c r="CW223" s="118"/>
      <c r="CX223" s="118"/>
      <c r="CY223" s="118"/>
      <c r="CZ223" s="118"/>
      <c r="DA223" s="118"/>
      <c r="DB223" s="118"/>
      <c r="DC223" s="118"/>
      <c r="DD223" s="118"/>
      <c r="DE223" s="118"/>
      <c r="DF223" s="118"/>
      <c r="DG223" s="118"/>
      <c r="DH223" s="118"/>
      <c r="DI223" s="118"/>
      <c r="DJ223" s="118"/>
      <c r="DK223" s="118"/>
      <c r="DL223" s="118"/>
      <c r="DM223" s="118"/>
      <c r="DN223" s="118"/>
      <c r="DO223" s="118"/>
      <c r="DP223" s="118"/>
      <c r="DQ223" s="118"/>
      <c r="DR223" s="118"/>
      <c r="DS223" s="118"/>
      <c r="DT223" s="118"/>
      <c r="DU223" s="129"/>
      <c r="DV223" s="118"/>
      <c r="DW223" s="118"/>
      <c r="DX223" s="118"/>
      <c r="DY223" s="118"/>
      <c r="DZ223" s="118"/>
      <c r="EA223" s="118"/>
      <c r="EB223" s="118"/>
      <c r="EC223" s="118"/>
      <c r="ED223" s="118"/>
      <c r="EE223" s="118"/>
      <c r="EF223" s="118"/>
      <c r="EG223" s="118"/>
      <c r="EH223" s="118"/>
      <c r="EI223" s="118"/>
      <c r="EJ223" s="118"/>
      <c r="EK223" s="118"/>
      <c r="EL223" s="123"/>
      <c r="EM223" s="123"/>
      <c r="EN223" s="118"/>
      <c r="EO223" s="118"/>
      <c r="EP223" s="118"/>
      <c r="EQ223" s="118"/>
      <c r="ER223" s="118"/>
      <c r="ES223" s="118"/>
      <c r="ET223" s="118"/>
      <c r="EU223" s="118"/>
      <c r="EV223" s="144">
        <v>2122</v>
      </c>
      <c r="EW223" s="129"/>
      <c r="EX223" s="123"/>
      <c r="EY223" s="123"/>
      <c r="EZ223" s="259"/>
      <c r="FA223" s="260">
        <f t="shared" si="28"/>
        <v>0.43759476972950839</v>
      </c>
      <c r="FB223" s="118"/>
      <c r="FC223" s="118"/>
      <c r="FD223" s="118"/>
      <c r="FE223" s="118"/>
      <c r="FF223" s="118"/>
      <c r="FG223" s="118"/>
      <c r="FH223" s="118"/>
      <c r="FI223" s="118"/>
      <c r="FJ223" s="118"/>
      <c r="FK223" s="118"/>
      <c r="FL223" s="118"/>
      <c r="FM223" s="118"/>
      <c r="FN223" s="118"/>
      <c r="FO223" s="118"/>
      <c r="FP223" s="118"/>
      <c r="FQ223" s="118"/>
      <c r="FR223" s="118"/>
      <c r="FS223" s="118"/>
      <c r="FT223" s="118"/>
      <c r="FU223" s="118"/>
      <c r="FV223" s="118"/>
      <c r="FW223" s="118"/>
      <c r="FX223" s="118"/>
      <c r="FY223" s="118"/>
      <c r="FZ223" s="118"/>
      <c r="GA223" s="118"/>
      <c r="GB223" s="118"/>
      <c r="GC223" s="118"/>
      <c r="GD223" s="118"/>
      <c r="GE223" s="118"/>
      <c r="GF223" s="118"/>
      <c r="GG223" s="118"/>
      <c r="GH223" s="118"/>
      <c r="GI223" s="118"/>
      <c r="GJ223" s="118"/>
      <c r="GK223" s="118"/>
      <c r="GL223" s="118"/>
      <c r="GM223" s="118"/>
      <c r="GN223" s="118"/>
      <c r="GO223" s="118"/>
      <c r="GP223" s="118"/>
      <c r="GQ223" s="118"/>
      <c r="GR223" s="118"/>
      <c r="GS223" s="118"/>
      <c r="GT223" s="118"/>
      <c r="GU223" s="118"/>
      <c r="GV223" s="118"/>
      <c r="GW223" s="118"/>
      <c r="GX223" s="118"/>
      <c r="GY223" s="118"/>
      <c r="GZ223" s="118"/>
      <c r="HA223" s="118"/>
      <c r="HB223" s="118"/>
      <c r="HC223" s="118"/>
      <c r="HD223" s="118"/>
      <c r="HE223" s="118"/>
      <c r="HF223" s="118"/>
      <c r="HG223" s="118"/>
      <c r="HH223" s="118"/>
      <c r="HI223" s="118"/>
      <c r="HJ223" s="118"/>
      <c r="HK223" s="118"/>
      <c r="HL223" s="118"/>
      <c r="HM223" s="118"/>
      <c r="HN223" s="118"/>
      <c r="HO223" s="118"/>
      <c r="HP223" s="118"/>
      <c r="HQ223" s="118"/>
      <c r="HR223" s="118"/>
      <c r="HS223" s="118"/>
      <c r="HT223" s="118"/>
      <c r="HU223" s="118"/>
      <c r="HV223" s="118"/>
    </row>
    <row r="224" spans="1:230" x14ac:dyDescent="0.3">
      <c r="A224" s="120"/>
      <c r="B224" s="120"/>
      <c r="C224" s="118"/>
      <c r="D224" s="118"/>
      <c r="E224" s="118"/>
      <c r="F224" s="118"/>
      <c r="G224" s="118"/>
      <c r="H224" s="118"/>
      <c r="I224" s="118"/>
      <c r="J224" s="118"/>
      <c r="K224" s="118"/>
      <c r="L224" s="118"/>
      <c r="M224" s="118"/>
      <c r="N224" s="118"/>
      <c r="O224" s="118"/>
      <c r="P224" s="118"/>
      <c r="Q224" s="118"/>
      <c r="R224" s="118"/>
      <c r="S224" s="118"/>
      <c r="T224" s="123"/>
      <c r="U224" s="120"/>
      <c r="V224" s="118"/>
      <c r="W224" s="118"/>
      <c r="X224" s="118"/>
      <c r="Y224" s="118"/>
      <c r="Z224" s="118"/>
      <c r="AA224" s="118"/>
      <c r="AB224" s="118"/>
      <c r="AC224" s="118"/>
      <c r="AD224" s="118"/>
      <c r="AE224" s="118"/>
      <c r="AF224" s="118"/>
      <c r="AG224" s="118"/>
      <c r="AH224" s="118"/>
      <c r="AI224" s="118"/>
      <c r="AJ224" s="118"/>
      <c r="AK224" s="118"/>
      <c r="AL224" s="118"/>
      <c r="AM224" s="118"/>
      <c r="AN224" s="118"/>
      <c r="AO224" s="118"/>
      <c r="AP224" s="118"/>
      <c r="AQ224" s="118"/>
      <c r="AR224" s="118"/>
      <c r="AS224" s="123"/>
      <c r="AT224" s="123"/>
      <c r="AU224" s="118"/>
      <c r="AV224" s="118"/>
      <c r="AW224" s="118"/>
      <c r="AX224" s="118"/>
      <c r="AY224" s="118"/>
      <c r="AZ224" s="118"/>
      <c r="BA224" s="118"/>
      <c r="BB224" s="118"/>
      <c r="BC224" s="118"/>
      <c r="BD224" s="118"/>
      <c r="BE224" s="118"/>
      <c r="BF224" s="118"/>
      <c r="BG224" s="118"/>
      <c r="BH224" s="118"/>
      <c r="BI224" s="118"/>
      <c r="BJ224" s="118"/>
      <c r="BK224" s="118"/>
      <c r="BL224" s="118"/>
      <c r="BM224" s="118"/>
      <c r="BN224" s="118"/>
      <c r="BO224" s="118"/>
      <c r="BP224" s="118"/>
      <c r="BQ224" s="118"/>
      <c r="BR224" s="118"/>
      <c r="BS224" s="118"/>
      <c r="BT224" s="118"/>
      <c r="BU224" s="118"/>
      <c r="BV224" s="118"/>
      <c r="BW224" s="118"/>
      <c r="BX224" s="118"/>
      <c r="BY224" s="118"/>
      <c r="BZ224" s="118"/>
      <c r="CA224" s="118"/>
      <c r="CB224" s="118"/>
      <c r="CC224" s="118"/>
      <c r="CD224" s="118"/>
      <c r="CE224" s="118"/>
      <c r="CF224" s="118"/>
      <c r="CG224" s="118"/>
      <c r="CH224" s="118"/>
      <c r="CI224" s="118"/>
      <c r="CJ224" s="118"/>
      <c r="CK224" s="118"/>
      <c r="CL224" s="118"/>
      <c r="CM224" s="118"/>
      <c r="CN224" s="118"/>
      <c r="CO224" s="118"/>
      <c r="CP224" s="118"/>
      <c r="CQ224" s="118"/>
      <c r="CR224" s="118"/>
      <c r="CS224" s="118"/>
      <c r="CT224" s="118"/>
      <c r="CU224" s="118"/>
      <c r="CV224" s="118"/>
      <c r="CW224" s="118"/>
      <c r="CX224" s="118"/>
      <c r="CY224" s="118"/>
      <c r="CZ224" s="118"/>
      <c r="DA224" s="118"/>
      <c r="DB224" s="118"/>
      <c r="DC224" s="118"/>
      <c r="DD224" s="118"/>
      <c r="DE224" s="118"/>
      <c r="DF224" s="118"/>
      <c r="DG224" s="118"/>
      <c r="DH224" s="118"/>
      <c r="DI224" s="118"/>
      <c r="DJ224" s="118"/>
      <c r="DK224" s="118"/>
      <c r="DL224" s="118"/>
      <c r="DM224" s="118"/>
      <c r="DN224" s="118"/>
      <c r="DO224" s="118"/>
      <c r="DP224" s="118"/>
      <c r="DQ224" s="118"/>
      <c r="DR224" s="118"/>
      <c r="DS224" s="118"/>
      <c r="DT224" s="118"/>
      <c r="DU224" s="129"/>
      <c r="DV224" s="118"/>
      <c r="DW224" s="118"/>
      <c r="DX224" s="118"/>
      <c r="DY224" s="118"/>
      <c r="DZ224" s="118"/>
      <c r="EA224" s="118"/>
      <c r="EB224" s="118"/>
      <c r="EC224" s="118"/>
      <c r="ED224" s="118"/>
      <c r="EE224" s="118"/>
      <c r="EF224" s="118"/>
      <c r="EG224" s="118"/>
      <c r="EH224" s="118"/>
      <c r="EI224" s="118"/>
      <c r="EJ224" s="118"/>
      <c r="EK224" s="118"/>
      <c r="EL224" s="123"/>
      <c r="EM224" s="123"/>
      <c r="EN224" s="118"/>
      <c r="EO224" s="118"/>
      <c r="EP224" s="118"/>
      <c r="EQ224" s="118"/>
      <c r="ER224" s="118"/>
      <c r="ES224" s="118"/>
      <c r="ET224" s="118"/>
      <c r="EU224" s="118"/>
      <c r="EV224" s="144">
        <v>2123</v>
      </c>
      <c r="EW224" s="129"/>
      <c r="EX224" s="123"/>
      <c r="EY224" s="123"/>
      <c r="EZ224" s="259"/>
      <c r="FA224" s="260">
        <f t="shared" si="28"/>
        <v>0.44048230846722891</v>
      </c>
      <c r="FB224" s="118"/>
      <c r="FC224" s="118"/>
      <c r="FD224" s="118"/>
      <c r="FE224" s="118"/>
      <c r="FF224" s="118"/>
      <c r="FG224" s="118"/>
      <c r="FH224" s="118"/>
      <c r="FI224" s="118"/>
      <c r="FJ224" s="118"/>
      <c r="FK224" s="118"/>
      <c r="FL224" s="118"/>
      <c r="FM224" s="118"/>
      <c r="FN224" s="118"/>
      <c r="FO224" s="118"/>
      <c r="FP224" s="118"/>
      <c r="FQ224" s="118"/>
      <c r="FR224" s="118"/>
      <c r="FS224" s="118"/>
      <c r="FT224" s="118"/>
      <c r="FU224" s="118"/>
      <c r="FV224" s="118"/>
      <c r="FW224" s="118"/>
      <c r="FX224" s="118"/>
      <c r="FY224" s="118"/>
      <c r="FZ224" s="118"/>
      <c r="GA224" s="118"/>
      <c r="GB224" s="118"/>
      <c r="GC224" s="118"/>
      <c r="GD224" s="118"/>
      <c r="GE224" s="118"/>
      <c r="GF224" s="118"/>
      <c r="GG224" s="118"/>
      <c r="GH224" s="118"/>
      <c r="GI224" s="118"/>
      <c r="GJ224" s="118"/>
      <c r="GK224" s="118"/>
      <c r="GL224" s="118"/>
      <c r="GM224" s="118"/>
      <c r="GN224" s="118"/>
      <c r="GO224" s="118"/>
      <c r="GP224" s="118"/>
      <c r="GQ224" s="118"/>
      <c r="GR224" s="118"/>
      <c r="GS224" s="118"/>
      <c r="GT224" s="118"/>
      <c r="GU224" s="118"/>
      <c r="GV224" s="118"/>
      <c r="GW224" s="118"/>
      <c r="GX224" s="118"/>
      <c r="GY224" s="118"/>
      <c r="GZ224" s="118"/>
      <c r="HA224" s="118"/>
      <c r="HB224" s="118"/>
      <c r="HC224" s="118"/>
      <c r="HD224" s="118"/>
      <c r="HE224" s="118"/>
      <c r="HF224" s="118"/>
      <c r="HG224" s="118"/>
      <c r="HH224" s="118"/>
      <c r="HI224" s="118"/>
      <c r="HJ224" s="118"/>
      <c r="HK224" s="118"/>
      <c r="HL224" s="118"/>
      <c r="HM224" s="118"/>
      <c r="HN224" s="118"/>
      <c r="HO224" s="118"/>
      <c r="HP224" s="118"/>
      <c r="HQ224" s="118"/>
      <c r="HR224" s="118"/>
      <c r="HS224" s="118"/>
      <c r="HT224" s="118"/>
      <c r="HU224" s="118"/>
      <c r="HV224" s="118"/>
    </row>
    <row r="225" spans="1:230" x14ac:dyDescent="0.3">
      <c r="A225" s="120"/>
      <c r="B225" s="120"/>
      <c r="C225" s="118"/>
      <c r="D225" s="118"/>
      <c r="E225" s="118"/>
      <c r="F225" s="118"/>
      <c r="G225" s="118"/>
      <c r="H225" s="118"/>
      <c r="I225" s="118"/>
      <c r="J225" s="118"/>
      <c r="K225" s="118"/>
      <c r="L225" s="118"/>
      <c r="M225" s="118"/>
      <c r="N225" s="118"/>
      <c r="O225" s="118"/>
      <c r="P225" s="118"/>
      <c r="Q225" s="118"/>
      <c r="R225" s="118"/>
      <c r="S225" s="118"/>
      <c r="T225" s="123"/>
      <c r="U225" s="120"/>
      <c r="V225" s="118"/>
      <c r="W225" s="118"/>
      <c r="X225" s="118"/>
      <c r="Y225" s="118"/>
      <c r="Z225" s="118"/>
      <c r="AA225" s="118"/>
      <c r="AB225" s="118"/>
      <c r="AC225" s="118"/>
      <c r="AD225" s="118"/>
      <c r="AE225" s="118"/>
      <c r="AF225" s="118"/>
      <c r="AG225" s="118"/>
      <c r="AH225" s="118"/>
      <c r="AI225" s="118"/>
      <c r="AJ225" s="118"/>
      <c r="AK225" s="118"/>
      <c r="AL225" s="118"/>
      <c r="AM225" s="118"/>
      <c r="AN225" s="118"/>
      <c r="AO225" s="118"/>
      <c r="AP225" s="118"/>
      <c r="AQ225" s="118"/>
      <c r="AR225" s="118"/>
      <c r="AS225" s="123"/>
      <c r="AT225" s="123"/>
      <c r="AU225" s="118"/>
      <c r="AV225" s="118"/>
      <c r="AW225" s="118"/>
      <c r="AX225" s="118"/>
      <c r="AY225" s="118"/>
      <c r="AZ225" s="118"/>
      <c r="BA225" s="118"/>
      <c r="BB225" s="118"/>
      <c r="BC225" s="118"/>
      <c r="BD225" s="118"/>
      <c r="BE225" s="118"/>
      <c r="BF225" s="118"/>
      <c r="BG225" s="118"/>
      <c r="BH225" s="118"/>
      <c r="BI225" s="118"/>
      <c r="BJ225" s="118"/>
      <c r="BK225" s="118"/>
      <c r="BL225" s="118"/>
      <c r="BM225" s="118"/>
      <c r="BN225" s="118"/>
      <c r="BO225" s="118"/>
      <c r="BP225" s="118"/>
      <c r="BQ225" s="118"/>
      <c r="BR225" s="118"/>
      <c r="BS225" s="118"/>
      <c r="BT225" s="118"/>
      <c r="BU225" s="118"/>
      <c r="BV225" s="118"/>
      <c r="BW225" s="118"/>
      <c r="BX225" s="118"/>
      <c r="BY225" s="118"/>
      <c r="BZ225" s="118"/>
      <c r="CA225" s="118"/>
      <c r="CB225" s="118"/>
      <c r="CC225" s="118"/>
      <c r="CD225" s="118"/>
      <c r="CE225" s="118"/>
      <c r="CF225" s="118"/>
      <c r="CG225" s="118"/>
      <c r="CH225" s="118"/>
      <c r="CI225" s="118"/>
      <c r="CJ225" s="118"/>
      <c r="CK225" s="118"/>
      <c r="CL225" s="118"/>
      <c r="CM225" s="118"/>
      <c r="CN225" s="118"/>
      <c r="CO225" s="118"/>
      <c r="CP225" s="118"/>
      <c r="CQ225" s="118"/>
      <c r="CR225" s="118"/>
      <c r="CS225" s="118"/>
      <c r="CT225" s="118"/>
      <c r="CU225" s="118"/>
      <c r="CV225" s="118"/>
      <c r="CW225" s="118"/>
      <c r="CX225" s="118"/>
      <c r="CY225" s="118"/>
      <c r="CZ225" s="118"/>
      <c r="DA225" s="118"/>
      <c r="DB225" s="118"/>
      <c r="DC225" s="118"/>
      <c r="DD225" s="118"/>
      <c r="DE225" s="118"/>
      <c r="DF225" s="118"/>
      <c r="DG225" s="118"/>
      <c r="DH225" s="118"/>
      <c r="DI225" s="118"/>
      <c r="DJ225" s="118"/>
      <c r="DK225" s="118"/>
      <c r="DL225" s="118"/>
      <c r="DM225" s="118"/>
      <c r="DN225" s="118"/>
      <c r="DO225" s="118"/>
      <c r="DP225" s="118"/>
      <c r="DQ225" s="118"/>
      <c r="DR225" s="118"/>
      <c r="DS225" s="118"/>
      <c r="DT225" s="118"/>
      <c r="DU225" s="129"/>
      <c r="DV225" s="118"/>
      <c r="DW225" s="118"/>
      <c r="DX225" s="118"/>
      <c r="DY225" s="118"/>
      <c r="DZ225" s="118"/>
      <c r="EA225" s="118"/>
      <c r="EB225" s="118"/>
      <c r="EC225" s="118"/>
      <c r="ED225" s="118"/>
      <c r="EE225" s="118"/>
      <c r="EF225" s="118"/>
      <c r="EG225" s="118"/>
      <c r="EH225" s="118"/>
      <c r="EI225" s="118"/>
      <c r="EJ225" s="118"/>
      <c r="EK225" s="118"/>
      <c r="EL225" s="123"/>
      <c r="EM225" s="123"/>
      <c r="EN225" s="118"/>
      <c r="EO225" s="118"/>
      <c r="EP225" s="118"/>
      <c r="EQ225" s="118"/>
      <c r="ER225" s="118"/>
      <c r="ES225" s="118"/>
      <c r="ET225" s="118"/>
      <c r="EU225" s="118"/>
      <c r="EV225" s="144">
        <v>2124</v>
      </c>
      <c r="EW225" s="129"/>
      <c r="EX225" s="123"/>
      <c r="EY225" s="123"/>
      <c r="EZ225" s="259"/>
      <c r="FA225" s="260">
        <f t="shared" si="28"/>
        <v>0.44336984720495032</v>
      </c>
      <c r="FB225" s="118"/>
      <c r="FC225" s="118"/>
      <c r="FD225" s="118"/>
      <c r="FE225" s="118"/>
      <c r="FF225" s="118"/>
      <c r="FG225" s="118"/>
      <c r="FH225" s="118"/>
      <c r="FI225" s="118"/>
      <c r="FJ225" s="118"/>
      <c r="FK225" s="118"/>
      <c r="FL225" s="118"/>
      <c r="FM225" s="118"/>
      <c r="FN225" s="118"/>
      <c r="FO225" s="118"/>
      <c r="FP225" s="118"/>
      <c r="FQ225" s="118"/>
      <c r="FR225" s="118"/>
      <c r="FS225" s="118"/>
      <c r="FT225" s="118"/>
      <c r="FU225" s="118"/>
      <c r="FV225" s="118"/>
      <c r="FW225" s="118"/>
      <c r="FX225" s="118"/>
      <c r="FY225" s="118"/>
      <c r="FZ225" s="118"/>
      <c r="GA225" s="118"/>
      <c r="GB225" s="118"/>
      <c r="GC225" s="118"/>
      <c r="GD225" s="118"/>
      <c r="GE225" s="118"/>
      <c r="GF225" s="118"/>
      <c r="GG225" s="118"/>
      <c r="GH225" s="118"/>
      <c r="GI225" s="118"/>
      <c r="GJ225" s="118"/>
      <c r="GK225" s="118"/>
      <c r="GL225" s="118"/>
      <c r="GM225" s="118"/>
      <c r="GN225" s="118"/>
      <c r="GO225" s="118"/>
      <c r="GP225" s="118"/>
      <c r="GQ225" s="118"/>
      <c r="GR225" s="118"/>
      <c r="GS225" s="118"/>
      <c r="GT225" s="118"/>
      <c r="GU225" s="118"/>
      <c r="GV225" s="118"/>
      <c r="GW225" s="118"/>
      <c r="GX225" s="118"/>
      <c r="GY225" s="118"/>
      <c r="GZ225" s="118"/>
      <c r="HA225" s="118"/>
      <c r="HB225" s="118"/>
      <c r="HC225" s="118"/>
      <c r="HD225" s="118"/>
      <c r="HE225" s="118"/>
      <c r="HF225" s="118"/>
      <c r="HG225" s="118"/>
      <c r="HH225" s="118"/>
      <c r="HI225" s="118"/>
      <c r="HJ225" s="118"/>
      <c r="HK225" s="118"/>
      <c r="HL225" s="118"/>
      <c r="HM225" s="118"/>
      <c r="HN225" s="118"/>
      <c r="HO225" s="118"/>
      <c r="HP225" s="118"/>
      <c r="HQ225" s="118"/>
      <c r="HR225" s="118"/>
      <c r="HS225" s="118"/>
      <c r="HT225" s="118"/>
      <c r="HU225" s="118"/>
      <c r="HV225" s="118"/>
    </row>
    <row r="226" spans="1:230" x14ac:dyDescent="0.3">
      <c r="A226" s="120"/>
      <c r="B226" s="120"/>
      <c r="C226" s="118"/>
      <c r="D226" s="118"/>
      <c r="E226" s="118"/>
      <c r="F226" s="118"/>
      <c r="G226" s="118"/>
      <c r="H226" s="118"/>
      <c r="I226" s="118"/>
      <c r="J226" s="118"/>
      <c r="K226" s="118"/>
      <c r="L226" s="118"/>
      <c r="M226" s="118"/>
      <c r="N226" s="118"/>
      <c r="O226" s="118"/>
      <c r="P226" s="118"/>
      <c r="Q226" s="118"/>
      <c r="R226" s="118"/>
      <c r="S226" s="118"/>
      <c r="T226" s="123"/>
      <c r="U226" s="120"/>
      <c r="V226" s="118"/>
      <c r="W226" s="118"/>
      <c r="X226" s="118"/>
      <c r="Y226" s="118"/>
      <c r="Z226" s="118"/>
      <c r="AA226" s="118"/>
      <c r="AB226" s="118"/>
      <c r="AC226" s="118"/>
      <c r="AD226" s="118"/>
      <c r="AE226" s="118"/>
      <c r="AF226" s="118"/>
      <c r="AG226" s="118"/>
      <c r="AH226" s="118"/>
      <c r="AI226" s="118"/>
      <c r="AJ226" s="118"/>
      <c r="AK226" s="118"/>
      <c r="AL226" s="118"/>
      <c r="AM226" s="118"/>
      <c r="AN226" s="118"/>
      <c r="AO226" s="118"/>
      <c r="AP226" s="118"/>
      <c r="AQ226" s="118"/>
      <c r="AR226" s="118"/>
      <c r="AS226" s="123"/>
      <c r="AT226" s="123"/>
      <c r="AU226" s="118"/>
      <c r="AV226" s="118"/>
      <c r="AW226" s="118"/>
      <c r="AX226" s="118"/>
      <c r="AY226" s="118"/>
      <c r="AZ226" s="118"/>
      <c r="BA226" s="118"/>
      <c r="BB226" s="118"/>
      <c r="BC226" s="118"/>
      <c r="BD226" s="118"/>
      <c r="BE226" s="118"/>
      <c r="BF226" s="118"/>
      <c r="BG226" s="118"/>
      <c r="BH226" s="118"/>
      <c r="BI226" s="118"/>
      <c r="BJ226" s="118"/>
      <c r="BK226" s="118"/>
      <c r="BL226" s="118"/>
      <c r="BM226" s="118"/>
      <c r="BN226" s="118"/>
      <c r="BO226" s="118"/>
      <c r="BP226" s="118"/>
      <c r="BQ226" s="118"/>
      <c r="BR226" s="118"/>
      <c r="BS226" s="118"/>
      <c r="BT226" s="118"/>
      <c r="BU226" s="118"/>
      <c r="BV226" s="118"/>
      <c r="BW226" s="118"/>
      <c r="BX226" s="118"/>
      <c r="BY226" s="118"/>
      <c r="BZ226" s="118"/>
      <c r="CA226" s="118"/>
      <c r="CB226" s="118"/>
      <c r="CC226" s="118"/>
      <c r="CD226" s="118"/>
      <c r="CE226" s="118"/>
      <c r="CF226" s="118"/>
      <c r="CG226" s="118"/>
      <c r="CH226" s="118"/>
      <c r="CI226" s="118"/>
      <c r="CJ226" s="118"/>
      <c r="CK226" s="118"/>
      <c r="CL226" s="118"/>
      <c r="CM226" s="118"/>
      <c r="CN226" s="118"/>
      <c r="CO226" s="118"/>
      <c r="CP226" s="118"/>
      <c r="CQ226" s="118"/>
      <c r="CR226" s="118"/>
      <c r="CS226" s="118"/>
      <c r="CT226" s="118"/>
      <c r="CU226" s="118"/>
      <c r="CV226" s="118"/>
      <c r="CW226" s="118"/>
      <c r="CX226" s="118"/>
      <c r="CY226" s="118"/>
      <c r="CZ226" s="118"/>
      <c r="DA226" s="118"/>
      <c r="DB226" s="118"/>
      <c r="DC226" s="118"/>
      <c r="DD226" s="118"/>
      <c r="DE226" s="118"/>
      <c r="DF226" s="118"/>
      <c r="DG226" s="118"/>
      <c r="DH226" s="118"/>
      <c r="DI226" s="118"/>
      <c r="DJ226" s="118"/>
      <c r="DK226" s="118"/>
      <c r="DL226" s="118"/>
      <c r="DM226" s="118"/>
      <c r="DN226" s="118"/>
      <c r="DO226" s="118"/>
      <c r="DP226" s="118"/>
      <c r="DQ226" s="118"/>
      <c r="DR226" s="118"/>
      <c r="DS226" s="118"/>
      <c r="DT226" s="118"/>
      <c r="DU226" s="129"/>
      <c r="DV226" s="118"/>
      <c r="DW226" s="118"/>
      <c r="DX226" s="118"/>
      <c r="DY226" s="118"/>
      <c r="DZ226" s="118"/>
      <c r="EA226" s="118"/>
      <c r="EB226" s="118"/>
      <c r="EC226" s="118"/>
      <c r="ED226" s="118"/>
      <c r="EE226" s="118"/>
      <c r="EF226" s="118"/>
      <c r="EG226" s="118"/>
      <c r="EH226" s="118"/>
      <c r="EI226" s="118"/>
      <c r="EJ226" s="118"/>
      <c r="EK226" s="118"/>
      <c r="EL226" s="123"/>
      <c r="EM226" s="123"/>
      <c r="EN226" s="118"/>
      <c r="EO226" s="118"/>
      <c r="EP226" s="118"/>
      <c r="EQ226" s="118"/>
      <c r="ER226" s="118"/>
      <c r="ES226" s="118"/>
      <c r="ET226" s="118"/>
      <c r="EU226" s="118"/>
      <c r="EV226" s="159">
        <v>2125</v>
      </c>
      <c r="EW226" s="129"/>
      <c r="EX226" s="123"/>
      <c r="EY226" s="123"/>
      <c r="EZ226" s="259"/>
      <c r="FA226" s="260">
        <f t="shared" si="28"/>
        <v>0.44625738594267084</v>
      </c>
      <c r="FB226" s="118"/>
      <c r="FC226" s="118"/>
      <c r="FD226" s="118"/>
      <c r="FE226" s="118"/>
      <c r="FF226" s="118"/>
      <c r="FG226" s="118"/>
      <c r="FH226" s="118"/>
      <c r="FI226" s="118"/>
      <c r="FJ226" s="118"/>
      <c r="FK226" s="118"/>
      <c r="FL226" s="118"/>
      <c r="FM226" s="118"/>
      <c r="FN226" s="118"/>
      <c r="FO226" s="118"/>
      <c r="FP226" s="118"/>
      <c r="FQ226" s="118"/>
      <c r="FR226" s="118"/>
      <c r="FS226" s="118"/>
      <c r="FT226" s="118"/>
      <c r="FU226" s="118"/>
      <c r="FV226" s="118"/>
      <c r="FW226" s="118"/>
      <c r="FX226" s="118"/>
      <c r="FY226" s="118"/>
      <c r="FZ226" s="118"/>
      <c r="GA226" s="118"/>
      <c r="GB226" s="118"/>
      <c r="GC226" s="118"/>
      <c r="GD226" s="118"/>
      <c r="GE226" s="118"/>
      <c r="GF226" s="118"/>
      <c r="GG226" s="118"/>
      <c r="GH226" s="118"/>
      <c r="GI226" s="118"/>
      <c r="GJ226" s="118"/>
      <c r="GK226" s="118"/>
      <c r="GL226" s="118"/>
      <c r="GM226" s="118"/>
      <c r="GN226" s="118"/>
      <c r="GO226" s="118"/>
      <c r="GP226" s="118"/>
      <c r="GQ226" s="118"/>
      <c r="GR226" s="118"/>
      <c r="GS226" s="118"/>
      <c r="GT226" s="118"/>
      <c r="GU226" s="118"/>
      <c r="GV226" s="118"/>
      <c r="GW226" s="118"/>
      <c r="GX226" s="118"/>
      <c r="GY226" s="118"/>
      <c r="GZ226" s="118"/>
      <c r="HA226" s="118"/>
      <c r="HB226" s="118"/>
      <c r="HC226" s="118"/>
      <c r="HD226" s="118"/>
      <c r="HE226" s="118"/>
      <c r="HF226" s="118"/>
      <c r="HG226" s="118"/>
      <c r="HH226" s="118"/>
      <c r="HI226" s="118"/>
      <c r="HJ226" s="118"/>
      <c r="HK226" s="118"/>
      <c r="HL226" s="118"/>
      <c r="HM226" s="118"/>
      <c r="HN226" s="118"/>
      <c r="HO226" s="118"/>
      <c r="HP226" s="118"/>
      <c r="HQ226" s="118"/>
      <c r="HR226" s="118"/>
      <c r="HS226" s="118"/>
      <c r="HT226" s="118"/>
      <c r="HU226" s="118"/>
      <c r="HV226" s="118"/>
    </row>
    <row r="227" spans="1:230" x14ac:dyDescent="0.3">
      <c r="A227" s="120"/>
      <c r="B227" s="120"/>
      <c r="C227" s="118"/>
      <c r="D227" s="118"/>
      <c r="E227" s="118"/>
      <c r="F227" s="118"/>
      <c r="G227" s="118"/>
      <c r="H227" s="118"/>
      <c r="I227" s="118"/>
      <c r="J227" s="118"/>
      <c r="K227" s="118"/>
      <c r="L227" s="118"/>
      <c r="M227" s="118"/>
      <c r="N227" s="118"/>
      <c r="O227" s="118"/>
      <c r="P227" s="118"/>
      <c r="Q227" s="118"/>
      <c r="R227" s="118"/>
      <c r="S227" s="118"/>
      <c r="T227" s="123"/>
      <c r="U227" s="120"/>
      <c r="V227" s="118"/>
      <c r="W227" s="118"/>
      <c r="X227" s="118"/>
      <c r="Y227" s="118"/>
      <c r="Z227" s="118"/>
      <c r="AA227" s="118"/>
      <c r="AB227" s="118"/>
      <c r="AC227" s="118"/>
      <c r="AD227" s="118"/>
      <c r="AE227" s="118"/>
      <c r="AF227" s="118"/>
      <c r="AG227" s="118"/>
      <c r="AH227" s="118"/>
      <c r="AI227" s="118"/>
      <c r="AJ227" s="118"/>
      <c r="AK227" s="118"/>
      <c r="AL227" s="118"/>
      <c r="AM227" s="118"/>
      <c r="AN227" s="118"/>
      <c r="AO227" s="118"/>
      <c r="AP227" s="118"/>
      <c r="AQ227" s="118"/>
      <c r="AR227" s="118"/>
      <c r="AS227" s="123"/>
      <c r="AT227" s="123"/>
      <c r="AU227" s="118"/>
      <c r="AV227" s="118"/>
      <c r="AW227" s="118"/>
      <c r="AX227" s="118"/>
      <c r="AY227" s="118"/>
      <c r="AZ227" s="118"/>
      <c r="BA227" s="118"/>
      <c r="BB227" s="118"/>
      <c r="BC227" s="118"/>
      <c r="BD227" s="118"/>
      <c r="BE227" s="118"/>
      <c r="BF227" s="118"/>
      <c r="BG227" s="118"/>
      <c r="BH227" s="118"/>
      <c r="BI227" s="118"/>
      <c r="BJ227" s="118"/>
      <c r="BK227" s="118"/>
      <c r="BL227" s="118"/>
      <c r="BM227" s="118"/>
      <c r="BN227" s="118"/>
      <c r="BO227" s="118"/>
      <c r="BP227" s="118"/>
      <c r="BQ227" s="118"/>
      <c r="BR227" s="118"/>
      <c r="BS227" s="118"/>
      <c r="BT227" s="118"/>
      <c r="BU227" s="118"/>
      <c r="BV227" s="118"/>
      <c r="BW227" s="118"/>
      <c r="BX227" s="118"/>
      <c r="BY227" s="118"/>
      <c r="BZ227" s="118"/>
      <c r="CA227" s="118"/>
      <c r="CB227" s="118"/>
      <c r="CC227" s="118"/>
      <c r="CD227" s="118"/>
      <c r="CE227" s="118"/>
      <c r="CF227" s="118"/>
      <c r="CG227" s="118"/>
      <c r="CH227" s="118"/>
      <c r="CI227" s="118"/>
      <c r="CJ227" s="118"/>
      <c r="CK227" s="118"/>
      <c r="CL227" s="118"/>
      <c r="CM227" s="118"/>
      <c r="CN227" s="118"/>
      <c r="CO227" s="118"/>
      <c r="CP227" s="118"/>
      <c r="CQ227" s="118"/>
      <c r="CR227" s="118"/>
      <c r="CS227" s="118"/>
      <c r="CT227" s="118"/>
      <c r="CU227" s="118"/>
      <c r="CV227" s="118"/>
      <c r="CW227" s="118"/>
      <c r="CX227" s="118"/>
      <c r="CY227" s="118"/>
      <c r="CZ227" s="118"/>
      <c r="DA227" s="118"/>
      <c r="DB227" s="118"/>
      <c r="DC227" s="118"/>
      <c r="DD227" s="118"/>
      <c r="DE227" s="118"/>
      <c r="DF227" s="118"/>
      <c r="DG227" s="118"/>
      <c r="DH227" s="118"/>
      <c r="DI227" s="118"/>
      <c r="DJ227" s="118"/>
      <c r="DK227" s="118"/>
      <c r="DL227" s="118"/>
      <c r="DM227" s="118"/>
      <c r="DN227" s="118"/>
      <c r="DO227" s="118"/>
      <c r="DP227" s="118"/>
      <c r="DQ227" s="118"/>
      <c r="DR227" s="118"/>
      <c r="DS227" s="118"/>
      <c r="DT227" s="118"/>
      <c r="DU227" s="129"/>
      <c r="DV227" s="118"/>
      <c r="DW227" s="118"/>
      <c r="DX227" s="118"/>
      <c r="DY227" s="118"/>
      <c r="DZ227" s="118"/>
      <c r="EA227" s="118"/>
      <c r="EB227" s="118"/>
      <c r="EC227" s="118"/>
      <c r="ED227" s="118"/>
      <c r="EE227" s="118"/>
      <c r="EF227" s="118"/>
      <c r="EG227" s="118"/>
      <c r="EH227" s="118"/>
      <c r="EI227" s="118"/>
      <c r="EJ227" s="118"/>
      <c r="EK227" s="118"/>
      <c r="EL227" s="123"/>
      <c r="EM227" s="123"/>
      <c r="EN227" s="118"/>
      <c r="EO227" s="118"/>
      <c r="EP227" s="118"/>
      <c r="EQ227" s="118"/>
      <c r="ER227" s="118"/>
      <c r="ES227" s="118"/>
      <c r="ET227" s="118"/>
      <c r="EU227" s="118"/>
      <c r="EV227" s="144">
        <v>2126</v>
      </c>
      <c r="EW227" s="129"/>
      <c r="EX227" s="123"/>
      <c r="EY227" s="123"/>
      <c r="EZ227" s="259"/>
      <c r="FA227" s="260">
        <f t="shared" si="28"/>
        <v>0.44914492468039224</v>
      </c>
      <c r="FB227" s="118"/>
      <c r="FC227" s="118"/>
      <c r="FD227" s="118"/>
      <c r="FE227" s="118"/>
      <c r="FF227" s="118"/>
      <c r="FG227" s="118"/>
      <c r="FH227" s="118"/>
      <c r="FI227" s="118"/>
      <c r="FJ227" s="118"/>
      <c r="FK227" s="118"/>
      <c r="FL227" s="118"/>
      <c r="FM227" s="118"/>
      <c r="FN227" s="118"/>
      <c r="FO227" s="118"/>
      <c r="FP227" s="118"/>
      <c r="FQ227" s="118"/>
      <c r="FR227" s="118"/>
      <c r="FS227" s="118"/>
      <c r="FT227" s="118"/>
      <c r="FU227" s="118"/>
      <c r="FV227" s="118"/>
      <c r="FW227" s="118"/>
      <c r="FX227" s="118"/>
      <c r="FY227" s="118"/>
      <c r="FZ227" s="118"/>
      <c r="GA227" s="118"/>
      <c r="GB227" s="118"/>
      <c r="GC227" s="118"/>
      <c r="GD227" s="118"/>
      <c r="GE227" s="118"/>
      <c r="GF227" s="118"/>
      <c r="GG227" s="118"/>
      <c r="GH227" s="118"/>
      <c r="GI227" s="118"/>
      <c r="GJ227" s="118"/>
      <c r="GK227" s="118"/>
      <c r="GL227" s="118"/>
      <c r="GM227" s="118"/>
      <c r="GN227" s="118"/>
      <c r="GO227" s="118"/>
      <c r="GP227" s="118"/>
      <c r="GQ227" s="118"/>
      <c r="GR227" s="118"/>
      <c r="GS227" s="118"/>
      <c r="GT227" s="118"/>
      <c r="GU227" s="118"/>
      <c r="GV227" s="118"/>
      <c r="GW227" s="118"/>
      <c r="GX227" s="118"/>
      <c r="GY227" s="118"/>
      <c r="GZ227" s="118"/>
      <c r="HA227" s="118"/>
      <c r="HB227" s="118"/>
      <c r="HC227" s="118"/>
      <c r="HD227" s="118"/>
      <c r="HE227" s="118"/>
      <c r="HF227" s="118"/>
      <c r="HG227" s="118"/>
      <c r="HH227" s="118"/>
      <c r="HI227" s="118"/>
      <c r="HJ227" s="118"/>
      <c r="HK227" s="118"/>
      <c r="HL227" s="118"/>
      <c r="HM227" s="118"/>
      <c r="HN227" s="118"/>
      <c r="HO227" s="118"/>
      <c r="HP227" s="118"/>
      <c r="HQ227" s="118"/>
      <c r="HR227" s="118"/>
      <c r="HS227" s="118"/>
      <c r="HT227" s="118"/>
      <c r="HU227" s="118"/>
      <c r="HV227" s="118"/>
    </row>
    <row r="228" spans="1:230" x14ac:dyDescent="0.3">
      <c r="A228" s="120"/>
      <c r="B228" s="120"/>
      <c r="C228" s="118"/>
      <c r="D228" s="118"/>
      <c r="E228" s="118"/>
      <c r="F228" s="118"/>
      <c r="G228" s="118"/>
      <c r="H228" s="118"/>
      <c r="I228" s="118"/>
      <c r="J228" s="118"/>
      <c r="K228" s="118"/>
      <c r="L228" s="118"/>
      <c r="M228" s="118"/>
      <c r="N228" s="118"/>
      <c r="O228" s="118"/>
      <c r="P228" s="118"/>
      <c r="Q228" s="118"/>
      <c r="R228" s="118"/>
      <c r="S228" s="118"/>
      <c r="T228" s="123"/>
      <c r="U228" s="120"/>
      <c r="V228" s="118"/>
      <c r="W228" s="118"/>
      <c r="X228" s="118"/>
      <c r="Y228" s="118"/>
      <c r="Z228" s="118"/>
      <c r="AA228" s="118"/>
      <c r="AB228" s="118"/>
      <c r="AC228" s="118"/>
      <c r="AD228" s="118"/>
      <c r="AE228" s="118"/>
      <c r="AF228" s="118"/>
      <c r="AG228" s="118"/>
      <c r="AH228" s="118"/>
      <c r="AI228" s="118"/>
      <c r="AJ228" s="118"/>
      <c r="AK228" s="118"/>
      <c r="AL228" s="118"/>
      <c r="AM228" s="118"/>
      <c r="AN228" s="118"/>
      <c r="AO228" s="118"/>
      <c r="AP228" s="118"/>
      <c r="AQ228" s="118"/>
      <c r="AR228" s="118"/>
      <c r="AS228" s="123"/>
      <c r="AT228" s="123"/>
      <c r="AU228" s="118"/>
      <c r="AV228" s="118"/>
      <c r="AW228" s="118"/>
      <c r="AX228" s="118"/>
      <c r="AY228" s="118"/>
      <c r="AZ228" s="118"/>
      <c r="BA228" s="118"/>
      <c r="BB228" s="118"/>
      <c r="BC228" s="118"/>
      <c r="BD228" s="118"/>
      <c r="BE228" s="118"/>
      <c r="BF228" s="118"/>
      <c r="BG228" s="118"/>
      <c r="BH228" s="118"/>
      <c r="BI228" s="118"/>
      <c r="BJ228" s="118"/>
      <c r="BK228" s="118"/>
      <c r="BL228" s="118"/>
      <c r="BM228" s="118"/>
      <c r="BN228" s="118"/>
      <c r="BO228" s="118"/>
      <c r="BP228" s="118"/>
      <c r="BQ228" s="118"/>
      <c r="BR228" s="118"/>
      <c r="BS228" s="118"/>
      <c r="BT228" s="118"/>
      <c r="BU228" s="118"/>
      <c r="BV228" s="118"/>
      <c r="BW228" s="118"/>
      <c r="BX228" s="118"/>
      <c r="BY228" s="118"/>
      <c r="BZ228" s="118"/>
      <c r="CA228" s="118"/>
      <c r="CB228" s="118"/>
      <c r="CC228" s="118"/>
      <c r="CD228" s="118"/>
      <c r="CE228" s="118"/>
      <c r="CF228" s="118"/>
      <c r="CG228" s="118"/>
      <c r="CH228" s="118"/>
      <c r="CI228" s="118"/>
      <c r="CJ228" s="118"/>
      <c r="CK228" s="118"/>
      <c r="CL228" s="118"/>
      <c r="CM228" s="118"/>
      <c r="CN228" s="118"/>
      <c r="CO228" s="118"/>
      <c r="CP228" s="118"/>
      <c r="CQ228" s="118"/>
      <c r="CR228" s="118"/>
      <c r="CS228" s="118"/>
      <c r="CT228" s="118"/>
      <c r="CU228" s="118"/>
      <c r="CV228" s="118"/>
      <c r="CW228" s="118"/>
      <c r="CX228" s="118"/>
      <c r="CY228" s="118"/>
      <c r="CZ228" s="118"/>
      <c r="DA228" s="118"/>
      <c r="DB228" s="118"/>
      <c r="DC228" s="118"/>
      <c r="DD228" s="118"/>
      <c r="DE228" s="118"/>
      <c r="DF228" s="118"/>
      <c r="DG228" s="118"/>
      <c r="DH228" s="118"/>
      <c r="DI228" s="118"/>
      <c r="DJ228" s="118"/>
      <c r="DK228" s="118"/>
      <c r="DL228" s="118"/>
      <c r="DM228" s="118"/>
      <c r="DN228" s="118"/>
      <c r="DO228" s="118"/>
      <c r="DP228" s="118"/>
      <c r="DQ228" s="118"/>
      <c r="DR228" s="118"/>
      <c r="DS228" s="118"/>
      <c r="DT228" s="118"/>
      <c r="DU228" s="129"/>
      <c r="DV228" s="118"/>
      <c r="DW228" s="118"/>
      <c r="DX228" s="118"/>
      <c r="DY228" s="118"/>
      <c r="DZ228" s="118"/>
      <c r="EA228" s="118"/>
      <c r="EB228" s="118"/>
      <c r="EC228" s="118"/>
      <c r="ED228" s="118"/>
      <c r="EE228" s="118"/>
      <c r="EF228" s="118"/>
      <c r="EG228" s="118"/>
      <c r="EH228" s="118"/>
      <c r="EI228" s="118"/>
      <c r="EJ228" s="118"/>
      <c r="EK228" s="118"/>
      <c r="EL228" s="123"/>
      <c r="EM228" s="123"/>
      <c r="EN228" s="118"/>
      <c r="EO228" s="118"/>
      <c r="EP228" s="118"/>
      <c r="EQ228" s="118"/>
      <c r="ER228" s="118"/>
      <c r="ES228" s="118"/>
      <c r="ET228" s="118"/>
      <c r="EU228" s="118"/>
      <c r="EV228" s="144">
        <v>2127</v>
      </c>
      <c r="EW228" s="129"/>
      <c r="EX228" s="123"/>
      <c r="EY228" s="123"/>
      <c r="EZ228" s="259"/>
      <c r="FA228" s="260">
        <f t="shared" si="28"/>
        <v>0.45203246341811276</v>
      </c>
      <c r="FB228" s="118"/>
      <c r="FC228" s="118"/>
      <c r="FD228" s="118"/>
      <c r="FE228" s="118"/>
      <c r="FF228" s="118"/>
      <c r="FG228" s="118"/>
      <c r="FH228" s="118"/>
      <c r="FI228" s="118"/>
      <c r="FJ228" s="118"/>
      <c r="FK228" s="118"/>
      <c r="FL228" s="118"/>
      <c r="FM228" s="118"/>
      <c r="FN228" s="118"/>
      <c r="FO228" s="118"/>
      <c r="FP228" s="118"/>
      <c r="FQ228" s="118"/>
      <c r="FR228" s="118"/>
      <c r="FS228" s="118"/>
      <c r="FT228" s="118"/>
      <c r="FU228" s="118"/>
      <c r="FV228" s="118"/>
      <c r="FW228" s="118"/>
      <c r="FX228" s="118"/>
      <c r="FY228" s="118"/>
      <c r="FZ228" s="118"/>
      <c r="GA228" s="118"/>
      <c r="GB228" s="118"/>
      <c r="GC228" s="118"/>
      <c r="GD228" s="118"/>
      <c r="GE228" s="118"/>
      <c r="GF228" s="118"/>
      <c r="GG228" s="118"/>
      <c r="GH228" s="118"/>
      <c r="GI228" s="118"/>
      <c r="GJ228" s="118"/>
      <c r="GK228" s="118"/>
      <c r="GL228" s="118"/>
      <c r="GM228" s="118"/>
      <c r="GN228" s="118"/>
      <c r="GO228" s="118"/>
      <c r="GP228" s="118"/>
      <c r="GQ228" s="118"/>
      <c r="GR228" s="118"/>
      <c r="GS228" s="118"/>
      <c r="GT228" s="118"/>
      <c r="GU228" s="118"/>
      <c r="GV228" s="118"/>
      <c r="GW228" s="118"/>
      <c r="GX228" s="118"/>
      <c r="GY228" s="118"/>
      <c r="GZ228" s="118"/>
      <c r="HA228" s="118"/>
      <c r="HB228" s="118"/>
      <c r="HC228" s="118"/>
      <c r="HD228" s="118"/>
      <c r="HE228" s="118"/>
      <c r="HF228" s="118"/>
      <c r="HG228" s="118"/>
      <c r="HH228" s="118"/>
      <c r="HI228" s="118"/>
      <c r="HJ228" s="118"/>
      <c r="HK228" s="118"/>
      <c r="HL228" s="118"/>
      <c r="HM228" s="118"/>
      <c r="HN228" s="118"/>
      <c r="HO228" s="118"/>
      <c r="HP228" s="118"/>
      <c r="HQ228" s="118"/>
      <c r="HR228" s="118"/>
      <c r="HS228" s="118"/>
      <c r="HT228" s="118"/>
      <c r="HU228" s="118"/>
      <c r="HV228" s="118"/>
    </row>
    <row r="229" spans="1:230" x14ac:dyDescent="0.3">
      <c r="A229" s="120"/>
      <c r="B229" s="120"/>
      <c r="C229" s="118"/>
      <c r="D229" s="118"/>
      <c r="E229" s="118"/>
      <c r="F229" s="118"/>
      <c r="G229" s="118"/>
      <c r="H229" s="118"/>
      <c r="I229" s="118"/>
      <c r="J229" s="118"/>
      <c r="K229" s="118"/>
      <c r="L229" s="118"/>
      <c r="M229" s="118"/>
      <c r="N229" s="118"/>
      <c r="O229" s="118"/>
      <c r="P229" s="118"/>
      <c r="Q229" s="118"/>
      <c r="R229" s="118"/>
      <c r="S229" s="118"/>
      <c r="T229" s="123"/>
      <c r="U229" s="120"/>
      <c r="V229" s="118"/>
      <c r="W229" s="118"/>
      <c r="X229" s="118"/>
      <c r="Y229" s="118"/>
      <c r="Z229" s="118"/>
      <c r="AA229" s="118"/>
      <c r="AB229" s="118"/>
      <c r="AC229" s="118"/>
      <c r="AD229" s="118"/>
      <c r="AE229" s="118"/>
      <c r="AF229" s="118"/>
      <c r="AG229" s="118"/>
      <c r="AH229" s="118"/>
      <c r="AI229" s="118"/>
      <c r="AJ229" s="118"/>
      <c r="AK229" s="118"/>
      <c r="AL229" s="118"/>
      <c r="AM229" s="118"/>
      <c r="AN229" s="118"/>
      <c r="AO229" s="118"/>
      <c r="AP229" s="118"/>
      <c r="AQ229" s="118"/>
      <c r="AR229" s="118"/>
      <c r="AS229" s="123"/>
      <c r="AT229" s="123"/>
      <c r="AU229" s="118"/>
      <c r="AV229" s="118"/>
      <c r="AW229" s="118"/>
      <c r="AX229" s="118"/>
      <c r="AY229" s="118"/>
      <c r="AZ229" s="118"/>
      <c r="BA229" s="118"/>
      <c r="BB229" s="118"/>
      <c r="BC229" s="118"/>
      <c r="BD229" s="118"/>
      <c r="BE229" s="118"/>
      <c r="BF229" s="118"/>
      <c r="BG229" s="118"/>
      <c r="BH229" s="118"/>
      <c r="BI229" s="118"/>
      <c r="BJ229" s="118"/>
      <c r="BK229" s="118"/>
      <c r="BL229" s="118"/>
      <c r="BM229" s="118"/>
      <c r="BN229" s="118"/>
      <c r="BO229" s="118"/>
      <c r="BP229" s="118"/>
      <c r="BQ229" s="118"/>
      <c r="BR229" s="118"/>
      <c r="BS229" s="118"/>
      <c r="BT229" s="118"/>
      <c r="BU229" s="118"/>
      <c r="BV229" s="118"/>
      <c r="BW229" s="118"/>
      <c r="BX229" s="118"/>
      <c r="BY229" s="118"/>
      <c r="BZ229" s="118"/>
      <c r="CA229" s="118"/>
      <c r="CB229" s="118"/>
      <c r="CC229" s="118"/>
      <c r="CD229" s="118"/>
      <c r="CE229" s="118"/>
      <c r="CF229" s="118"/>
      <c r="CG229" s="118"/>
      <c r="CH229" s="118"/>
      <c r="CI229" s="118"/>
      <c r="CJ229" s="118"/>
      <c r="CK229" s="118"/>
      <c r="CL229" s="118"/>
      <c r="CM229" s="118"/>
      <c r="CN229" s="118"/>
      <c r="CO229" s="118"/>
      <c r="CP229" s="118"/>
      <c r="CQ229" s="118"/>
      <c r="CR229" s="118"/>
      <c r="CS229" s="118"/>
      <c r="CT229" s="118"/>
      <c r="CU229" s="118"/>
      <c r="CV229" s="118"/>
      <c r="CW229" s="118"/>
      <c r="CX229" s="118"/>
      <c r="CY229" s="118"/>
      <c r="CZ229" s="118"/>
      <c r="DA229" s="118"/>
      <c r="DB229" s="118"/>
      <c r="DC229" s="118"/>
      <c r="DD229" s="118"/>
      <c r="DE229" s="118"/>
      <c r="DF229" s="118"/>
      <c r="DG229" s="118"/>
      <c r="DH229" s="118"/>
      <c r="DI229" s="118"/>
      <c r="DJ229" s="118"/>
      <c r="DK229" s="118"/>
      <c r="DL229" s="118"/>
      <c r="DM229" s="118"/>
      <c r="DN229" s="118"/>
      <c r="DO229" s="118"/>
      <c r="DP229" s="118"/>
      <c r="DQ229" s="118"/>
      <c r="DR229" s="118"/>
      <c r="DS229" s="118"/>
      <c r="DT229" s="118"/>
      <c r="DU229" s="129"/>
      <c r="DV229" s="118"/>
      <c r="DW229" s="118"/>
      <c r="DX229" s="118"/>
      <c r="DY229" s="118"/>
      <c r="DZ229" s="118"/>
      <c r="EA229" s="118"/>
      <c r="EB229" s="118"/>
      <c r="EC229" s="118"/>
      <c r="ED229" s="118"/>
      <c r="EE229" s="118"/>
      <c r="EF229" s="118"/>
      <c r="EG229" s="118"/>
      <c r="EH229" s="118"/>
      <c r="EI229" s="118"/>
      <c r="EJ229" s="118"/>
      <c r="EK229" s="118"/>
      <c r="EL229" s="123"/>
      <c r="EM229" s="123"/>
      <c r="EN229" s="118"/>
      <c r="EO229" s="118"/>
      <c r="EP229" s="118"/>
      <c r="EQ229" s="118"/>
      <c r="ER229" s="118"/>
      <c r="ES229" s="118"/>
      <c r="ET229" s="118"/>
      <c r="EU229" s="118"/>
      <c r="EV229" s="144">
        <v>2128</v>
      </c>
      <c r="EW229" s="129"/>
      <c r="EX229" s="123"/>
      <c r="EY229" s="123"/>
      <c r="EZ229" s="259"/>
      <c r="FA229" s="260">
        <f t="shared" si="28"/>
        <v>0.45492000215583417</v>
      </c>
      <c r="FB229" s="118"/>
      <c r="FC229" s="118"/>
      <c r="FD229" s="118"/>
      <c r="FE229" s="118"/>
      <c r="FF229" s="118"/>
      <c r="FG229" s="118"/>
      <c r="FH229" s="118"/>
      <c r="FI229" s="118"/>
      <c r="FJ229" s="118"/>
      <c r="FK229" s="118"/>
      <c r="FL229" s="118"/>
      <c r="FM229" s="118"/>
      <c r="FN229" s="118"/>
      <c r="FO229" s="118"/>
      <c r="FP229" s="118"/>
      <c r="FQ229" s="118"/>
      <c r="FR229" s="118"/>
      <c r="FS229" s="118"/>
      <c r="FT229" s="118"/>
      <c r="FU229" s="118"/>
      <c r="FV229" s="118"/>
      <c r="FW229" s="118"/>
      <c r="FX229" s="118"/>
      <c r="FY229" s="118"/>
      <c r="FZ229" s="118"/>
      <c r="GA229" s="118"/>
      <c r="GB229" s="118"/>
      <c r="GC229" s="118"/>
      <c r="GD229" s="118"/>
      <c r="GE229" s="118"/>
      <c r="GF229" s="118"/>
      <c r="GG229" s="118"/>
      <c r="GH229" s="118"/>
      <c r="GI229" s="118"/>
      <c r="GJ229" s="118"/>
      <c r="GK229" s="118"/>
      <c r="GL229" s="118"/>
      <c r="GM229" s="118"/>
      <c r="GN229" s="118"/>
      <c r="GO229" s="118"/>
      <c r="GP229" s="118"/>
      <c r="GQ229" s="118"/>
      <c r="GR229" s="118"/>
      <c r="GS229" s="118"/>
      <c r="GT229" s="118"/>
      <c r="GU229" s="118"/>
      <c r="GV229" s="118"/>
      <c r="GW229" s="118"/>
      <c r="GX229" s="118"/>
      <c r="GY229" s="118"/>
      <c r="GZ229" s="118"/>
      <c r="HA229" s="118"/>
      <c r="HB229" s="118"/>
      <c r="HC229" s="118"/>
      <c r="HD229" s="118"/>
      <c r="HE229" s="118"/>
      <c r="HF229" s="118"/>
      <c r="HG229" s="118"/>
      <c r="HH229" s="118"/>
      <c r="HI229" s="118"/>
      <c r="HJ229" s="118"/>
      <c r="HK229" s="118"/>
      <c r="HL229" s="118"/>
      <c r="HM229" s="118"/>
      <c r="HN229" s="118"/>
      <c r="HO229" s="118"/>
      <c r="HP229" s="118"/>
      <c r="HQ229" s="118"/>
      <c r="HR229" s="118"/>
      <c r="HS229" s="118"/>
      <c r="HT229" s="118"/>
      <c r="HU229" s="118"/>
      <c r="HV229" s="118"/>
    </row>
    <row r="230" spans="1:230" x14ac:dyDescent="0.3">
      <c r="A230" s="120"/>
      <c r="B230" s="120"/>
      <c r="C230" s="118"/>
      <c r="D230" s="118"/>
      <c r="E230" s="118"/>
      <c r="F230" s="118"/>
      <c r="G230" s="118"/>
      <c r="H230" s="118"/>
      <c r="I230" s="118"/>
      <c r="J230" s="118"/>
      <c r="K230" s="118"/>
      <c r="L230" s="118"/>
      <c r="M230" s="118"/>
      <c r="N230" s="118"/>
      <c r="O230" s="118"/>
      <c r="P230" s="118"/>
      <c r="Q230" s="118"/>
      <c r="R230" s="118"/>
      <c r="S230" s="118"/>
      <c r="T230" s="123"/>
      <c r="U230" s="120"/>
      <c r="V230" s="118"/>
      <c r="W230" s="118"/>
      <c r="X230" s="118"/>
      <c r="Y230" s="118"/>
      <c r="Z230" s="118"/>
      <c r="AA230" s="118"/>
      <c r="AB230" s="118"/>
      <c r="AC230" s="118"/>
      <c r="AD230" s="118"/>
      <c r="AE230" s="118"/>
      <c r="AF230" s="118"/>
      <c r="AG230" s="118"/>
      <c r="AH230" s="118"/>
      <c r="AI230" s="118"/>
      <c r="AJ230" s="118"/>
      <c r="AK230" s="118"/>
      <c r="AL230" s="118"/>
      <c r="AM230" s="118"/>
      <c r="AN230" s="118"/>
      <c r="AO230" s="118"/>
      <c r="AP230" s="118"/>
      <c r="AQ230" s="118"/>
      <c r="AR230" s="118"/>
      <c r="AS230" s="123"/>
      <c r="AT230" s="123"/>
      <c r="AU230" s="118"/>
      <c r="AV230" s="118"/>
      <c r="AW230" s="118"/>
      <c r="AX230" s="118"/>
      <c r="AY230" s="118"/>
      <c r="AZ230" s="118"/>
      <c r="BA230" s="118"/>
      <c r="BB230" s="118"/>
      <c r="BC230" s="118"/>
      <c r="BD230" s="118"/>
      <c r="BE230" s="118"/>
      <c r="BF230" s="118"/>
      <c r="BG230" s="118"/>
      <c r="BH230" s="118"/>
      <c r="BI230" s="118"/>
      <c r="BJ230" s="118"/>
      <c r="BK230" s="118"/>
      <c r="BL230" s="118"/>
      <c r="BM230" s="118"/>
      <c r="BN230" s="118"/>
      <c r="BO230" s="118"/>
      <c r="BP230" s="118"/>
      <c r="BQ230" s="118"/>
      <c r="BR230" s="118"/>
      <c r="BS230" s="118"/>
      <c r="BT230" s="118"/>
      <c r="BU230" s="118"/>
      <c r="BV230" s="118"/>
      <c r="BW230" s="118"/>
      <c r="BX230" s="118"/>
      <c r="BY230" s="118"/>
      <c r="BZ230" s="118"/>
      <c r="CA230" s="118"/>
      <c r="CB230" s="118"/>
      <c r="CC230" s="118"/>
      <c r="CD230" s="118"/>
      <c r="CE230" s="118"/>
      <c r="CF230" s="118"/>
      <c r="CG230" s="118"/>
      <c r="CH230" s="118"/>
      <c r="CI230" s="118"/>
      <c r="CJ230" s="118"/>
      <c r="CK230" s="118"/>
      <c r="CL230" s="118"/>
      <c r="CM230" s="118"/>
      <c r="CN230" s="118"/>
      <c r="CO230" s="118"/>
      <c r="CP230" s="118"/>
      <c r="CQ230" s="118"/>
      <c r="CR230" s="118"/>
      <c r="CS230" s="118"/>
      <c r="CT230" s="118"/>
      <c r="CU230" s="118"/>
      <c r="CV230" s="118"/>
      <c r="CW230" s="118"/>
      <c r="CX230" s="118"/>
      <c r="CY230" s="118"/>
      <c r="CZ230" s="118"/>
      <c r="DA230" s="118"/>
      <c r="DB230" s="118"/>
      <c r="DC230" s="118"/>
      <c r="DD230" s="118"/>
      <c r="DE230" s="118"/>
      <c r="DF230" s="118"/>
      <c r="DG230" s="118"/>
      <c r="DH230" s="118"/>
      <c r="DI230" s="118"/>
      <c r="DJ230" s="118"/>
      <c r="DK230" s="118"/>
      <c r="DL230" s="118"/>
      <c r="DM230" s="118"/>
      <c r="DN230" s="118"/>
      <c r="DO230" s="118"/>
      <c r="DP230" s="118"/>
      <c r="DQ230" s="118"/>
      <c r="DR230" s="118"/>
      <c r="DS230" s="118"/>
      <c r="DT230" s="118"/>
      <c r="DU230" s="129"/>
      <c r="DV230" s="118"/>
      <c r="DW230" s="118"/>
      <c r="DX230" s="118"/>
      <c r="DY230" s="118"/>
      <c r="DZ230" s="118"/>
      <c r="EA230" s="118"/>
      <c r="EB230" s="118"/>
      <c r="EC230" s="118"/>
      <c r="ED230" s="118"/>
      <c r="EE230" s="118"/>
      <c r="EF230" s="118"/>
      <c r="EG230" s="118"/>
      <c r="EH230" s="118"/>
      <c r="EI230" s="118"/>
      <c r="EJ230" s="118"/>
      <c r="EK230" s="118"/>
      <c r="EL230" s="123"/>
      <c r="EM230" s="123"/>
      <c r="EN230" s="118"/>
      <c r="EO230" s="118"/>
      <c r="EP230" s="118"/>
      <c r="EQ230" s="118"/>
      <c r="ER230" s="118"/>
      <c r="ES230" s="118"/>
      <c r="ET230" s="118"/>
      <c r="EU230" s="118"/>
      <c r="EV230" s="159">
        <v>2129</v>
      </c>
      <c r="EW230" s="129"/>
      <c r="EX230" s="123"/>
      <c r="EY230" s="123"/>
      <c r="EZ230" s="259"/>
      <c r="FA230" s="260">
        <f t="shared" si="28"/>
        <v>0.45780754089355469</v>
      </c>
      <c r="FB230" s="118"/>
      <c r="FC230" s="118"/>
      <c r="FD230" s="118"/>
      <c r="FE230" s="118"/>
      <c r="FF230" s="118"/>
      <c r="FG230" s="118"/>
      <c r="FH230" s="118"/>
      <c r="FI230" s="118"/>
      <c r="FJ230" s="118"/>
      <c r="FK230" s="118"/>
      <c r="FL230" s="118"/>
      <c r="FM230" s="118"/>
      <c r="FN230" s="118"/>
      <c r="FO230" s="118"/>
      <c r="FP230" s="118"/>
      <c r="FQ230" s="118"/>
      <c r="FR230" s="118"/>
      <c r="FS230" s="118"/>
      <c r="FT230" s="118"/>
      <c r="FU230" s="118"/>
      <c r="FV230" s="118"/>
      <c r="FW230" s="118"/>
      <c r="FX230" s="118"/>
      <c r="FY230" s="118"/>
      <c r="FZ230" s="118"/>
      <c r="GA230" s="118"/>
      <c r="GB230" s="118"/>
      <c r="GC230" s="118"/>
      <c r="GD230" s="118"/>
      <c r="GE230" s="118"/>
      <c r="GF230" s="118"/>
      <c r="GG230" s="118"/>
      <c r="GH230" s="118"/>
      <c r="GI230" s="118"/>
      <c r="GJ230" s="118"/>
      <c r="GK230" s="118"/>
      <c r="GL230" s="118"/>
      <c r="GM230" s="118"/>
      <c r="GN230" s="118"/>
      <c r="GO230" s="118"/>
      <c r="GP230" s="118"/>
      <c r="GQ230" s="118"/>
      <c r="GR230" s="118"/>
      <c r="GS230" s="118"/>
      <c r="GT230" s="118"/>
      <c r="GU230" s="118"/>
      <c r="GV230" s="118"/>
      <c r="GW230" s="118"/>
      <c r="GX230" s="118"/>
      <c r="GY230" s="118"/>
      <c r="GZ230" s="118"/>
      <c r="HA230" s="118"/>
      <c r="HB230" s="118"/>
      <c r="HC230" s="118"/>
      <c r="HD230" s="118"/>
      <c r="HE230" s="118"/>
      <c r="HF230" s="118"/>
      <c r="HG230" s="118"/>
      <c r="HH230" s="118"/>
      <c r="HI230" s="118"/>
      <c r="HJ230" s="118"/>
      <c r="HK230" s="118"/>
      <c r="HL230" s="118"/>
      <c r="HM230" s="118"/>
      <c r="HN230" s="118"/>
      <c r="HO230" s="118"/>
      <c r="HP230" s="118"/>
      <c r="HQ230" s="118"/>
      <c r="HR230" s="118"/>
      <c r="HS230" s="118"/>
      <c r="HT230" s="118"/>
      <c r="HU230" s="118"/>
      <c r="HV230" s="118"/>
    </row>
    <row r="231" spans="1:230" x14ac:dyDescent="0.3">
      <c r="A231" s="120"/>
      <c r="B231" s="120"/>
      <c r="C231" s="118"/>
      <c r="D231" s="118"/>
      <c r="E231" s="118"/>
      <c r="F231" s="118"/>
      <c r="G231" s="118"/>
      <c r="H231" s="118"/>
      <c r="I231" s="118"/>
      <c r="J231" s="118"/>
      <c r="K231" s="118"/>
      <c r="L231" s="118"/>
      <c r="M231" s="118"/>
      <c r="N231" s="118"/>
      <c r="O231" s="118"/>
      <c r="P231" s="118"/>
      <c r="Q231" s="118"/>
      <c r="R231" s="118"/>
      <c r="S231" s="118"/>
      <c r="T231" s="123"/>
      <c r="U231" s="120"/>
      <c r="V231" s="118"/>
      <c r="W231" s="118"/>
      <c r="X231" s="118"/>
      <c r="Y231" s="118"/>
      <c r="Z231" s="118"/>
      <c r="AA231" s="118"/>
      <c r="AB231" s="118"/>
      <c r="AC231" s="118"/>
      <c r="AD231" s="118"/>
      <c r="AE231" s="118"/>
      <c r="AF231" s="118"/>
      <c r="AG231" s="118"/>
      <c r="AH231" s="118"/>
      <c r="AI231" s="118"/>
      <c r="AJ231" s="118"/>
      <c r="AK231" s="118"/>
      <c r="AL231" s="118"/>
      <c r="AM231" s="118"/>
      <c r="AN231" s="118"/>
      <c r="AO231" s="118"/>
      <c r="AP231" s="118"/>
      <c r="AQ231" s="118"/>
      <c r="AR231" s="118"/>
      <c r="AS231" s="123"/>
      <c r="AT231" s="123"/>
      <c r="AU231" s="118"/>
      <c r="AV231" s="118"/>
      <c r="AW231" s="118"/>
      <c r="AX231" s="118"/>
      <c r="AY231" s="118"/>
      <c r="AZ231" s="118"/>
      <c r="BA231" s="118"/>
      <c r="BB231" s="118"/>
      <c r="BC231" s="118"/>
      <c r="BD231" s="118"/>
      <c r="BE231" s="118"/>
      <c r="BF231" s="118"/>
      <c r="BG231" s="118"/>
      <c r="BH231" s="118"/>
      <c r="BI231" s="118"/>
      <c r="BJ231" s="118"/>
      <c r="BK231" s="118"/>
      <c r="BL231" s="118"/>
      <c r="BM231" s="118"/>
      <c r="BN231" s="118"/>
      <c r="BO231" s="118"/>
      <c r="BP231" s="118"/>
      <c r="BQ231" s="118"/>
      <c r="BR231" s="118"/>
      <c r="BS231" s="118"/>
      <c r="BT231" s="118"/>
      <c r="BU231" s="118"/>
      <c r="BV231" s="118"/>
      <c r="BW231" s="118"/>
      <c r="BX231" s="118"/>
      <c r="BY231" s="118"/>
      <c r="BZ231" s="118"/>
      <c r="CA231" s="118"/>
      <c r="CB231" s="118"/>
      <c r="CC231" s="118"/>
      <c r="CD231" s="118"/>
      <c r="CE231" s="118"/>
      <c r="CF231" s="118"/>
      <c r="CG231" s="118"/>
      <c r="CH231" s="118"/>
      <c r="CI231" s="118"/>
      <c r="CJ231" s="118"/>
      <c r="CK231" s="118"/>
      <c r="CL231" s="118"/>
      <c r="CM231" s="118"/>
      <c r="CN231" s="118"/>
      <c r="CO231" s="118"/>
      <c r="CP231" s="118"/>
      <c r="CQ231" s="118"/>
      <c r="CR231" s="118"/>
      <c r="CS231" s="118"/>
      <c r="CT231" s="118"/>
      <c r="CU231" s="118"/>
      <c r="CV231" s="118"/>
      <c r="CW231" s="118"/>
      <c r="CX231" s="118"/>
      <c r="CY231" s="118"/>
      <c r="CZ231" s="118"/>
      <c r="DA231" s="118"/>
      <c r="DB231" s="118"/>
      <c r="DC231" s="118"/>
      <c r="DD231" s="118"/>
      <c r="DE231" s="118"/>
      <c r="DF231" s="118"/>
      <c r="DG231" s="118"/>
      <c r="DH231" s="118"/>
      <c r="DI231" s="118"/>
      <c r="DJ231" s="118"/>
      <c r="DK231" s="118"/>
      <c r="DL231" s="118"/>
      <c r="DM231" s="118"/>
      <c r="DN231" s="118"/>
      <c r="DO231" s="118"/>
      <c r="DP231" s="118"/>
      <c r="DQ231" s="118"/>
      <c r="DR231" s="118"/>
      <c r="DS231" s="118"/>
      <c r="DT231" s="118"/>
      <c r="DU231" s="129"/>
      <c r="DV231" s="118"/>
      <c r="DW231" s="118"/>
      <c r="DX231" s="118"/>
      <c r="DY231" s="118"/>
      <c r="DZ231" s="118"/>
      <c r="EA231" s="118"/>
      <c r="EB231" s="118"/>
      <c r="EC231" s="118"/>
      <c r="ED231" s="118"/>
      <c r="EE231" s="118"/>
      <c r="EF231" s="118"/>
      <c r="EG231" s="118"/>
      <c r="EH231" s="118"/>
      <c r="EI231" s="118"/>
      <c r="EJ231" s="118"/>
      <c r="EK231" s="118"/>
      <c r="EL231" s="123"/>
      <c r="EM231" s="123"/>
      <c r="EN231" s="118"/>
      <c r="EO231" s="118"/>
      <c r="EP231" s="118"/>
      <c r="EQ231" s="118"/>
      <c r="ER231" s="118"/>
      <c r="ES231" s="118"/>
      <c r="ET231" s="118"/>
      <c r="EU231" s="118"/>
      <c r="EV231" s="144">
        <v>2130</v>
      </c>
      <c r="EW231" s="129"/>
      <c r="EX231" s="123"/>
      <c r="EY231" s="123"/>
      <c r="EZ231" s="259"/>
      <c r="FA231" s="260">
        <f t="shared" si="28"/>
        <v>0.46069507963127521</v>
      </c>
      <c r="FB231" s="118"/>
      <c r="FC231" s="118"/>
      <c r="FD231" s="118"/>
      <c r="FE231" s="118"/>
      <c r="FF231" s="118"/>
      <c r="FG231" s="118"/>
      <c r="FH231" s="118"/>
      <c r="FI231" s="118"/>
      <c r="FJ231" s="118"/>
      <c r="FK231" s="118"/>
      <c r="FL231" s="118"/>
      <c r="FM231" s="118"/>
      <c r="FN231" s="118"/>
      <c r="FO231" s="118"/>
      <c r="FP231" s="118"/>
      <c r="FQ231" s="118"/>
      <c r="FR231" s="118"/>
      <c r="FS231" s="118"/>
      <c r="FT231" s="118"/>
      <c r="FU231" s="118"/>
      <c r="FV231" s="118"/>
      <c r="FW231" s="118"/>
      <c r="FX231" s="118"/>
      <c r="FY231" s="118"/>
      <c r="FZ231" s="118"/>
      <c r="GA231" s="118"/>
      <c r="GB231" s="118"/>
      <c r="GC231" s="118"/>
      <c r="GD231" s="118"/>
      <c r="GE231" s="118"/>
      <c r="GF231" s="118"/>
      <c r="GG231" s="118"/>
      <c r="GH231" s="118"/>
      <c r="GI231" s="118"/>
      <c r="GJ231" s="118"/>
      <c r="GK231" s="118"/>
      <c r="GL231" s="118"/>
      <c r="GM231" s="118"/>
      <c r="GN231" s="118"/>
      <c r="GO231" s="118"/>
      <c r="GP231" s="118"/>
      <c r="GQ231" s="118"/>
      <c r="GR231" s="118"/>
      <c r="GS231" s="118"/>
      <c r="GT231" s="118"/>
      <c r="GU231" s="118"/>
      <c r="GV231" s="118"/>
      <c r="GW231" s="118"/>
      <c r="GX231" s="118"/>
      <c r="GY231" s="118"/>
      <c r="GZ231" s="118"/>
      <c r="HA231" s="118"/>
      <c r="HB231" s="118"/>
      <c r="HC231" s="118"/>
      <c r="HD231" s="118"/>
      <c r="HE231" s="118"/>
      <c r="HF231" s="118"/>
      <c r="HG231" s="118"/>
      <c r="HH231" s="118"/>
      <c r="HI231" s="118"/>
      <c r="HJ231" s="118"/>
      <c r="HK231" s="118"/>
      <c r="HL231" s="118"/>
      <c r="HM231" s="118"/>
      <c r="HN231" s="118"/>
      <c r="HO231" s="118"/>
      <c r="HP231" s="118"/>
      <c r="HQ231" s="118"/>
      <c r="HR231" s="118"/>
      <c r="HS231" s="118"/>
      <c r="HT231" s="118"/>
      <c r="HU231" s="118"/>
      <c r="HV231" s="118"/>
    </row>
    <row r="232" spans="1:230" x14ac:dyDescent="0.3">
      <c r="A232" s="120"/>
      <c r="B232" s="120"/>
      <c r="C232" s="118"/>
      <c r="D232" s="118"/>
      <c r="E232" s="118"/>
      <c r="F232" s="118"/>
      <c r="G232" s="118"/>
      <c r="H232" s="118"/>
      <c r="I232" s="118"/>
      <c r="J232" s="118"/>
      <c r="K232" s="118"/>
      <c r="L232" s="118"/>
      <c r="M232" s="118"/>
      <c r="N232" s="118"/>
      <c r="O232" s="118"/>
      <c r="P232" s="118"/>
      <c r="Q232" s="118"/>
      <c r="R232" s="118"/>
      <c r="S232" s="118"/>
      <c r="T232" s="123"/>
      <c r="U232" s="120"/>
      <c r="V232" s="118"/>
      <c r="W232" s="118"/>
      <c r="X232" s="118"/>
      <c r="Y232" s="118"/>
      <c r="Z232" s="118"/>
      <c r="AA232" s="118"/>
      <c r="AB232" s="118"/>
      <c r="AC232" s="118"/>
      <c r="AD232" s="118"/>
      <c r="AE232" s="118"/>
      <c r="AF232" s="118"/>
      <c r="AG232" s="118"/>
      <c r="AH232" s="118"/>
      <c r="AI232" s="118"/>
      <c r="AJ232" s="118"/>
      <c r="AK232" s="118"/>
      <c r="AL232" s="118"/>
      <c r="AM232" s="118"/>
      <c r="AN232" s="118"/>
      <c r="AO232" s="118"/>
      <c r="AP232" s="118"/>
      <c r="AQ232" s="118"/>
      <c r="AR232" s="118"/>
      <c r="AS232" s="123"/>
      <c r="AT232" s="123"/>
      <c r="AU232" s="118"/>
      <c r="AV232" s="118"/>
      <c r="AW232" s="118"/>
      <c r="AX232" s="118"/>
      <c r="AY232" s="118"/>
      <c r="AZ232" s="118"/>
      <c r="BA232" s="118"/>
      <c r="BB232" s="118"/>
      <c r="BC232" s="118"/>
      <c r="BD232" s="118"/>
      <c r="BE232" s="118"/>
      <c r="BF232" s="118"/>
      <c r="BG232" s="118"/>
      <c r="BH232" s="118"/>
      <c r="BI232" s="118"/>
      <c r="BJ232" s="118"/>
      <c r="BK232" s="118"/>
      <c r="BL232" s="118"/>
      <c r="BM232" s="118"/>
      <c r="BN232" s="118"/>
      <c r="BO232" s="118"/>
      <c r="BP232" s="118"/>
      <c r="BQ232" s="118"/>
      <c r="BR232" s="118"/>
      <c r="BS232" s="118"/>
      <c r="BT232" s="118"/>
      <c r="BU232" s="118"/>
      <c r="BV232" s="118"/>
      <c r="BW232" s="118"/>
      <c r="BX232" s="118"/>
      <c r="BY232" s="118"/>
      <c r="BZ232" s="118"/>
      <c r="CA232" s="118"/>
      <c r="CB232" s="118"/>
      <c r="CC232" s="118"/>
      <c r="CD232" s="118"/>
      <c r="CE232" s="118"/>
      <c r="CF232" s="118"/>
      <c r="CG232" s="118"/>
      <c r="CH232" s="118"/>
      <c r="CI232" s="118"/>
      <c r="CJ232" s="118"/>
      <c r="CK232" s="118"/>
      <c r="CL232" s="118"/>
      <c r="CM232" s="118"/>
      <c r="CN232" s="118"/>
      <c r="CO232" s="118"/>
      <c r="CP232" s="118"/>
      <c r="CQ232" s="118"/>
      <c r="CR232" s="118"/>
      <c r="CS232" s="118"/>
      <c r="CT232" s="118"/>
      <c r="CU232" s="118"/>
      <c r="CV232" s="118"/>
      <c r="CW232" s="118"/>
      <c r="CX232" s="118"/>
      <c r="CY232" s="118"/>
      <c r="CZ232" s="118"/>
      <c r="DA232" s="118"/>
      <c r="DB232" s="118"/>
      <c r="DC232" s="118"/>
      <c r="DD232" s="118"/>
      <c r="DE232" s="118"/>
      <c r="DF232" s="118"/>
      <c r="DG232" s="118"/>
      <c r="DH232" s="118"/>
      <c r="DI232" s="118"/>
      <c r="DJ232" s="118"/>
      <c r="DK232" s="118"/>
      <c r="DL232" s="118"/>
      <c r="DM232" s="118"/>
      <c r="DN232" s="118"/>
      <c r="DO232" s="118"/>
      <c r="DP232" s="118"/>
      <c r="DQ232" s="118"/>
      <c r="DR232" s="118"/>
      <c r="DS232" s="118"/>
      <c r="DT232" s="118"/>
      <c r="DU232" s="129"/>
      <c r="DV232" s="118"/>
      <c r="DW232" s="118"/>
      <c r="DX232" s="118"/>
      <c r="DY232" s="118"/>
      <c r="DZ232" s="118"/>
      <c r="EA232" s="118"/>
      <c r="EB232" s="118"/>
      <c r="EC232" s="118"/>
      <c r="ED232" s="118"/>
      <c r="EE232" s="118"/>
      <c r="EF232" s="118"/>
      <c r="EG232" s="118"/>
      <c r="EH232" s="118"/>
      <c r="EI232" s="118"/>
      <c r="EJ232" s="118"/>
      <c r="EK232" s="118"/>
      <c r="EL232" s="123"/>
      <c r="EM232" s="123"/>
      <c r="EN232" s="118"/>
      <c r="EO232" s="118"/>
      <c r="EP232" s="118"/>
      <c r="EQ232" s="118"/>
      <c r="ER232" s="118"/>
      <c r="ES232" s="118"/>
      <c r="ET232" s="118"/>
      <c r="EU232" s="118"/>
      <c r="EV232" s="144">
        <v>2131</v>
      </c>
      <c r="EW232" s="129"/>
      <c r="EX232" s="123"/>
      <c r="EY232" s="123"/>
      <c r="EZ232" s="259"/>
      <c r="FA232" s="260">
        <f t="shared" si="28"/>
        <v>0.46358261836899661</v>
      </c>
      <c r="FB232" s="118"/>
      <c r="FC232" s="118"/>
      <c r="FD232" s="118"/>
      <c r="FE232" s="118"/>
      <c r="FF232" s="118"/>
      <c r="FG232" s="118"/>
      <c r="FH232" s="118"/>
      <c r="FI232" s="118"/>
      <c r="FJ232" s="118"/>
      <c r="FK232" s="118"/>
      <c r="FL232" s="118"/>
      <c r="FM232" s="118"/>
      <c r="FN232" s="118"/>
      <c r="FO232" s="118"/>
      <c r="FP232" s="118"/>
      <c r="FQ232" s="118"/>
      <c r="FR232" s="118"/>
      <c r="FS232" s="118"/>
      <c r="FT232" s="118"/>
      <c r="FU232" s="118"/>
      <c r="FV232" s="118"/>
      <c r="FW232" s="118"/>
      <c r="FX232" s="118"/>
      <c r="FY232" s="118"/>
      <c r="FZ232" s="118"/>
      <c r="GA232" s="118"/>
      <c r="GB232" s="118"/>
      <c r="GC232" s="118"/>
      <c r="GD232" s="118"/>
      <c r="GE232" s="118"/>
      <c r="GF232" s="118"/>
      <c r="GG232" s="118"/>
      <c r="GH232" s="118"/>
      <c r="GI232" s="118"/>
      <c r="GJ232" s="118"/>
      <c r="GK232" s="118"/>
      <c r="GL232" s="118"/>
      <c r="GM232" s="118"/>
      <c r="GN232" s="118"/>
      <c r="GO232" s="118"/>
      <c r="GP232" s="118"/>
      <c r="GQ232" s="118"/>
      <c r="GR232" s="118"/>
      <c r="GS232" s="118"/>
      <c r="GT232" s="118"/>
      <c r="GU232" s="118"/>
      <c r="GV232" s="118"/>
      <c r="GW232" s="118"/>
      <c r="GX232" s="118"/>
      <c r="GY232" s="118"/>
      <c r="GZ232" s="118"/>
      <c r="HA232" s="118"/>
      <c r="HB232" s="118"/>
      <c r="HC232" s="118"/>
      <c r="HD232" s="118"/>
      <c r="HE232" s="118"/>
      <c r="HF232" s="118"/>
      <c r="HG232" s="118"/>
      <c r="HH232" s="118"/>
      <c r="HI232" s="118"/>
      <c r="HJ232" s="118"/>
      <c r="HK232" s="118"/>
      <c r="HL232" s="118"/>
      <c r="HM232" s="118"/>
      <c r="HN232" s="118"/>
      <c r="HO232" s="118"/>
      <c r="HP232" s="118"/>
      <c r="HQ232" s="118"/>
      <c r="HR232" s="118"/>
      <c r="HS232" s="118"/>
      <c r="HT232" s="118"/>
      <c r="HU232" s="118"/>
      <c r="HV232" s="118"/>
    </row>
    <row r="233" spans="1:230" x14ac:dyDescent="0.3">
      <c r="A233" s="120"/>
      <c r="B233" s="120"/>
      <c r="C233" s="118"/>
      <c r="D233" s="118"/>
      <c r="E233" s="118"/>
      <c r="F233" s="118"/>
      <c r="G233" s="118"/>
      <c r="H233" s="118"/>
      <c r="I233" s="118"/>
      <c r="J233" s="118"/>
      <c r="K233" s="118"/>
      <c r="L233" s="118"/>
      <c r="M233" s="118"/>
      <c r="N233" s="118"/>
      <c r="O233" s="118"/>
      <c r="P233" s="118"/>
      <c r="Q233" s="118"/>
      <c r="R233" s="118"/>
      <c r="S233" s="118"/>
      <c r="T233" s="123"/>
      <c r="U233" s="120"/>
      <c r="V233" s="118"/>
      <c r="W233" s="118"/>
      <c r="X233" s="118"/>
      <c r="Y233" s="118"/>
      <c r="Z233" s="118"/>
      <c r="AA233" s="118"/>
      <c r="AB233" s="118"/>
      <c r="AC233" s="118"/>
      <c r="AD233" s="118"/>
      <c r="AE233" s="118"/>
      <c r="AF233" s="118"/>
      <c r="AG233" s="118"/>
      <c r="AH233" s="118"/>
      <c r="AI233" s="118"/>
      <c r="AJ233" s="118"/>
      <c r="AK233" s="118"/>
      <c r="AL233" s="118"/>
      <c r="AM233" s="118"/>
      <c r="AN233" s="118"/>
      <c r="AO233" s="118"/>
      <c r="AP233" s="118"/>
      <c r="AQ233" s="118"/>
      <c r="AR233" s="118"/>
      <c r="AS233" s="123"/>
      <c r="AT233" s="123"/>
      <c r="AU233" s="118"/>
      <c r="AV233" s="118"/>
      <c r="AW233" s="118"/>
      <c r="AX233" s="118"/>
      <c r="AY233" s="118"/>
      <c r="AZ233" s="118"/>
      <c r="BA233" s="118"/>
      <c r="BB233" s="118"/>
      <c r="BC233" s="118"/>
      <c r="BD233" s="118"/>
      <c r="BE233" s="118"/>
      <c r="BF233" s="118"/>
      <c r="BG233" s="118"/>
      <c r="BH233" s="118"/>
      <c r="BI233" s="118"/>
      <c r="BJ233" s="118"/>
      <c r="BK233" s="118"/>
      <c r="BL233" s="118"/>
      <c r="BM233" s="118"/>
      <c r="BN233" s="118"/>
      <c r="BO233" s="118"/>
      <c r="BP233" s="118"/>
      <c r="BQ233" s="118"/>
      <c r="BR233" s="118"/>
      <c r="BS233" s="118"/>
      <c r="BT233" s="118"/>
      <c r="BU233" s="118"/>
      <c r="BV233" s="118"/>
      <c r="BW233" s="118"/>
      <c r="BX233" s="118"/>
      <c r="BY233" s="118"/>
      <c r="BZ233" s="118"/>
      <c r="CA233" s="118"/>
      <c r="CB233" s="118"/>
      <c r="CC233" s="118"/>
      <c r="CD233" s="118"/>
      <c r="CE233" s="118"/>
      <c r="CF233" s="118"/>
      <c r="CG233" s="118"/>
      <c r="CH233" s="118"/>
      <c r="CI233" s="118"/>
      <c r="CJ233" s="118"/>
      <c r="CK233" s="118"/>
      <c r="CL233" s="118"/>
      <c r="CM233" s="118"/>
      <c r="CN233" s="118"/>
      <c r="CO233" s="118"/>
      <c r="CP233" s="118"/>
      <c r="CQ233" s="118"/>
      <c r="CR233" s="118"/>
      <c r="CS233" s="118"/>
      <c r="CT233" s="118"/>
      <c r="CU233" s="118"/>
      <c r="CV233" s="118"/>
      <c r="CW233" s="118"/>
      <c r="CX233" s="118"/>
      <c r="CY233" s="118"/>
      <c r="CZ233" s="118"/>
      <c r="DA233" s="118"/>
      <c r="DB233" s="118"/>
      <c r="DC233" s="118"/>
      <c r="DD233" s="118"/>
      <c r="DE233" s="118"/>
      <c r="DF233" s="118"/>
      <c r="DG233" s="118"/>
      <c r="DH233" s="118"/>
      <c r="DI233" s="118"/>
      <c r="DJ233" s="118"/>
      <c r="DK233" s="118"/>
      <c r="DL233" s="118"/>
      <c r="DM233" s="118"/>
      <c r="DN233" s="118"/>
      <c r="DO233" s="118"/>
      <c r="DP233" s="118"/>
      <c r="DQ233" s="118"/>
      <c r="DR233" s="118"/>
      <c r="DS233" s="118"/>
      <c r="DT233" s="118"/>
      <c r="DU233" s="129"/>
      <c r="DV233" s="118"/>
      <c r="DW233" s="118"/>
      <c r="DX233" s="118"/>
      <c r="DY233" s="118"/>
      <c r="DZ233" s="118"/>
      <c r="EA233" s="118"/>
      <c r="EB233" s="118"/>
      <c r="EC233" s="118"/>
      <c r="ED233" s="118"/>
      <c r="EE233" s="118"/>
      <c r="EF233" s="118"/>
      <c r="EG233" s="118"/>
      <c r="EH233" s="118"/>
      <c r="EI233" s="118"/>
      <c r="EJ233" s="118"/>
      <c r="EK233" s="118"/>
      <c r="EL233" s="123"/>
      <c r="EM233" s="123"/>
      <c r="EN233" s="118"/>
      <c r="EO233" s="118"/>
      <c r="EP233" s="118"/>
      <c r="EQ233" s="118"/>
      <c r="ER233" s="118"/>
      <c r="ES233" s="118"/>
      <c r="ET233" s="118"/>
      <c r="EU233" s="118"/>
      <c r="EV233" s="144">
        <v>2132</v>
      </c>
      <c r="EW233" s="129"/>
      <c r="EX233" s="123"/>
      <c r="EY233" s="123"/>
      <c r="EZ233" s="259"/>
      <c r="FA233" s="260">
        <f t="shared" si="28"/>
        <v>0.46647015710671713</v>
      </c>
      <c r="FB233" s="118"/>
      <c r="FC233" s="118"/>
      <c r="FD233" s="118"/>
      <c r="FE233" s="118"/>
      <c r="FF233" s="118"/>
      <c r="FG233" s="118"/>
      <c r="FH233" s="118"/>
      <c r="FI233" s="118"/>
      <c r="FJ233" s="118"/>
      <c r="FK233" s="118"/>
      <c r="FL233" s="118"/>
      <c r="FM233" s="118"/>
      <c r="FN233" s="118"/>
      <c r="FO233" s="118"/>
      <c r="FP233" s="118"/>
      <c r="FQ233" s="118"/>
      <c r="FR233" s="118"/>
      <c r="FS233" s="118"/>
      <c r="FT233" s="118"/>
      <c r="FU233" s="118"/>
      <c r="FV233" s="118"/>
      <c r="FW233" s="118"/>
      <c r="FX233" s="118"/>
      <c r="FY233" s="118"/>
      <c r="FZ233" s="118"/>
      <c r="GA233" s="118"/>
      <c r="GB233" s="118"/>
      <c r="GC233" s="118"/>
      <c r="GD233" s="118"/>
      <c r="GE233" s="118"/>
      <c r="GF233" s="118"/>
      <c r="GG233" s="118"/>
      <c r="GH233" s="118"/>
      <c r="GI233" s="118"/>
      <c r="GJ233" s="118"/>
      <c r="GK233" s="118"/>
      <c r="GL233" s="118"/>
      <c r="GM233" s="118"/>
      <c r="GN233" s="118"/>
      <c r="GO233" s="118"/>
      <c r="GP233" s="118"/>
      <c r="GQ233" s="118"/>
      <c r="GR233" s="118"/>
      <c r="GS233" s="118"/>
      <c r="GT233" s="118"/>
      <c r="GU233" s="118"/>
      <c r="GV233" s="118"/>
      <c r="GW233" s="118"/>
      <c r="GX233" s="118"/>
      <c r="GY233" s="118"/>
      <c r="GZ233" s="118"/>
      <c r="HA233" s="118"/>
      <c r="HB233" s="118"/>
      <c r="HC233" s="118"/>
      <c r="HD233" s="118"/>
      <c r="HE233" s="118"/>
      <c r="HF233" s="118"/>
      <c r="HG233" s="118"/>
      <c r="HH233" s="118"/>
      <c r="HI233" s="118"/>
      <c r="HJ233" s="118"/>
      <c r="HK233" s="118"/>
      <c r="HL233" s="118"/>
      <c r="HM233" s="118"/>
      <c r="HN233" s="118"/>
      <c r="HO233" s="118"/>
      <c r="HP233" s="118"/>
      <c r="HQ233" s="118"/>
      <c r="HR233" s="118"/>
      <c r="HS233" s="118"/>
      <c r="HT233" s="118"/>
      <c r="HU233" s="118"/>
      <c r="HV233" s="118"/>
    </row>
    <row r="234" spans="1:230" x14ac:dyDescent="0.3">
      <c r="A234" s="120"/>
      <c r="B234" s="120"/>
      <c r="C234" s="118"/>
      <c r="D234" s="118"/>
      <c r="E234" s="118"/>
      <c r="F234" s="118"/>
      <c r="G234" s="118"/>
      <c r="H234" s="118"/>
      <c r="I234" s="118"/>
      <c r="J234" s="118"/>
      <c r="K234" s="118"/>
      <c r="L234" s="118"/>
      <c r="M234" s="118"/>
      <c r="N234" s="118"/>
      <c r="O234" s="118"/>
      <c r="P234" s="118"/>
      <c r="Q234" s="118"/>
      <c r="R234" s="118"/>
      <c r="S234" s="118"/>
      <c r="T234" s="123"/>
      <c r="U234" s="120"/>
      <c r="V234" s="118"/>
      <c r="W234" s="118"/>
      <c r="X234" s="118"/>
      <c r="Y234" s="118"/>
      <c r="Z234" s="118"/>
      <c r="AA234" s="118"/>
      <c r="AB234" s="118"/>
      <c r="AC234" s="118"/>
      <c r="AD234" s="118"/>
      <c r="AE234" s="118"/>
      <c r="AF234" s="118"/>
      <c r="AG234" s="118"/>
      <c r="AH234" s="118"/>
      <c r="AI234" s="118"/>
      <c r="AJ234" s="118"/>
      <c r="AK234" s="118"/>
      <c r="AL234" s="118"/>
      <c r="AM234" s="118"/>
      <c r="AN234" s="118"/>
      <c r="AO234" s="118"/>
      <c r="AP234" s="118"/>
      <c r="AQ234" s="118"/>
      <c r="AR234" s="118"/>
      <c r="AS234" s="123"/>
      <c r="AT234" s="123"/>
      <c r="AU234" s="118"/>
      <c r="AV234" s="118"/>
      <c r="AW234" s="118"/>
      <c r="AX234" s="118"/>
      <c r="AY234" s="118"/>
      <c r="AZ234" s="118"/>
      <c r="BA234" s="118"/>
      <c r="BB234" s="118"/>
      <c r="BC234" s="118"/>
      <c r="BD234" s="118"/>
      <c r="BE234" s="118"/>
      <c r="BF234" s="118"/>
      <c r="BG234" s="118"/>
      <c r="BH234" s="118"/>
      <c r="BI234" s="118"/>
      <c r="BJ234" s="118"/>
      <c r="BK234" s="118"/>
      <c r="BL234" s="118"/>
      <c r="BM234" s="118"/>
      <c r="BN234" s="118"/>
      <c r="BO234" s="118"/>
      <c r="BP234" s="118"/>
      <c r="BQ234" s="118"/>
      <c r="BR234" s="118"/>
      <c r="BS234" s="118"/>
      <c r="BT234" s="118"/>
      <c r="BU234" s="118"/>
      <c r="BV234" s="118"/>
      <c r="BW234" s="118"/>
      <c r="BX234" s="118"/>
      <c r="BY234" s="118"/>
      <c r="BZ234" s="118"/>
      <c r="CA234" s="118"/>
      <c r="CB234" s="118"/>
      <c r="CC234" s="118"/>
      <c r="CD234" s="118"/>
      <c r="CE234" s="118"/>
      <c r="CF234" s="118"/>
      <c r="CG234" s="118"/>
      <c r="CH234" s="118"/>
      <c r="CI234" s="118"/>
      <c r="CJ234" s="118"/>
      <c r="CK234" s="118"/>
      <c r="CL234" s="118"/>
      <c r="CM234" s="118"/>
      <c r="CN234" s="118"/>
      <c r="CO234" s="118"/>
      <c r="CP234" s="118"/>
      <c r="CQ234" s="118"/>
      <c r="CR234" s="118"/>
      <c r="CS234" s="118"/>
      <c r="CT234" s="118"/>
      <c r="CU234" s="118"/>
      <c r="CV234" s="118"/>
      <c r="CW234" s="118"/>
      <c r="CX234" s="118"/>
      <c r="CY234" s="118"/>
      <c r="CZ234" s="118"/>
      <c r="DA234" s="118"/>
      <c r="DB234" s="118"/>
      <c r="DC234" s="118"/>
      <c r="DD234" s="118"/>
      <c r="DE234" s="118"/>
      <c r="DF234" s="118"/>
      <c r="DG234" s="118"/>
      <c r="DH234" s="118"/>
      <c r="DI234" s="118"/>
      <c r="DJ234" s="118"/>
      <c r="DK234" s="118"/>
      <c r="DL234" s="118"/>
      <c r="DM234" s="118"/>
      <c r="DN234" s="118"/>
      <c r="DO234" s="118"/>
      <c r="DP234" s="118"/>
      <c r="DQ234" s="118"/>
      <c r="DR234" s="118"/>
      <c r="DS234" s="118"/>
      <c r="DT234" s="118"/>
      <c r="DU234" s="129"/>
      <c r="DV234" s="118"/>
      <c r="DW234" s="118"/>
      <c r="DX234" s="118"/>
      <c r="DY234" s="118"/>
      <c r="DZ234" s="118"/>
      <c r="EA234" s="118"/>
      <c r="EB234" s="118"/>
      <c r="EC234" s="118"/>
      <c r="ED234" s="118"/>
      <c r="EE234" s="118"/>
      <c r="EF234" s="118"/>
      <c r="EG234" s="118"/>
      <c r="EH234" s="118"/>
      <c r="EI234" s="118"/>
      <c r="EJ234" s="118"/>
      <c r="EK234" s="118"/>
      <c r="EL234" s="123"/>
      <c r="EM234" s="123"/>
      <c r="EN234" s="118"/>
      <c r="EO234" s="118"/>
      <c r="EP234" s="118"/>
      <c r="EQ234" s="118"/>
      <c r="ER234" s="118"/>
      <c r="ES234" s="118"/>
      <c r="ET234" s="118"/>
      <c r="EU234" s="118"/>
      <c r="EV234" s="159">
        <v>2133</v>
      </c>
      <c r="EW234" s="129"/>
      <c r="EX234" s="123"/>
      <c r="EY234" s="123"/>
      <c r="EZ234" s="259"/>
      <c r="FA234" s="260">
        <f t="shared" si="28"/>
        <v>0.46935769584443854</v>
      </c>
      <c r="FB234" s="118"/>
      <c r="FC234" s="118"/>
      <c r="FD234" s="118"/>
      <c r="FE234" s="118"/>
      <c r="FF234" s="118"/>
      <c r="FG234" s="118"/>
      <c r="FH234" s="118"/>
      <c r="FI234" s="118"/>
      <c r="FJ234" s="118"/>
      <c r="FK234" s="118"/>
      <c r="FL234" s="118"/>
      <c r="FM234" s="118"/>
      <c r="FN234" s="118"/>
      <c r="FO234" s="118"/>
      <c r="FP234" s="118"/>
      <c r="FQ234" s="118"/>
      <c r="FR234" s="118"/>
      <c r="FS234" s="118"/>
      <c r="FT234" s="118"/>
      <c r="FU234" s="118"/>
      <c r="FV234" s="118"/>
      <c r="FW234" s="118"/>
      <c r="FX234" s="118"/>
      <c r="FY234" s="118"/>
      <c r="FZ234" s="118"/>
      <c r="GA234" s="118"/>
      <c r="GB234" s="118"/>
      <c r="GC234" s="118"/>
      <c r="GD234" s="118"/>
      <c r="GE234" s="118"/>
      <c r="GF234" s="118"/>
      <c r="GG234" s="118"/>
      <c r="GH234" s="118"/>
      <c r="GI234" s="118"/>
      <c r="GJ234" s="118"/>
      <c r="GK234" s="118"/>
      <c r="GL234" s="118"/>
      <c r="GM234" s="118"/>
      <c r="GN234" s="118"/>
      <c r="GO234" s="118"/>
      <c r="GP234" s="118"/>
      <c r="GQ234" s="118"/>
      <c r="GR234" s="118"/>
      <c r="GS234" s="118"/>
      <c r="GT234" s="118"/>
      <c r="GU234" s="118"/>
      <c r="GV234" s="118"/>
      <c r="GW234" s="118"/>
      <c r="GX234" s="118"/>
      <c r="GY234" s="118"/>
      <c r="GZ234" s="118"/>
      <c r="HA234" s="118"/>
      <c r="HB234" s="118"/>
      <c r="HC234" s="118"/>
      <c r="HD234" s="118"/>
      <c r="HE234" s="118"/>
      <c r="HF234" s="118"/>
      <c r="HG234" s="118"/>
      <c r="HH234" s="118"/>
      <c r="HI234" s="118"/>
      <c r="HJ234" s="118"/>
      <c r="HK234" s="118"/>
      <c r="HL234" s="118"/>
      <c r="HM234" s="118"/>
      <c r="HN234" s="118"/>
      <c r="HO234" s="118"/>
      <c r="HP234" s="118"/>
      <c r="HQ234" s="118"/>
      <c r="HR234" s="118"/>
      <c r="HS234" s="118"/>
      <c r="HT234" s="118"/>
      <c r="HU234" s="118"/>
      <c r="HV234" s="118"/>
    </row>
    <row r="235" spans="1:230" x14ac:dyDescent="0.3">
      <c r="A235" s="120"/>
      <c r="B235" s="120"/>
      <c r="C235" s="118"/>
      <c r="D235" s="118"/>
      <c r="E235" s="118"/>
      <c r="F235" s="118"/>
      <c r="G235" s="118"/>
      <c r="H235" s="118"/>
      <c r="I235" s="118"/>
      <c r="J235" s="118"/>
      <c r="K235" s="118"/>
      <c r="L235" s="118"/>
      <c r="M235" s="118"/>
      <c r="N235" s="118"/>
      <c r="O235" s="118"/>
      <c r="P235" s="118"/>
      <c r="Q235" s="118"/>
      <c r="R235" s="118"/>
      <c r="S235" s="118"/>
      <c r="T235" s="123"/>
      <c r="U235" s="120"/>
      <c r="V235" s="118"/>
      <c r="W235" s="118"/>
      <c r="X235" s="118"/>
      <c r="Y235" s="118"/>
      <c r="Z235" s="118"/>
      <c r="AA235" s="118"/>
      <c r="AB235" s="118"/>
      <c r="AC235" s="118"/>
      <c r="AD235" s="118"/>
      <c r="AE235" s="118"/>
      <c r="AF235" s="118"/>
      <c r="AG235" s="118"/>
      <c r="AH235" s="118"/>
      <c r="AI235" s="118"/>
      <c r="AJ235" s="118"/>
      <c r="AK235" s="118"/>
      <c r="AL235" s="118"/>
      <c r="AM235" s="118"/>
      <c r="AN235" s="118"/>
      <c r="AO235" s="118"/>
      <c r="AP235" s="118"/>
      <c r="AQ235" s="118"/>
      <c r="AR235" s="118"/>
      <c r="AS235" s="123"/>
      <c r="AT235" s="123"/>
      <c r="AU235" s="118"/>
      <c r="AV235" s="118"/>
      <c r="AW235" s="118"/>
      <c r="AX235" s="118"/>
      <c r="AY235" s="118"/>
      <c r="AZ235" s="118"/>
      <c r="BA235" s="118"/>
      <c r="BB235" s="118"/>
      <c r="BC235" s="118"/>
      <c r="BD235" s="118"/>
      <c r="BE235" s="118"/>
      <c r="BF235" s="118"/>
      <c r="BG235" s="118"/>
      <c r="BH235" s="118"/>
      <c r="BI235" s="118"/>
      <c r="BJ235" s="118"/>
      <c r="BK235" s="118"/>
      <c r="BL235" s="118"/>
      <c r="BM235" s="118"/>
      <c r="BN235" s="118"/>
      <c r="BO235" s="118"/>
      <c r="BP235" s="118"/>
      <c r="BQ235" s="118"/>
      <c r="BR235" s="118"/>
      <c r="BS235" s="118"/>
      <c r="BT235" s="118"/>
      <c r="BU235" s="118"/>
      <c r="BV235" s="118"/>
      <c r="BW235" s="118"/>
      <c r="BX235" s="118"/>
      <c r="BY235" s="118"/>
      <c r="BZ235" s="118"/>
      <c r="CA235" s="118"/>
      <c r="CB235" s="118"/>
      <c r="CC235" s="118"/>
      <c r="CD235" s="118"/>
      <c r="CE235" s="118"/>
      <c r="CF235" s="118"/>
      <c r="CG235" s="118"/>
      <c r="CH235" s="118"/>
      <c r="CI235" s="118"/>
      <c r="CJ235" s="118"/>
      <c r="CK235" s="118"/>
      <c r="CL235" s="118"/>
      <c r="CM235" s="118"/>
      <c r="CN235" s="118"/>
      <c r="CO235" s="118"/>
      <c r="CP235" s="118"/>
      <c r="CQ235" s="118"/>
      <c r="CR235" s="118"/>
      <c r="CS235" s="118"/>
      <c r="CT235" s="118"/>
      <c r="CU235" s="118"/>
      <c r="CV235" s="118"/>
      <c r="CW235" s="118"/>
      <c r="CX235" s="118"/>
      <c r="CY235" s="118"/>
      <c r="CZ235" s="118"/>
      <c r="DA235" s="118"/>
      <c r="DB235" s="118"/>
      <c r="DC235" s="118"/>
      <c r="DD235" s="118"/>
      <c r="DE235" s="118"/>
      <c r="DF235" s="118"/>
      <c r="DG235" s="118"/>
      <c r="DH235" s="118"/>
      <c r="DI235" s="118"/>
      <c r="DJ235" s="118"/>
      <c r="DK235" s="118"/>
      <c r="DL235" s="118"/>
      <c r="DM235" s="118"/>
      <c r="DN235" s="118"/>
      <c r="DO235" s="118"/>
      <c r="DP235" s="118"/>
      <c r="DQ235" s="118"/>
      <c r="DR235" s="118"/>
      <c r="DS235" s="118"/>
      <c r="DT235" s="118"/>
      <c r="DU235" s="129"/>
      <c r="DV235" s="118"/>
      <c r="DW235" s="118"/>
      <c r="DX235" s="118"/>
      <c r="DY235" s="118"/>
      <c r="DZ235" s="118"/>
      <c r="EA235" s="118"/>
      <c r="EB235" s="118"/>
      <c r="EC235" s="118"/>
      <c r="ED235" s="118"/>
      <c r="EE235" s="118"/>
      <c r="EF235" s="118"/>
      <c r="EG235" s="118"/>
      <c r="EH235" s="118"/>
      <c r="EI235" s="118"/>
      <c r="EJ235" s="118"/>
      <c r="EK235" s="118"/>
      <c r="EL235" s="123"/>
      <c r="EM235" s="123"/>
      <c r="EN235" s="118"/>
      <c r="EO235" s="118"/>
      <c r="EP235" s="118"/>
      <c r="EQ235" s="118"/>
      <c r="ER235" s="118"/>
      <c r="ES235" s="118"/>
      <c r="ET235" s="118"/>
      <c r="EU235" s="118"/>
      <c r="EV235" s="144">
        <v>2134</v>
      </c>
      <c r="EW235" s="129"/>
      <c r="EX235" s="123"/>
      <c r="EY235" s="123"/>
      <c r="EZ235" s="259"/>
      <c r="FA235" s="260">
        <f t="shared" si="28"/>
        <v>0.47224523458215906</v>
      </c>
      <c r="FB235" s="118"/>
      <c r="FC235" s="118"/>
      <c r="FD235" s="118"/>
      <c r="FE235" s="118"/>
      <c r="FF235" s="118"/>
      <c r="FG235" s="118"/>
      <c r="FH235" s="118"/>
      <c r="FI235" s="118"/>
      <c r="FJ235" s="118"/>
      <c r="FK235" s="118"/>
      <c r="FL235" s="118"/>
      <c r="FM235" s="118"/>
      <c r="FN235" s="118"/>
      <c r="FO235" s="118"/>
      <c r="FP235" s="118"/>
      <c r="FQ235" s="118"/>
      <c r="FR235" s="118"/>
      <c r="FS235" s="118"/>
      <c r="FT235" s="118"/>
      <c r="FU235" s="118"/>
      <c r="FV235" s="118"/>
      <c r="FW235" s="118"/>
      <c r="FX235" s="118"/>
      <c r="FY235" s="118"/>
      <c r="FZ235" s="118"/>
      <c r="GA235" s="118"/>
      <c r="GB235" s="118"/>
      <c r="GC235" s="118"/>
      <c r="GD235" s="118"/>
      <c r="GE235" s="118"/>
      <c r="GF235" s="118"/>
      <c r="GG235" s="118"/>
      <c r="GH235" s="118"/>
      <c r="GI235" s="118"/>
      <c r="GJ235" s="118"/>
      <c r="GK235" s="118"/>
      <c r="GL235" s="118"/>
      <c r="GM235" s="118"/>
      <c r="GN235" s="118"/>
      <c r="GO235" s="118"/>
      <c r="GP235" s="118"/>
      <c r="GQ235" s="118"/>
      <c r="GR235" s="118"/>
      <c r="GS235" s="118"/>
      <c r="GT235" s="118"/>
      <c r="GU235" s="118"/>
      <c r="GV235" s="118"/>
      <c r="GW235" s="118"/>
      <c r="GX235" s="118"/>
      <c r="GY235" s="118"/>
      <c r="GZ235" s="118"/>
      <c r="HA235" s="118"/>
      <c r="HB235" s="118"/>
      <c r="HC235" s="118"/>
      <c r="HD235" s="118"/>
      <c r="HE235" s="118"/>
      <c r="HF235" s="118"/>
      <c r="HG235" s="118"/>
      <c r="HH235" s="118"/>
      <c r="HI235" s="118"/>
      <c r="HJ235" s="118"/>
      <c r="HK235" s="118"/>
      <c r="HL235" s="118"/>
      <c r="HM235" s="118"/>
      <c r="HN235" s="118"/>
      <c r="HO235" s="118"/>
      <c r="HP235" s="118"/>
      <c r="HQ235" s="118"/>
      <c r="HR235" s="118"/>
      <c r="HS235" s="118"/>
      <c r="HT235" s="118"/>
      <c r="HU235" s="118"/>
      <c r="HV235" s="118"/>
    </row>
    <row r="236" spans="1:230" x14ac:dyDescent="0.3">
      <c r="A236" s="120"/>
      <c r="B236" s="120"/>
      <c r="C236" s="118"/>
      <c r="D236" s="118"/>
      <c r="E236" s="118"/>
      <c r="F236" s="118"/>
      <c r="G236" s="118"/>
      <c r="H236" s="118"/>
      <c r="I236" s="118"/>
      <c r="J236" s="118"/>
      <c r="K236" s="118"/>
      <c r="L236" s="118"/>
      <c r="M236" s="118"/>
      <c r="N236" s="118"/>
      <c r="O236" s="118"/>
      <c r="P236" s="118"/>
      <c r="Q236" s="118"/>
      <c r="R236" s="118"/>
      <c r="S236" s="118"/>
      <c r="T236" s="123"/>
      <c r="U236" s="120"/>
      <c r="V236" s="118"/>
      <c r="W236" s="118"/>
      <c r="X236" s="118"/>
      <c r="Y236" s="118"/>
      <c r="Z236" s="118"/>
      <c r="AA236" s="118"/>
      <c r="AB236" s="118"/>
      <c r="AC236" s="118"/>
      <c r="AD236" s="118"/>
      <c r="AE236" s="118"/>
      <c r="AF236" s="118"/>
      <c r="AG236" s="118"/>
      <c r="AH236" s="118"/>
      <c r="AI236" s="118"/>
      <c r="AJ236" s="118"/>
      <c r="AK236" s="118"/>
      <c r="AL236" s="118"/>
      <c r="AM236" s="118"/>
      <c r="AN236" s="118"/>
      <c r="AO236" s="118"/>
      <c r="AP236" s="118"/>
      <c r="AQ236" s="118"/>
      <c r="AR236" s="118"/>
      <c r="AS236" s="123"/>
      <c r="AT236" s="123"/>
      <c r="AU236" s="118"/>
      <c r="AV236" s="118"/>
      <c r="AW236" s="118"/>
      <c r="AX236" s="118"/>
      <c r="AY236" s="118"/>
      <c r="AZ236" s="118"/>
      <c r="BA236" s="118"/>
      <c r="BB236" s="118"/>
      <c r="BC236" s="118"/>
      <c r="BD236" s="118"/>
      <c r="BE236" s="118"/>
      <c r="BF236" s="118"/>
      <c r="BG236" s="118"/>
      <c r="BH236" s="118"/>
      <c r="BI236" s="118"/>
      <c r="BJ236" s="118"/>
      <c r="BK236" s="118"/>
      <c r="BL236" s="118"/>
      <c r="BM236" s="118"/>
      <c r="BN236" s="118"/>
      <c r="BO236" s="118"/>
      <c r="BP236" s="118"/>
      <c r="BQ236" s="118"/>
      <c r="BR236" s="118"/>
      <c r="BS236" s="118"/>
      <c r="BT236" s="118"/>
      <c r="BU236" s="118"/>
      <c r="BV236" s="118"/>
      <c r="BW236" s="118"/>
      <c r="BX236" s="118"/>
      <c r="BY236" s="118"/>
      <c r="BZ236" s="118"/>
      <c r="CA236" s="118"/>
      <c r="CB236" s="118"/>
      <c r="CC236" s="118"/>
      <c r="CD236" s="118"/>
      <c r="CE236" s="118"/>
      <c r="CF236" s="118"/>
      <c r="CG236" s="118"/>
      <c r="CH236" s="118"/>
      <c r="CI236" s="118"/>
      <c r="CJ236" s="118"/>
      <c r="CK236" s="118"/>
      <c r="CL236" s="118"/>
      <c r="CM236" s="118"/>
      <c r="CN236" s="118"/>
      <c r="CO236" s="118"/>
      <c r="CP236" s="118"/>
      <c r="CQ236" s="118"/>
      <c r="CR236" s="118"/>
      <c r="CS236" s="118"/>
      <c r="CT236" s="118"/>
      <c r="CU236" s="118"/>
      <c r="CV236" s="118"/>
      <c r="CW236" s="118"/>
      <c r="CX236" s="118"/>
      <c r="CY236" s="118"/>
      <c r="CZ236" s="118"/>
      <c r="DA236" s="118"/>
      <c r="DB236" s="118"/>
      <c r="DC236" s="118"/>
      <c r="DD236" s="118"/>
      <c r="DE236" s="118"/>
      <c r="DF236" s="118"/>
      <c r="DG236" s="118"/>
      <c r="DH236" s="118"/>
      <c r="DI236" s="118"/>
      <c r="DJ236" s="118"/>
      <c r="DK236" s="118"/>
      <c r="DL236" s="118"/>
      <c r="DM236" s="118"/>
      <c r="DN236" s="118"/>
      <c r="DO236" s="118"/>
      <c r="DP236" s="118"/>
      <c r="DQ236" s="118"/>
      <c r="DR236" s="118"/>
      <c r="DS236" s="118"/>
      <c r="DT236" s="118"/>
      <c r="DU236" s="129"/>
      <c r="DV236" s="118"/>
      <c r="DW236" s="118"/>
      <c r="DX236" s="118"/>
      <c r="DY236" s="118"/>
      <c r="DZ236" s="118"/>
      <c r="EA236" s="118"/>
      <c r="EB236" s="118"/>
      <c r="EC236" s="118"/>
      <c r="ED236" s="118"/>
      <c r="EE236" s="118"/>
      <c r="EF236" s="118"/>
      <c r="EG236" s="118"/>
      <c r="EH236" s="118"/>
      <c r="EI236" s="118"/>
      <c r="EJ236" s="118"/>
      <c r="EK236" s="118"/>
      <c r="EL236" s="123"/>
      <c r="EM236" s="123"/>
      <c r="EN236" s="118"/>
      <c r="EO236" s="118"/>
      <c r="EP236" s="118"/>
      <c r="EQ236" s="118"/>
      <c r="ER236" s="118"/>
      <c r="ES236" s="118"/>
      <c r="ET236" s="118"/>
      <c r="EU236" s="118"/>
      <c r="EV236" s="144">
        <v>2135</v>
      </c>
      <c r="EW236" s="129"/>
      <c r="EX236" s="123"/>
      <c r="EY236" s="123"/>
      <c r="EZ236" s="259"/>
      <c r="FA236" s="260">
        <f t="shared" si="28"/>
        <v>0.47513277331988046</v>
      </c>
      <c r="FB236" s="118"/>
      <c r="FC236" s="118"/>
      <c r="FD236" s="118"/>
      <c r="FE236" s="118"/>
      <c r="FF236" s="118"/>
      <c r="FG236" s="118"/>
      <c r="FH236" s="118"/>
      <c r="FI236" s="118"/>
      <c r="FJ236" s="118"/>
      <c r="FK236" s="118"/>
      <c r="FL236" s="118"/>
      <c r="FM236" s="118"/>
      <c r="FN236" s="118"/>
      <c r="FO236" s="118"/>
      <c r="FP236" s="118"/>
      <c r="FQ236" s="118"/>
      <c r="FR236" s="118"/>
      <c r="FS236" s="118"/>
      <c r="FT236" s="118"/>
      <c r="FU236" s="118"/>
      <c r="FV236" s="118"/>
      <c r="FW236" s="118"/>
      <c r="FX236" s="118"/>
      <c r="FY236" s="118"/>
      <c r="FZ236" s="118"/>
      <c r="GA236" s="118"/>
      <c r="GB236" s="118"/>
      <c r="GC236" s="118"/>
      <c r="GD236" s="118"/>
      <c r="GE236" s="118"/>
      <c r="GF236" s="118"/>
      <c r="GG236" s="118"/>
      <c r="GH236" s="118"/>
      <c r="GI236" s="118"/>
      <c r="GJ236" s="118"/>
      <c r="GK236" s="118"/>
      <c r="GL236" s="118"/>
      <c r="GM236" s="118"/>
      <c r="GN236" s="118"/>
      <c r="GO236" s="118"/>
      <c r="GP236" s="118"/>
      <c r="GQ236" s="118"/>
      <c r="GR236" s="118"/>
      <c r="GS236" s="118"/>
      <c r="GT236" s="118"/>
      <c r="GU236" s="118"/>
      <c r="GV236" s="118"/>
      <c r="GW236" s="118"/>
      <c r="GX236" s="118"/>
      <c r="GY236" s="118"/>
      <c r="GZ236" s="118"/>
      <c r="HA236" s="118"/>
      <c r="HB236" s="118"/>
      <c r="HC236" s="118"/>
      <c r="HD236" s="118"/>
      <c r="HE236" s="118"/>
      <c r="HF236" s="118"/>
      <c r="HG236" s="118"/>
      <c r="HH236" s="118"/>
      <c r="HI236" s="118"/>
      <c r="HJ236" s="118"/>
      <c r="HK236" s="118"/>
      <c r="HL236" s="118"/>
      <c r="HM236" s="118"/>
      <c r="HN236" s="118"/>
      <c r="HO236" s="118"/>
      <c r="HP236" s="118"/>
      <c r="HQ236" s="118"/>
      <c r="HR236" s="118"/>
      <c r="HS236" s="118"/>
      <c r="HT236" s="118"/>
      <c r="HU236" s="118"/>
      <c r="HV236" s="118"/>
    </row>
    <row r="237" spans="1:230" x14ac:dyDescent="0.3">
      <c r="A237" s="120"/>
      <c r="B237" s="120"/>
      <c r="C237" s="118"/>
      <c r="D237" s="118"/>
      <c r="E237" s="118"/>
      <c r="F237" s="118"/>
      <c r="G237" s="118"/>
      <c r="H237" s="118"/>
      <c r="I237" s="118"/>
      <c r="J237" s="118"/>
      <c r="K237" s="118"/>
      <c r="L237" s="118"/>
      <c r="M237" s="118"/>
      <c r="N237" s="118"/>
      <c r="O237" s="118"/>
      <c r="P237" s="118"/>
      <c r="Q237" s="118"/>
      <c r="R237" s="118"/>
      <c r="S237" s="118"/>
      <c r="T237" s="123"/>
      <c r="U237" s="120"/>
      <c r="V237" s="118"/>
      <c r="W237" s="118"/>
      <c r="X237" s="118"/>
      <c r="Y237" s="118"/>
      <c r="Z237" s="118"/>
      <c r="AA237" s="118"/>
      <c r="AB237" s="118"/>
      <c r="AC237" s="118"/>
      <c r="AD237" s="118"/>
      <c r="AE237" s="118"/>
      <c r="AF237" s="118"/>
      <c r="AG237" s="118"/>
      <c r="AH237" s="118"/>
      <c r="AI237" s="118"/>
      <c r="AJ237" s="118"/>
      <c r="AK237" s="118"/>
      <c r="AL237" s="118"/>
      <c r="AM237" s="118"/>
      <c r="AN237" s="118"/>
      <c r="AO237" s="118"/>
      <c r="AP237" s="118"/>
      <c r="AQ237" s="118"/>
      <c r="AR237" s="118"/>
      <c r="AS237" s="123"/>
      <c r="AT237" s="123"/>
      <c r="AU237" s="118"/>
      <c r="AV237" s="118"/>
      <c r="AW237" s="118"/>
      <c r="AX237" s="118"/>
      <c r="AY237" s="118"/>
      <c r="AZ237" s="118"/>
      <c r="BA237" s="118"/>
      <c r="BB237" s="118"/>
      <c r="BC237" s="118"/>
      <c r="BD237" s="118"/>
      <c r="BE237" s="118"/>
      <c r="BF237" s="118"/>
      <c r="BG237" s="118"/>
      <c r="BH237" s="118"/>
      <c r="BI237" s="118"/>
      <c r="BJ237" s="118"/>
      <c r="BK237" s="118"/>
      <c r="BL237" s="118"/>
      <c r="BM237" s="118"/>
      <c r="BN237" s="118"/>
      <c r="BO237" s="118"/>
      <c r="BP237" s="118"/>
      <c r="BQ237" s="118"/>
      <c r="BR237" s="118"/>
      <c r="BS237" s="118"/>
      <c r="BT237" s="118"/>
      <c r="BU237" s="118"/>
      <c r="BV237" s="118"/>
      <c r="BW237" s="118"/>
      <c r="BX237" s="118"/>
      <c r="BY237" s="118"/>
      <c r="BZ237" s="118"/>
      <c r="CA237" s="118"/>
      <c r="CB237" s="118"/>
      <c r="CC237" s="118"/>
      <c r="CD237" s="118"/>
      <c r="CE237" s="118"/>
      <c r="CF237" s="118"/>
      <c r="CG237" s="118"/>
      <c r="CH237" s="118"/>
      <c r="CI237" s="118"/>
      <c r="CJ237" s="118"/>
      <c r="CK237" s="118"/>
      <c r="CL237" s="118"/>
      <c r="CM237" s="118"/>
      <c r="CN237" s="118"/>
      <c r="CO237" s="118"/>
      <c r="CP237" s="118"/>
      <c r="CQ237" s="118"/>
      <c r="CR237" s="118"/>
      <c r="CS237" s="118"/>
      <c r="CT237" s="118"/>
      <c r="CU237" s="118"/>
      <c r="CV237" s="118"/>
      <c r="CW237" s="118"/>
      <c r="CX237" s="118"/>
      <c r="CY237" s="118"/>
      <c r="CZ237" s="118"/>
      <c r="DA237" s="118"/>
      <c r="DB237" s="118"/>
      <c r="DC237" s="118"/>
      <c r="DD237" s="118"/>
      <c r="DE237" s="118"/>
      <c r="DF237" s="118"/>
      <c r="DG237" s="118"/>
      <c r="DH237" s="118"/>
      <c r="DI237" s="118"/>
      <c r="DJ237" s="118"/>
      <c r="DK237" s="118"/>
      <c r="DL237" s="118"/>
      <c r="DM237" s="118"/>
      <c r="DN237" s="118"/>
      <c r="DO237" s="118"/>
      <c r="DP237" s="118"/>
      <c r="DQ237" s="118"/>
      <c r="DR237" s="118"/>
      <c r="DS237" s="118"/>
      <c r="DT237" s="118"/>
      <c r="DU237" s="129"/>
      <c r="DV237" s="118"/>
      <c r="DW237" s="118"/>
      <c r="DX237" s="118"/>
      <c r="DY237" s="118"/>
      <c r="DZ237" s="118"/>
      <c r="EA237" s="118"/>
      <c r="EB237" s="118"/>
      <c r="EC237" s="118"/>
      <c r="ED237" s="118"/>
      <c r="EE237" s="118"/>
      <c r="EF237" s="118"/>
      <c r="EG237" s="118"/>
      <c r="EH237" s="118"/>
      <c r="EI237" s="118"/>
      <c r="EJ237" s="118"/>
      <c r="EK237" s="118"/>
      <c r="EL237" s="123"/>
      <c r="EM237" s="123"/>
      <c r="EN237" s="118"/>
      <c r="EO237" s="118"/>
      <c r="EP237" s="118"/>
      <c r="EQ237" s="118"/>
      <c r="ER237" s="118"/>
      <c r="ES237" s="118"/>
      <c r="ET237" s="118"/>
      <c r="EU237" s="118"/>
      <c r="EV237" s="144">
        <v>2136</v>
      </c>
      <c r="EW237" s="129"/>
      <c r="EX237" s="123"/>
      <c r="EY237" s="123"/>
      <c r="EZ237" s="259"/>
      <c r="FA237" s="260">
        <f t="shared" si="28"/>
        <v>0.47802031205760098</v>
      </c>
      <c r="FB237" s="118"/>
      <c r="FC237" s="118"/>
      <c r="FD237" s="118"/>
      <c r="FE237" s="118"/>
      <c r="FF237" s="118"/>
      <c r="FG237" s="118"/>
      <c r="FH237" s="118"/>
      <c r="FI237" s="118"/>
      <c r="FJ237" s="118"/>
      <c r="FK237" s="118"/>
      <c r="FL237" s="118"/>
      <c r="FM237" s="118"/>
      <c r="FN237" s="118"/>
      <c r="FO237" s="118"/>
      <c r="FP237" s="118"/>
      <c r="FQ237" s="118"/>
      <c r="FR237" s="118"/>
      <c r="FS237" s="118"/>
      <c r="FT237" s="118"/>
      <c r="FU237" s="118"/>
      <c r="FV237" s="118"/>
      <c r="FW237" s="118"/>
      <c r="FX237" s="118"/>
      <c r="FY237" s="118"/>
      <c r="FZ237" s="118"/>
      <c r="GA237" s="118"/>
      <c r="GB237" s="118"/>
      <c r="GC237" s="118"/>
      <c r="GD237" s="118"/>
      <c r="GE237" s="118"/>
      <c r="GF237" s="118"/>
      <c r="GG237" s="118"/>
      <c r="GH237" s="118"/>
      <c r="GI237" s="118"/>
      <c r="GJ237" s="118"/>
      <c r="GK237" s="118"/>
      <c r="GL237" s="118"/>
      <c r="GM237" s="118"/>
      <c r="GN237" s="118"/>
      <c r="GO237" s="118"/>
      <c r="GP237" s="118"/>
      <c r="GQ237" s="118"/>
      <c r="GR237" s="118"/>
      <c r="GS237" s="118"/>
      <c r="GT237" s="118"/>
      <c r="GU237" s="118"/>
      <c r="GV237" s="118"/>
      <c r="GW237" s="118"/>
      <c r="GX237" s="118"/>
      <c r="GY237" s="118"/>
      <c r="GZ237" s="118"/>
      <c r="HA237" s="118"/>
      <c r="HB237" s="118"/>
      <c r="HC237" s="118"/>
      <c r="HD237" s="118"/>
      <c r="HE237" s="118"/>
      <c r="HF237" s="118"/>
      <c r="HG237" s="118"/>
      <c r="HH237" s="118"/>
      <c r="HI237" s="118"/>
      <c r="HJ237" s="118"/>
      <c r="HK237" s="118"/>
      <c r="HL237" s="118"/>
      <c r="HM237" s="118"/>
      <c r="HN237" s="118"/>
      <c r="HO237" s="118"/>
      <c r="HP237" s="118"/>
      <c r="HQ237" s="118"/>
      <c r="HR237" s="118"/>
      <c r="HS237" s="118"/>
      <c r="HT237" s="118"/>
      <c r="HU237" s="118"/>
      <c r="HV237" s="118"/>
    </row>
    <row r="238" spans="1:230" x14ac:dyDescent="0.3">
      <c r="A238" s="120"/>
      <c r="B238" s="120"/>
      <c r="C238" s="118"/>
      <c r="D238" s="118"/>
      <c r="E238" s="118"/>
      <c r="F238" s="118"/>
      <c r="G238" s="118"/>
      <c r="H238" s="118"/>
      <c r="I238" s="118"/>
      <c r="J238" s="118"/>
      <c r="K238" s="118"/>
      <c r="L238" s="118"/>
      <c r="M238" s="118"/>
      <c r="N238" s="118"/>
      <c r="O238" s="118"/>
      <c r="P238" s="118"/>
      <c r="Q238" s="118"/>
      <c r="R238" s="118"/>
      <c r="S238" s="118"/>
      <c r="T238" s="123"/>
      <c r="U238" s="120"/>
      <c r="V238" s="118"/>
      <c r="W238" s="118"/>
      <c r="X238" s="118"/>
      <c r="Y238" s="118"/>
      <c r="Z238" s="118"/>
      <c r="AA238" s="118"/>
      <c r="AB238" s="118"/>
      <c r="AC238" s="118"/>
      <c r="AD238" s="118"/>
      <c r="AE238" s="118"/>
      <c r="AF238" s="118"/>
      <c r="AG238" s="118"/>
      <c r="AH238" s="118"/>
      <c r="AI238" s="118"/>
      <c r="AJ238" s="118"/>
      <c r="AK238" s="118"/>
      <c r="AL238" s="118"/>
      <c r="AM238" s="118"/>
      <c r="AN238" s="118"/>
      <c r="AO238" s="118"/>
      <c r="AP238" s="118"/>
      <c r="AQ238" s="118"/>
      <c r="AR238" s="118"/>
      <c r="AS238" s="123"/>
      <c r="AT238" s="123"/>
      <c r="AU238" s="118"/>
      <c r="AV238" s="118"/>
      <c r="AW238" s="118"/>
      <c r="AX238" s="118"/>
      <c r="AY238" s="118"/>
      <c r="AZ238" s="118"/>
      <c r="BA238" s="118"/>
      <c r="BB238" s="118"/>
      <c r="BC238" s="118"/>
      <c r="BD238" s="118"/>
      <c r="BE238" s="118"/>
      <c r="BF238" s="118"/>
      <c r="BG238" s="118"/>
      <c r="BH238" s="118"/>
      <c r="BI238" s="118"/>
      <c r="BJ238" s="118"/>
      <c r="BK238" s="118"/>
      <c r="BL238" s="118"/>
      <c r="BM238" s="118"/>
      <c r="BN238" s="118"/>
      <c r="BO238" s="118"/>
      <c r="BP238" s="118"/>
      <c r="BQ238" s="118"/>
      <c r="BR238" s="118"/>
      <c r="BS238" s="118"/>
      <c r="BT238" s="118"/>
      <c r="BU238" s="118"/>
      <c r="BV238" s="118"/>
      <c r="BW238" s="118"/>
      <c r="BX238" s="118"/>
      <c r="BY238" s="118"/>
      <c r="BZ238" s="118"/>
      <c r="CA238" s="118"/>
      <c r="CB238" s="118"/>
      <c r="CC238" s="118"/>
      <c r="CD238" s="118"/>
      <c r="CE238" s="118"/>
      <c r="CF238" s="118"/>
      <c r="CG238" s="118"/>
      <c r="CH238" s="118"/>
      <c r="CI238" s="118"/>
      <c r="CJ238" s="118"/>
      <c r="CK238" s="118"/>
      <c r="CL238" s="118"/>
      <c r="CM238" s="118"/>
      <c r="CN238" s="118"/>
      <c r="CO238" s="118"/>
      <c r="CP238" s="118"/>
      <c r="CQ238" s="118"/>
      <c r="CR238" s="118"/>
      <c r="CS238" s="118"/>
      <c r="CT238" s="118"/>
      <c r="CU238" s="118"/>
      <c r="CV238" s="118"/>
      <c r="CW238" s="118"/>
      <c r="CX238" s="118"/>
      <c r="CY238" s="118"/>
      <c r="CZ238" s="118"/>
      <c r="DA238" s="118"/>
      <c r="DB238" s="118"/>
      <c r="DC238" s="118"/>
      <c r="DD238" s="118"/>
      <c r="DE238" s="118"/>
      <c r="DF238" s="118"/>
      <c r="DG238" s="118"/>
      <c r="DH238" s="118"/>
      <c r="DI238" s="118"/>
      <c r="DJ238" s="118"/>
      <c r="DK238" s="118"/>
      <c r="DL238" s="118"/>
      <c r="DM238" s="118"/>
      <c r="DN238" s="118"/>
      <c r="DO238" s="118"/>
      <c r="DP238" s="118"/>
      <c r="DQ238" s="118"/>
      <c r="DR238" s="118"/>
      <c r="DS238" s="118"/>
      <c r="DT238" s="118"/>
      <c r="DU238" s="129"/>
      <c r="DV238" s="118"/>
      <c r="DW238" s="118"/>
      <c r="DX238" s="118"/>
      <c r="DY238" s="118"/>
      <c r="DZ238" s="118"/>
      <c r="EA238" s="118"/>
      <c r="EB238" s="118"/>
      <c r="EC238" s="118"/>
      <c r="ED238" s="118"/>
      <c r="EE238" s="118"/>
      <c r="EF238" s="118"/>
      <c r="EG238" s="118"/>
      <c r="EH238" s="118"/>
      <c r="EI238" s="118"/>
      <c r="EJ238" s="118"/>
      <c r="EK238" s="118"/>
      <c r="EL238" s="123"/>
      <c r="EM238" s="123"/>
      <c r="EN238" s="118"/>
      <c r="EO238" s="118"/>
      <c r="EP238" s="118"/>
      <c r="EQ238" s="118"/>
      <c r="ER238" s="118"/>
      <c r="ES238" s="118"/>
      <c r="ET238" s="118"/>
      <c r="EU238" s="118"/>
      <c r="EV238" s="159">
        <v>2137</v>
      </c>
      <c r="EW238" s="129"/>
      <c r="EX238" s="123"/>
      <c r="EY238" s="123"/>
      <c r="EZ238" s="259"/>
      <c r="FA238" s="260">
        <f t="shared" si="28"/>
        <v>0.48090785079532239</v>
      </c>
      <c r="FB238" s="118"/>
      <c r="FC238" s="118"/>
      <c r="FD238" s="118"/>
      <c r="FE238" s="118"/>
      <c r="FF238" s="118"/>
      <c r="FG238" s="118"/>
      <c r="FH238" s="118"/>
      <c r="FI238" s="118"/>
      <c r="FJ238" s="118"/>
      <c r="FK238" s="118"/>
      <c r="FL238" s="118"/>
      <c r="FM238" s="118"/>
      <c r="FN238" s="118"/>
      <c r="FO238" s="118"/>
      <c r="FP238" s="118"/>
      <c r="FQ238" s="118"/>
      <c r="FR238" s="118"/>
      <c r="FS238" s="118"/>
      <c r="FT238" s="118"/>
      <c r="FU238" s="118"/>
      <c r="FV238" s="118"/>
      <c r="FW238" s="118"/>
      <c r="FX238" s="118"/>
      <c r="FY238" s="118"/>
      <c r="FZ238" s="118"/>
      <c r="GA238" s="118"/>
      <c r="GB238" s="118"/>
      <c r="GC238" s="118"/>
      <c r="GD238" s="118"/>
      <c r="GE238" s="118"/>
      <c r="GF238" s="118"/>
      <c r="GG238" s="118"/>
      <c r="GH238" s="118"/>
      <c r="GI238" s="118"/>
      <c r="GJ238" s="118"/>
      <c r="GK238" s="118"/>
      <c r="GL238" s="118"/>
      <c r="GM238" s="118"/>
      <c r="GN238" s="118"/>
      <c r="GO238" s="118"/>
      <c r="GP238" s="118"/>
      <c r="GQ238" s="118"/>
      <c r="GR238" s="118"/>
      <c r="GS238" s="118"/>
      <c r="GT238" s="118"/>
      <c r="GU238" s="118"/>
      <c r="GV238" s="118"/>
      <c r="GW238" s="118"/>
      <c r="GX238" s="118"/>
      <c r="GY238" s="118"/>
      <c r="GZ238" s="118"/>
      <c r="HA238" s="118"/>
      <c r="HB238" s="118"/>
      <c r="HC238" s="118"/>
      <c r="HD238" s="118"/>
      <c r="HE238" s="118"/>
      <c r="HF238" s="118"/>
      <c r="HG238" s="118"/>
      <c r="HH238" s="118"/>
      <c r="HI238" s="118"/>
      <c r="HJ238" s="118"/>
      <c r="HK238" s="118"/>
      <c r="HL238" s="118"/>
      <c r="HM238" s="118"/>
      <c r="HN238" s="118"/>
      <c r="HO238" s="118"/>
      <c r="HP238" s="118"/>
      <c r="HQ238" s="118"/>
      <c r="HR238" s="118"/>
      <c r="HS238" s="118"/>
      <c r="HT238" s="118"/>
      <c r="HU238" s="118"/>
      <c r="HV238" s="118"/>
    </row>
    <row r="239" spans="1:230" x14ac:dyDescent="0.3">
      <c r="A239" s="120"/>
      <c r="B239" s="120"/>
      <c r="C239" s="118"/>
      <c r="D239" s="118"/>
      <c r="E239" s="118"/>
      <c r="F239" s="118"/>
      <c r="G239" s="118"/>
      <c r="H239" s="118"/>
      <c r="I239" s="118"/>
      <c r="J239" s="118"/>
      <c r="K239" s="118"/>
      <c r="L239" s="118"/>
      <c r="M239" s="118"/>
      <c r="N239" s="118"/>
      <c r="O239" s="118"/>
      <c r="P239" s="118"/>
      <c r="Q239" s="118"/>
      <c r="R239" s="118"/>
      <c r="S239" s="118"/>
      <c r="T239" s="123"/>
      <c r="U239" s="120"/>
      <c r="V239" s="118"/>
      <c r="W239" s="118"/>
      <c r="X239" s="118"/>
      <c r="Y239" s="118"/>
      <c r="Z239" s="118"/>
      <c r="AA239" s="118"/>
      <c r="AB239" s="118"/>
      <c r="AC239" s="118"/>
      <c r="AD239" s="118"/>
      <c r="AE239" s="118"/>
      <c r="AF239" s="118"/>
      <c r="AG239" s="118"/>
      <c r="AH239" s="118"/>
      <c r="AI239" s="118"/>
      <c r="AJ239" s="118"/>
      <c r="AK239" s="118"/>
      <c r="AL239" s="118"/>
      <c r="AM239" s="118"/>
      <c r="AN239" s="118"/>
      <c r="AO239" s="118"/>
      <c r="AP239" s="118"/>
      <c r="AQ239" s="118"/>
      <c r="AR239" s="118"/>
      <c r="AS239" s="123"/>
      <c r="AT239" s="123"/>
      <c r="AU239" s="118"/>
      <c r="AV239" s="118"/>
      <c r="AW239" s="118"/>
      <c r="AX239" s="118"/>
      <c r="AY239" s="118"/>
      <c r="AZ239" s="118"/>
      <c r="BA239" s="118"/>
      <c r="BB239" s="118"/>
      <c r="BC239" s="118"/>
      <c r="BD239" s="118"/>
      <c r="BE239" s="118"/>
      <c r="BF239" s="118"/>
      <c r="BG239" s="118"/>
      <c r="BH239" s="118"/>
      <c r="BI239" s="118"/>
      <c r="BJ239" s="118"/>
      <c r="BK239" s="118"/>
      <c r="BL239" s="118"/>
      <c r="BM239" s="118"/>
      <c r="BN239" s="118"/>
      <c r="BO239" s="118"/>
      <c r="BP239" s="118"/>
      <c r="BQ239" s="118"/>
      <c r="BR239" s="118"/>
      <c r="BS239" s="118"/>
      <c r="BT239" s="118"/>
      <c r="BU239" s="118"/>
      <c r="BV239" s="118"/>
      <c r="BW239" s="118"/>
      <c r="BX239" s="118"/>
      <c r="BY239" s="118"/>
      <c r="BZ239" s="118"/>
      <c r="CA239" s="118"/>
      <c r="CB239" s="118"/>
      <c r="CC239" s="118"/>
      <c r="CD239" s="118"/>
      <c r="CE239" s="118"/>
      <c r="CF239" s="118"/>
      <c r="CG239" s="118"/>
      <c r="CH239" s="118"/>
      <c r="CI239" s="118"/>
      <c r="CJ239" s="118"/>
      <c r="CK239" s="118"/>
      <c r="CL239" s="118"/>
      <c r="CM239" s="118"/>
      <c r="CN239" s="118"/>
      <c r="CO239" s="118"/>
      <c r="CP239" s="118"/>
      <c r="CQ239" s="118"/>
      <c r="CR239" s="118"/>
      <c r="CS239" s="118"/>
      <c r="CT239" s="118"/>
      <c r="CU239" s="118"/>
      <c r="CV239" s="118"/>
      <c r="CW239" s="118"/>
      <c r="CX239" s="118"/>
      <c r="CY239" s="118"/>
      <c r="CZ239" s="118"/>
      <c r="DA239" s="118"/>
      <c r="DB239" s="118"/>
      <c r="DC239" s="118"/>
      <c r="DD239" s="118"/>
      <c r="DE239" s="118"/>
      <c r="DF239" s="118"/>
      <c r="DG239" s="118"/>
      <c r="DH239" s="118"/>
      <c r="DI239" s="118"/>
      <c r="DJ239" s="118"/>
      <c r="DK239" s="118"/>
      <c r="DL239" s="118"/>
      <c r="DM239" s="118"/>
      <c r="DN239" s="118"/>
      <c r="DO239" s="118"/>
      <c r="DP239" s="118"/>
      <c r="DQ239" s="118"/>
      <c r="DR239" s="118"/>
      <c r="DS239" s="118"/>
      <c r="DT239" s="118"/>
      <c r="DU239" s="129"/>
      <c r="DV239" s="118"/>
      <c r="DW239" s="118"/>
      <c r="DX239" s="118"/>
      <c r="DY239" s="118"/>
      <c r="DZ239" s="118"/>
      <c r="EA239" s="118"/>
      <c r="EB239" s="118"/>
      <c r="EC239" s="118"/>
      <c r="ED239" s="118"/>
      <c r="EE239" s="118"/>
      <c r="EF239" s="118"/>
      <c r="EG239" s="118"/>
      <c r="EH239" s="118"/>
      <c r="EI239" s="118"/>
      <c r="EJ239" s="118"/>
      <c r="EK239" s="118"/>
      <c r="EL239" s="123"/>
      <c r="EM239" s="123"/>
      <c r="EN239" s="118"/>
      <c r="EO239" s="118"/>
      <c r="EP239" s="118"/>
      <c r="EQ239" s="118"/>
      <c r="ER239" s="118"/>
      <c r="ES239" s="118"/>
      <c r="ET239" s="118"/>
      <c r="EU239" s="118"/>
      <c r="EV239" s="144">
        <v>2138</v>
      </c>
      <c r="EW239" s="129"/>
      <c r="EX239" s="123"/>
      <c r="EY239" s="123"/>
      <c r="EZ239" s="259"/>
      <c r="FA239" s="260">
        <f t="shared" si="28"/>
        <v>0.48379538953304291</v>
      </c>
      <c r="FB239" s="118"/>
      <c r="FC239" s="118"/>
      <c r="FD239" s="118"/>
      <c r="FE239" s="118"/>
      <c r="FF239" s="118"/>
      <c r="FG239" s="118"/>
      <c r="FH239" s="118"/>
      <c r="FI239" s="118"/>
      <c r="FJ239" s="118"/>
      <c r="FK239" s="118"/>
      <c r="FL239" s="118"/>
      <c r="FM239" s="118"/>
      <c r="FN239" s="118"/>
      <c r="FO239" s="118"/>
      <c r="FP239" s="118"/>
      <c r="FQ239" s="118"/>
      <c r="FR239" s="118"/>
      <c r="FS239" s="118"/>
      <c r="FT239" s="118"/>
      <c r="FU239" s="118"/>
      <c r="FV239" s="118"/>
      <c r="FW239" s="118"/>
      <c r="FX239" s="118"/>
      <c r="FY239" s="118"/>
      <c r="FZ239" s="118"/>
      <c r="GA239" s="118"/>
      <c r="GB239" s="118"/>
      <c r="GC239" s="118"/>
      <c r="GD239" s="118"/>
      <c r="GE239" s="118"/>
      <c r="GF239" s="118"/>
      <c r="GG239" s="118"/>
      <c r="GH239" s="118"/>
      <c r="GI239" s="118"/>
      <c r="GJ239" s="118"/>
      <c r="GK239" s="118"/>
      <c r="GL239" s="118"/>
      <c r="GM239" s="118"/>
      <c r="GN239" s="118"/>
      <c r="GO239" s="118"/>
      <c r="GP239" s="118"/>
      <c r="GQ239" s="118"/>
      <c r="GR239" s="118"/>
      <c r="GS239" s="118"/>
      <c r="GT239" s="118"/>
      <c r="GU239" s="118"/>
      <c r="GV239" s="118"/>
      <c r="GW239" s="118"/>
      <c r="GX239" s="118"/>
      <c r="GY239" s="118"/>
      <c r="GZ239" s="118"/>
      <c r="HA239" s="118"/>
      <c r="HB239" s="118"/>
      <c r="HC239" s="118"/>
      <c r="HD239" s="118"/>
      <c r="HE239" s="118"/>
      <c r="HF239" s="118"/>
      <c r="HG239" s="118"/>
      <c r="HH239" s="118"/>
      <c r="HI239" s="118"/>
      <c r="HJ239" s="118"/>
      <c r="HK239" s="118"/>
      <c r="HL239" s="118"/>
      <c r="HM239" s="118"/>
      <c r="HN239" s="118"/>
      <c r="HO239" s="118"/>
      <c r="HP239" s="118"/>
      <c r="HQ239" s="118"/>
      <c r="HR239" s="118"/>
      <c r="HS239" s="118"/>
      <c r="HT239" s="118"/>
      <c r="HU239" s="118"/>
      <c r="HV239" s="118"/>
    </row>
    <row r="240" spans="1:230" x14ac:dyDescent="0.3">
      <c r="A240" s="120"/>
      <c r="B240" s="120"/>
      <c r="C240" s="118"/>
      <c r="D240" s="118"/>
      <c r="E240" s="118"/>
      <c r="F240" s="118"/>
      <c r="G240" s="118"/>
      <c r="H240" s="118"/>
      <c r="I240" s="118"/>
      <c r="J240" s="118"/>
      <c r="K240" s="118"/>
      <c r="L240" s="118"/>
      <c r="M240" s="118"/>
      <c r="N240" s="118"/>
      <c r="O240" s="118"/>
      <c r="P240" s="118"/>
      <c r="Q240" s="118"/>
      <c r="R240" s="118"/>
      <c r="S240" s="118"/>
      <c r="T240" s="123"/>
      <c r="U240" s="120"/>
      <c r="V240" s="118"/>
      <c r="W240" s="118"/>
      <c r="X240" s="118"/>
      <c r="Y240" s="118"/>
      <c r="Z240" s="118"/>
      <c r="AA240" s="118"/>
      <c r="AB240" s="118"/>
      <c r="AC240" s="118"/>
      <c r="AD240" s="118"/>
      <c r="AE240" s="118"/>
      <c r="AF240" s="118"/>
      <c r="AG240" s="118"/>
      <c r="AH240" s="118"/>
      <c r="AI240" s="118"/>
      <c r="AJ240" s="118"/>
      <c r="AK240" s="118"/>
      <c r="AL240" s="118"/>
      <c r="AM240" s="118"/>
      <c r="AN240" s="118"/>
      <c r="AO240" s="118"/>
      <c r="AP240" s="118"/>
      <c r="AQ240" s="118"/>
      <c r="AR240" s="118"/>
      <c r="AS240" s="123"/>
      <c r="AT240" s="123"/>
      <c r="AU240" s="118"/>
      <c r="AV240" s="118"/>
      <c r="AW240" s="118"/>
      <c r="AX240" s="118"/>
      <c r="AY240" s="118"/>
      <c r="AZ240" s="118"/>
      <c r="BA240" s="118"/>
      <c r="BB240" s="118"/>
      <c r="BC240" s="118"/>
      <c r="BD240" s="118"/>
      <c r="BE240" s="118"/>
      <c r="BF240" s="118"/>
      <c r="BG240" s="118"/>
      <c r="BH240" s="118"/>
      <c r="BI240" s="118"/>
      <c r="BJ240" s="118"/>
      <c r="BK240" s="118"/>
      <c r="BL240" s="118"/>
      <c r="BM240" s="118"/>
      <c r="BN240" s="118"/>
      <c r="BO240" s="118"/>
      <c r="BP240" s="118"/>
      <c r="BQ240" s="118"/>
      <c r="BR240" s="118"/>
      <c r="BS240" s="118"/>
      <c r="BT240" s="118"/>
      <c r="BU240" s="118"/>
      <c r="BV240" s="118"/>
      <c r="BW240" s="118"/>
      <c r="BX240" s="118"/>
      <c r="BY240" s="118"/>
      <c r="BZ240" s="118"/>
      <c r="CA240" s="118"/>
      <c r="CB240" s="118"/>
      <c r="CC240" s="118"/>
      <c r="CD240" s="118"/>
      <c r="CE240" s="118"/>
      <c r="CF240" s="118"/>
      <c r="CG240" s="118"/>
      <c r="CH240" s="118"/>
      <c r="CI240" s="118"/>
      <c r="CJ240" s="118"/>
      <c r="CK240" s="118"/>
      <c r="CL240" s="118"/>
      <c r="CM240" s="118"/>
      <c r="CN240" s="118"/>
      <c r="CO240" s="118"/>
      <c r="CP240" s="118"/>
      <c r="CQ240" s="118"/>
      <c r="CR240" s="118"/>
      <c r="CS240" s="118"/>
      <c r="CT240" s="118"/>
      <c r="CU240" s="118"/>
      <c r="CV240" s="118"/>
      <c r="CW240" s="118"/>
      <c r="CX240" s="118"/>
      <c r="CY240" s="118"/>
      <c r="CZ240" s="118"/>
      <c r="DA240" s="118"/>
      <c r="DB240" s="118"/>
      <c r="DC240" s="118"/>
      <c r="DD240" s="118"/>
      <c r="DE240" s="118"/>
      <c r="DF240" s="118"/>
      <c r="DG240" s="118"/>
      <c r="DH240" s="118"/>
      <c r="DI240" s="118"/>
      <c r="DJ240" s="118"/>
      <c r="DK240" s="118"/>
      <c r="DL240" s="118"/>
      <c r="DM240" s="118"/>
      <c r="DN240" s="118"/>
      <c r="DO240" s="118"/>
      <c r="DP240" s="118"/>
      <c r="DQ240" s="118"/>
      <c r="DR240" s="118"/>
      <c r="DS240" s="118"/>
      <c r="DT240" s="118"/>
      <c r="DU240" s="129"/>
      <c r="DV240" s="118"/>
      <c r="DW240" s="118"/>
      <c r="DX240" s="118"/>
      <c r="DY240" s="118"/>
      <c r="DZ240" s="118"/>
      <c r="EA240" s="118"/>
      <c r="EB240" s="118"/>
      <c r="EC240" s="118"/>
      <c r="ED240" s="118"/>
      <c r="EE240" s="118"/>
      <c r="EF240" s="118"/>
      <c r="EG240" s="118"/>
      <c r="EH240" s="118"/>
      <c r="EI240" s="118"/>
      <c r="EJ240" s="118"/>
      <c r="EK240" s="118"/>
      <c r="EL240" s="123"/>
      <c r="EM240" s="123"/>
      <c r="EN240" s="118"/>
      <c r="EO240" s="118"/>
      <c r="EP240" s="118"/>
      <c r="EQ240" s="118"/>
      <c r="ER240" s="118"/>
      <c r="ES240" s="118"/>
      <c r="ET240" s="118"/>
      <c r="EU240" s="118"/>
      <c r="EV240" s="144">
        <v>2139</v>
      </c>
      <c r="EW240" s="129"/>
      <c r="EX240" s="123"/>
      <c r="EY240" s="123"/>
      <c r="EZ240" s="259"/>
      <c r="FA240" s="260">
        <f t="shared" si="28"/>
        <v>0.48668292827076343</v>
      </c>
      <c r="FB240" s="118"/>
      <c r="FC240" s="118"/>
      <c r="FD240" s="118"/>
      <c r="FE240" s="118"/>
      <c r="FF240" s="118"/>
      <c r="FG240" s="118"/>
      <c r="FH240" s="118"/>
      <c r="FI240" s="118"/>
      <c r="FJ240" s="118"/>
      <c r="FK240" s="118"/>
      <c r="FL240" s="118"/>
      <c r="FM240" s="118"/>
      <c r="FN240" s="118"/>
      <c r="FO240" s="118"/>
      <c r="FP240" s="118"/>
      <c r="FQ240" s="118"/>
      <c r="FR240" s="118"/>
      <c r="FS240" s="118"/>
      <c r="FT240" s="118"/>
      <c r="FU240" s="118"/>
      <c r="FV240" s="118"/>
      <c r="FW240" s="118"/>
      <c r="FX240" s="118"/>
      <c r="FY240" s="118"/>
      <c r="FZ240" s="118"/>
      <c r="GA240" s="118"/>
      <c r="GB240" s="118"/>
      <c r="GC240" s="118"/>
      <c r="GD240" s="118"/>
      <c r="GE240" s="118"/>
      <c r="GF240" s="118"/>
      <c r="GG240" s="118"/>
      <c r="GH240" s="118"/>
      <c r="GI240" s="118"/>
      <c r="GJ240" s="118"/>
      <c r="GK240" s="118"/>
      <c r="GL240" s="118"/>
      <c r="GM240" s="118"/>
      <c r="GN240" s="118"/>
      <c r="GO240" s="118"/>
      <c r="GP240" s="118"/>
      <c r="GQ240" s="118"/>
      <c r="GR240" s="118"/>
      <c r="GS240" s="118"/>
      <c r="GT240" s="118"/>
      <c r="GU240" s="118"/>
      <c r="GV240" s="118"/>
      <c r="GW240" s="118"/>
      <c r="GX240" s="118"/>
      <c r="GY240" s="118"/>
      <c r="GZ240" s="118"/>
      <c r="HA240" s="118"/>
      <c r="HB240" s="118"/>
      <c r="HC240" s="118"/>
      <c r="HD240" s="118"/>
      <c r="HE240" s="118"/>
      <c r="HF240" s="118"/>
      <c r="HG240" s="118"/>
      <c r="HH240" s="118"/>
      <c r="HI240" s="118"/>
      <c r="HJ240" s="118"/>
      <c r="HK240" s="118"/>
      <c r="HL240" s="118"/>
      <c r="HM240" s="118"/>
      <c r="HN240" s="118"/>
      <c r="HO240" s="118"/>
      <c r="HP240" s="118"/>
      <c r="HQ240" s="118"/>
      <c r="HR240" s="118"/>
      <c r="HS240" s="118"/>
      <c r="HT240" s="118"/>
      <c r="HU240" s="118"/>
      <c r="HV240" s="118"/>
    </row>
    <row r="241" spans="1:230" x14ac:dyDescent="0.3">
      <c r="A241" s="120"/>
      <c r="B241" s="120"/>
      <c r="C241" s="118"/>
      <c r="D241" s="118"/>
      <c r="E241" s="118"/>
      <c r="F241" s="118"/>
      <c r="G241" s="118"/>
      <c r="H241" s="118"/>
      <c r="I241" s="118"/>
      <c r="J241" s="118"/>
      <c r="K241" s="118"/>
      <c r="L241" s="118"/>
      <c r="M241" s="118"/>
      <c r="N241" s="118"/>
      <c r="O241" s="118"/>
      <c r="P241" s="118"/>
      <c r="Q241" s="118"/>
      <c r="R241" s="118"/>
      <c r="S241" s="118"/>
      <c r="T241" s="123"/>
      <c r="U241" s="120"/>
      <c r="V241" s="118"/>
      <c r="W241" s="118"/>
      <c r="X241" s="118"/>
      <c r="Y241" s="118"/>
      <c r="Z241" s="118"/>
      <c r="AA241" s="118"/>
      <c r="AB241" s="118"/>
      <c r="AC241" s="118"/>
      <c r="AD241" s="118"/>
      <c r="AE241" s="118"/>
      <c r="AF241" s="118"/>
      <c r="AG241" s="118"/>
      <c r="AH241" s="118"/>
      <c r="AI241" s="118"/>
      <c r="AJ241" s="118"/>
      <c r="AK241" s="118"/>
      <c r="AL241" s="118"/>
      <c r="AM241" s="118"/>
      <c r="AN241" s="118"/>
      <c r="AO241" s="118"/>
      <c r="AP241" s="118"/>
      <c r="AQ241" s="118"/>
      <c r="AR241" s="118"/>
      <c r="AS241" s="123"/>
      <c r="AT241" s="123"/>
      <c r="AU241" s="118"/>
      <c r="AV241" s="118"/>
      <c r="AW241" s="118"/>
      <c r="AX241" s="118"/>
      <c r="AY241" s="118"/>
      <c r="AZ241" s="118"/>
      <c r="BA241" s="118"/>
      <c r="BB241" s="118"/>
      <c r="BC241" s="118"/>
      <c r="BD241" s="118"/>
      <c r="BE241" s="118"/>
      <c r="BF241" s="118"/>
      <c r="BG241" s="118"/>
      <c r="BH241" s="118"/>
      <c r="BI241" s="118"/>
      <c r="BJ241" s="118"/>
      <c r="BK241" s="118"/>
      <c r="BL241" s="118"/>
      <c r="BM241" s="118"/>
      <c r="BN241" s="118"/>
      <c r="BO241" s="118"/>
      <c r="BP241" s="118"/>
      <c r="BQ241" s="118"/>
      <c r="BR241" s="118"/>
      <c r="BS241" s="118"/>
      <c r="BT241" s="118"/>
      <c r="BU241" s="118"/>
      <c r="BV241" s="118"/>
      <c r="BW241" s="118"/>
      <c r="BX241" s="118"/>
      <c r="BY241" s="118"/>
      <c r="BZ241" s="118"/>
      <c r="CA241" s="118"/>
      <c r="CB241" s="118"/>
      <c r="CC241" s="118"/>
      <c r="CD241" s="118"/>
      <c r="CE241" s="118"/>
      <c r="CF241" s="118"/>
      <c r="CG241" s="118"/>
      <c r="CH241" s="118"/>
      <c r="CI241" s="118"/>
      <c r="CJ241" s="118"/>
      <c r="CK241" s="118"/>
      <c r="CL241" s="118"/>
      <c r="CM241" s="118"/>
      <c r="CN241" s="118"/>
      <c r="CO241" s="118"/>
      <c r="CP241" s="118"/>
      <c r="CQ241" s="118"/>
      <c r="CR241" s="118"/>
      <c r="CS241" s="118"/>
      <c r="CT241" s="118"/>
      <c r="CU241" s="118"/>
      <c r="CV241" s="118"/>
      <c r="CW241" s="118"/>
      <c r="CX241" s="118"/>
      <c r="CY241" s="118"/>
      <c r="CZ241" s="118"/>
      <c r="DA241" s="118"/>
      <c r="DB241" s="118"/>
      <c r="DC241" s="118"/>
      <c r="DD241" s="118"/>
      <c r="DE241" s="118"/>
      <c r="DF241" s="118"/>
      <c r="DG241" s="118"/>
      <c r="DH241" s="118"/>
      <c r="DI241" s="118"/>
      <c r="DJ241" s="118"/>
      <c r="DK241" s="118"/>
      <c r="DL241" s="118"/>
      <c r="DM241" s="118"/>
      <c r="DN241" s="118"/>
      <c r="DO241" s="118"/>
      <c r="DP241" s="118"/>
      <c r="DQ241" s="118"/>
      <c r="DR241" s="118"/>
      <c r="DS241" s="118"/>
      <c r="DT241" s="118"/>
      <c r="DU241" s="129"/>
      <c r="DV241" s="118"/>
      <c r="DW241" s="118"/>
      <c r="DX241" s="118"/>
      <c r="DY241" s="118"/>
      <c r="DZ241" s="118"/>
      <c r="EA241" s="118"/>
      <c r="EB241" s="118"/>
      <c r="EC241" s="118"/>
      <c r="ED241" s="118"/>
      <c r="EE241" s="118"/>
      <c r="EF241" s="118"/>
      <c r="EG241" s="118"/>
      <c r="EH241" s="118"/>
      <c r="EI241" s="118"/>
      <c r="EJ241" s="118"/>
      <c r="EK241" s="118"/>
      <c r="EL241" s="123"/>
      <c r="EM241" s="123"/>
      <c r="EN241" s="118"/>
      <c r="EO241" s="118"/>
      <c r="EP241" s="118"/>
      <c r="EQ241" s="118"/>
      <c r="ER241" s="118"/>
      <c r="ES241" s="118"/>
      <c r="ET241" s="118"/>
      <c r="EU241" s="118"/>
      <c r="EV241" s="144">
        <v>2140</v>
      </c>
      <c r="EW241" s="129"/>
      <c r="EX241" s="123"/>
      <c r="EY241" s="123"/>
      <c r="EZ241" s="259"/>
      <c r="FA241" s="260">
        <f t="shared" si="28"/>
        <v>0.48957046700848483</v>
      </c>
      <c r="FB241" s="118"/>
      <c r="FC241" s="118"/>
      <c r="FD241" s="118"/>
      <c r="FE241" s="118"/>
      <c r="FF241" s="118"/>
      <c r="FG241" s="118"/>
      <c r="FH241" s="118"/>
      <c r="FI241" s="118"/>
      <c r="FJ241" s="118"/>
      <c r="FK241" s="118"/>
      <c r="FL241" s="118"/>
      <c r="FM241" s="118"/>
      <c r="FN241" s="118"/>
      <c r="FO241" s="118"/>
      <c r="FP241" s="118"/>
      <c r="FQ241" s="118"/>
      <c r="FR241" s="118"/>
      <c r="FS241" s="118"/>
      <c r="FT241" s="118"/>
      <c r="FU241" s="118"/>
      <c r="FV241" s="118"/>
      <c r="FW241" s="118"/>
      <c r="FX241" s="118"/>
      <c r="FY241" s="118"/>
      <c r="FZ241" s="118"/>
      <c r="GA241" s="118"/>
      <c r="GB241" s="118"/>
      <c r="GC241" s="118"/>
      <c r="GD241" s="118"/>
      <c r="GE241" s="118"/>
      <c r="GF241" s="118"/>
      <c r="GG241" s="118"/>
      <c r="GH241" s="118"/>
      <c r="GI241" s="118"/>
      <c r="GJ241" s="118"/>
      <c r="GK241" s="118"/>
      <c r="GL241" s="118"/>
      <c r="GM241" s="118"/>
      <c r="GN241" s="118"/>
      <c r="GO241" s="118"/>
      <c r="GP241" s="118"/>
      <c r="GQ241" s="118"/>
      <c r="GR241" s="118"/>
      <c r="GS241" s="118"/>
      <c r="GT241" s="118"/>
      <c r="GU241" s="118"/>
      <c r="GV241" s="118"/>
      <c r="GW241" s="118"/>
      <c r="GX241" s="118"/>
      <c r="GY241" s="118"/>
      <c r="GZ241" s="118"/>
      <c r="HA241" s="118"/>
      <c r="HB241" s="118"/>
      <c r="HC241" s="118"/>
      <c r="HD241" s="118"/>
      <c r="HE241" s="118"/>
      <c r="HF241" s="118"/>
      <c r="HG241" s="118"/>
      <c r="HH241" s="118"/>
      <c r="HI241" s="118"/>
      <c r="HJ241" s="118"/>
      <c r="HK241" s="118"/>
      <c r="HL241" s="118"/>
      <c r="HM241" s="118"/>
      <c r="HN241" s="118"/>
      <c r="HO241" s="118"/>
      <c r="HP241" s="118"/>
      <c r="HQ241" s="118"/>
      <c r="HR241" s="118"/>
      <c r="HS241" s="118"/>
      <c r="HT241" s="118"/>
      <c r="HU241" s="118"/>
      <c r="HV241" s="118"/>
    </row>
    <row r="242" spans="1:230" x14ac:dyDescent="0.3">
      <c r="A242" s="120"/>
      <c r="B242" s="120"/>
      <c r="C242" s="118"/>
      <c r="D242" s="118"/>
      <c r="E242" s="118"/>
      <c r="F242" s="118"/>
      <c r="G242" s="118"/>
      <c r="H242" s="118"/>
      <c r="I242" s="118"/>
      <c r="J242" s="118"/>
      <c r="K242" s="118"/>
      <c r="L242" s="118"/>
      <c r="M242" s="118"/>
      <c r="N242" s="118"/>
      <c r="O242" s="118"/>
      <c r="P242" s="118"/>
      <c r="Q242" s="118"/>
      <c r="R242" s="118"/>
      <c r="S242" s="118"/>
      <c r="T242" s="123"/>
      <c r="U242" s="120"/>
      <c r="V242" s="118"/>
      <c r="W242" s="118"/>
      <c r="X242" s="118"/>
      <c r="Y242" s="118"/>
      <c r="Z242" s="118"/>
      <c r="AA242" s="118"/>
      <c r="AB242" s="118"/>
      <c r="AC242" s="118"/>
      <c r="AD242" s="118"/>
      <c r="AE242" s="118"/>
      <c r="AF242" s="118"/>
      <c r="AG242" s="118"/>
      <c r="AH242" s="118"/>
      <c r="AI242" s="118"/>
      <c r="AJ242" s="118"/>
      <c r="AK242" s="118"/>
      <c r="AL242" s="118"/>
      <c r="AM242" s="118"/>
      <c r="AN242" s="118"/>
      <c r="AO242" s="118"/>
      <c r="AP242" s="118"/>
      <c r="AQ242" s="118"/>
      <c r="AR242" s="118"/>
      <c r="AS242" s="123"/>
      <c r="AT242" s="123"/>
      <c r="AU242" s="118"/>
      <c r="AV242" s="118"/>
      <c r="AW242" s="118"/>
      <c r="AX242" s="118"/>
      <c r="AY242" s="118"/>
      <c r="AZ242" s="118"/>
      <c r="BA242" s="118"/>
      <c r="BB242" s="118"/>
      <c r="BC242" s="118"/>
      <c r="BD242" s="118"/>
      <c r="BE242" s="118"/>
      <c r="BF242" s="118"/>
      <c r="BG242" s="118"/>
      <c r="BH242" s="118"/>
      <c r="BI242" s="118"/>
      <c r="BJ242" s="118"/>
      <c r="BK242" s="118"/>
      <c r="BL242" s="118"/>
      <c r="BM242" s="118"/>
      <c r="BN242" s="118"/>
      <c r="BO242" s="118"/>
      <c r="BP242" s="118"/>
      <c r="BQ242" s="118"/>
      <c r="BR242" s="118"/>
      <c r="BS242" s="118"/>
      <c r="BT242" s="118"/>
      <c r="BU242" s="118"/>
      <c r="BV242" s="118"/>
      <c r="BW242" s="118"/>
      <c r="BX242" s="118"/>
      <c r="BY242" s="118"/>
      <c r="BZ242" s="118"/>
      <c r="CA242" s="118"/>
      <c r="CB242" s="118"/>
      <c r="CC242" s="118"/>
      <c r="CD242" s="118"/>
      <c r="CE242" s="118"/>
      <c r="CF242" s="118"/>
      <c r="CG242" s="118"/>
      <c r="CH242" s="118"/>
      <c r="CI242" s="118"/>
      <c r="CJ242" s="118"/>
      <c r="CK242" s="118"/>
      <c r="CL242" s="118"/>
      <c r="CM242" s="118"/>
      <c r="CN242" s="118"/>
      <c r="CO242" s="118"/>
      <c r="CP242" s="118"/>
      <c r="CQ242" s="118"/>
      <c r="CR242" s="118"/>
      <c r="CS242" s="118"/>
      <c r="CT242" s="118"/>
      <c r="CU242" s="118"/>
      <c r="CV242" s="118"/>
      <c r="CW242" s="118"/>
      <c r="CX242" s="118"/>
      <c r="CY242" s="118"/>
      <c r="CZ242" s="118"/>
      <c r="DA242" s="118"/>
      <c r="DB242" s="118"/>
      <c r="DC242" s="118"/>
      <c r="DD242" s="118"/>
      <c r="DE242" s="118"/>
      <c r="DF242" s="118"/>
      <c r="DG242" s="118"/>
      <c r="DH242" s="118"/>
      <c r="DI242" s="118"/>
      <c r="DJ242" s="118"/>
      <c r="DK242" s="118"/>
      <c r="DL242" s="118"/>
      <c r="DM242" s="118"/>
      <c r="DN242" s="118"/>
      <c r="DO242" s="118"/>
      <c r="DP242" s="118"/>
      <c r="DQ242" s="118"/>
      <c r="DR242" s="118"/>
      <c r="DS242" s="118"/>
      <c r="DT242" s="118"/>
      <c r="DU242" s="129"/>
      <c r="DV242" s="118"/>
      <c r="DW242" s="118"/>
      <c r="DX242" s="118"/>
      <c r="DY242" s="118"/>
      <c r="DZ242" s="118"/>
      <c r="EA242" s="118"/>
      <c r="EB242" s="118"/>
      <c r="EC242" s="118"/>
      <c r="ED242" s="118"/>
      <c r="EE242" s="118"/>
      <c r="EF242" s="118"/>
      <c r="EG242" s="118"/>
      <c r="EH242" s="118"/>
      <c r="EI242" s="118"/>
      <c r="EJ242" s="118"/>
      <c r="EK242" s="118"/>
      <c r="EL242" s="123"/>
      <c r="EM242" s="123"/>
      <c r="EN242" s="118"/>
      <c r="EO242" s="118"/>
      <c r="EP242" s="118"/>
      <c r="EQ242" s="118"/>
      <c r="ER242" s="118"/>
      <c r="ES242" s="118"/>
      <c r="ET242" s="118"/>
      <c r="EU242" s="118"/>
      <c r="EV242" s="144">
        <v>2141</v>
      </c>
      <c r="EW242" s="129"/>
      <c r="EX242" s="123"/>
      <c r="EY242" s="123"/>
      <c r="EZ242" s="259"/>
      <c r="FA242" s="260">
        <f t="shared" si="28"/>
        <v>0.49245800574620535</v>
      </c>
      <c r="FB242" s="118"/>
      <c r="FC242" s="118"/>
      <c r="FD242" s="118"/>
      <c r="FE242" s="118"/>
      <c r="FF242" s="118"/>
      <c r="FG242" s="118"/>
      <c r="FH242" s="118"/>
      <c r="FI242" s="118"/>
      <c r="FJ242" s="118"/>
      <c r="FK242" s="118"/>
      <c r="FL242" s="118"/>
      <c r="FM242" s="118"/>
      <c r="FN242" s="118"/>
      <c r="FO242" s="118"/>
      <c r="FP242" s="118"/>
      <c r="FQ242" s="118"/>
      <c r="FR242" s="118"/>
      <c r="FS242" s="118"/>
      <c r="FT242" s="118"/>
      <c r="FU242" s="118"/>
      <c r="FV242" s="118"/>
      <c r="FW242" s="118"/>
      <c r="FX242" s="118"/>
      <c r="FY242" s="118"/>
      <c r="FZ242" s="118"/>
      <c r="GA242" s="118"/>
      <c r="GB242" s="118"/>
      <c r="GC242" s="118"/>
      <c r="GD242" s="118"/>
      <c r="GE242" s="118"/>
      <c r="GF242" s="118"/>
      <c r="GG242" s="118"/>
      <c r="GH242" s="118"/>
      <c r="GI242" s="118"/>
      <c r="GJ242" s="118"/>
      <c r="GK242" s="118"/>
      <c r="GL242" s="118"/>
      <c r="GM242" s="118"/>
      <c r="GN242" s="118"/>
      <c r="GO242" s="118"/>
      <c r="GP242" s="118"/>
      <c r="GQ242" s="118"/>
      <c r="GR242" s="118"/>
      <c r="GS242" s="118"/>
      <c r="GT242" s="118"/>
      <c r="GU242" s="118"/>
      <c r="GV242" s="118"/>
      <c r="GW242" s="118"/>
      <c r="GX242" s="118"/>
      <c r="GY242" s="118"/>
      <c r="GZ242" s="118"/>
      <c r="HA242" s="118"/>
      <c r="HB242" s="118"/>
      <c r="HC242" s="118"/>
      <c r="HD242" s="118"/>
      <c r="HE242" s="118"/>
      <c r="HF242" s="118"/>
      <c r="HG242" s="118"/>
      <c r="HH242" s="118"/>
      <c r="HI242" s="118"/>
      <c r="HJ242" s="118"/>
      <c r="HK242" s="118"/>
      <c r="HL242" s="118"/>
      <c r="HM242" s="118"/>
      <c r="HN242" s="118"/>
      <c r="HO242" s="118"/>
      <c r="HP242" s="118"/>
      <c r="HQ242" s="118"/>
      <c r="HR242" s="118"/>
      <c r="HS242" s="118"/>
      <c r="HT242" s="118"/>
      <c r="HU242" s="118"/>
      <c r="HV242" s="118"/>
    </row>
    <row r="243" spans="1:230" x14ac:dyDescent="0.3">
      <c r="A243" s="120"/>
      <c r="B243" s="120"/>
      <c r="C243" s="118"/>
      <c r="D243" s="118"/>
      <c r="E243" s="118"/>
      <c r="F243" s="118"/>
      <c r="G243" s="118"/>
      <c r="H243" s="118"/>
      <c r="I243" s="118"/>
      <c r="J243" s="118"/>
      <c r="K243" s="118"/>
      <c r="L243" s="118"/>
      <c r="M243" s="118"/>
      <c r="N243" s="118"/>
      <c r="O243" s="118"/>
      <c r="P243" s="118"/>
      <c r="Q243" s="118"/>
      <c r="R243" s="118"/>
      <c r="S243" s="118"/>
      <c r="T243" s="123"/>
      <c r="U243" s="120"/>
      <c r="V243" s="118"/>
      <c r="W243" s="118"/>
      <c r="X243" s="118"/>
      <c r="Y243" s="118"/>
      <c r="Z243" s="118"/>
      <c r="AA243" s="118"/>
      <c r="AB243" s="118"/>
      <c r="AC243" s="118"/>
      <c r="AD243" s="118"/>
      <c r="AE243" s="118"/>
      <c r="AF243" s="118"/>
      <c r="AG243" s="118"/>
      <c r="AH243" s="118"/>
      <c r="AI243" s="118"/>
      <c r="AJ243" s="118"/>
      <c r="AK243" s="118"/>
      <c r="AL243" s="118"/>
      <c r="AM243" s="118"/>
      <c r="AN243" s="118"/>
      <c r="AO243" s="118"/>
      <c r="AP243" s="118"/>
      <c r="AQ243" s="118"/>
      <c r="AR243" s="118"/>
      <c r="AS243" s="123"/>
      <c r="AT243" s="123"/>
      <c r="AU243" s="118"/>
      <c r="AV243" s="118"/>
      <c r="AW243" s="118"/>
      <c r="AX243" s="118"/>
      <c r="AY243" s="118"/>
      <c r="AZ243" s="118"/>
      <c r="BA243" s="118"/>
      <c r="BB243" s="118"/>
      <c r="BC243" s="118"/>
      <c r="BD243" s="118"/>
      <c r="BE243" s="118"/>
      <c r="BF243" s="118"/>
      <c r="BG243" s="118"/>
      <c r="BH243" s="118"/>
      <c r="BI243" s="118"/>
      <c r="BJ243" s="118"/>
      <c r="BK243" s="118"/>
      <c r="BL243" s="118"/>
      <c r="BM243" s="118"/>
      <c r="BN243" s="118"/>
      <c r="BO243" s="118"/>
      <c r="BP243" s="118"/>
      <c r="BQ243" s="118"/>
      <c r="BR243" s="118"/>
      <c r="BS243" s="118"/>
      <c r="BT243" s="118"/>
      <c r="BU243" s="118"/>
      <c r="BV243" s="118"/>
      <c r="BW243" s="118"/>
      <c r="BX243" s="118"/>
      <c r="BY243" s="118"/>
      <c r="BZ243" s="118"/>
      <c r="CA243" s="118"/>
      <c r="CB243" s="118"/>
      <c r="CC243" s="118"/>
      <c r="CD243" s="118"/>
      <c r="CE243" s="118"/>
      <c r="CF243" s="118"/>
      <c r="CG243" s="118"/>
      <c r="CH243" s="118"/>
      <c r="CI243" s="118"/>
      <c r="CJ243" s="118"/>
      <c r="CK243" s="118"/>
      <c r="CL243" s="118"/>
      <c r="CM243" s="118"/>
      <c r="CN243" s="118"/>
      <c r="CO243" s="118"/>
      <c r="CP243" s="118"/>
      <c r="CQ243" s="118"/>
      <c r="CR243" s="118"/>
      <c r="CS243" s="118"/>
      <c r="CT243" s="118"/>
      <c r="CU243" s="118"/>
      <c r="CV243" s="118"/>
      <c r="CW243" s="118"/>
      <c r="CX243" s="118"/>
      <c r="CY243" s="118"/>
      <c r="CZ243" s="118"/>
      <c r="DA243" s="118"/>
      <c r="DB243" s="118"/>
      <c r="DC243" s="118"/>
      <c r="DD243" s="118"/>
      <c r="DE243" s="118"/>
      <c r="DF243" s="118"/>
      <c r="DG243" s="118"/>
      <c r="DH243" s="118"/>
      <c r="DI243" s="118"/>
      <c r="DJ243" s="118"/>
      <c r="DK243" s="118"/>
      <c r="DL243" s="118"/>
      <c r="DM243" s="118"/>
      <c r="DN243" s="118"/>
      <c r="DO243" s="118"/>
      <c r="DP243" s="118"/>
      <c r="DQ243" s="118"/>
      <c r="DR243" s="118"/>
      <c r="DS243" s="118"/>
      <c r="DT243" s="118"/>
      <c r="DU243" s="129"/>
      <c r="DV243" s="118"/>
      <c r="DW243" s="118"/>
      <c r="DX243" s="118"/>
      <c r="DY243" s="118"/>
      <c r="DZ243" s="118"/>
      <c r="EA243" s="118"/>
      <c r="EB243" s="118"/>
      <c r="EC243" s="118"/>
      <c r="ED243" s="118"/>
      <c r="EE243" s="118"/>
      <c r="EF243" s="118"/>
      <c r="EG243" s="118"/>
      <c r="EH243" s="118"/>
      <c r="EI243" s="118"/>
      <c r="EJ243" s="118"/>
      <c r="EK243" s="118"/>
      <c r="EL243" s="123"/>
      <c r="EM243" s="123"/>
      <c r="EN243" s="118"/>
      <c r="EO243" s="118"/>
      <c r="EP243" s="118"/>
      <c r="EQ243" s="118"/>
      <c r="ER243" s="118"/>
      <c r="ES243" s="118"/>
      <c r="ET243" s="118"/>
      <c r="EU243" s="118"/>
      <c r="EV243" s="144">
        <v>2142</v>
      </c>
      <c r="EW243" s="129"/>
      <c r="EX243" s="123"/>
      <c r="EY243" s="123"/>
      <c r="EZ243" s="259"/>
      <c r="FA243" s="260">
        <f t="shared" si="28"/>
        <v>0.49534554448392676</v>
      </c>
      <c r="FB243" s="118"/>
      <c r="FC243" s="118"/>
      <c r="FD243" s="118"/>
      <c r="FE243" s="118"/>
      <c r="FF243" s="118"/>
      <c r="FG243" s="118"/>
      <c r="FH243" s="118"/>
      <c r="FI243" s="118"/>
      <c r="FJ243" s="118"/>
      <c r="FK243" s="118"/>
      <c r="FL243" s="118"/>
      <c r="FM243" s="118"/>
      <c r="FN243" s="118"/>
      <c r="FO243" s="118"/>
      <c r="FP243" s="118"/>
      <c r="FQ243" s="118"/>
      <c r="FR243" s="118"/>
      <c r="FS243" s="118"/>
      <c r="FT243" s="118"/>
      <c r="FU243" s="118"/>
      <c r="FV243" s="118"/>
      <c r="FW243" s="118"/>
      <c r="FX243" s="118"/>
      <c r="FY243" s="118"/>
      <c r="FZ243" s="118"/>
      <c r="GA243" s="118"/>
      <c r="GB243" s="118"/>
      <c r="GC243" s="118"/>
      <c r="GD243" s="118"/>
      <c r="GE243" s="118"/>
      <c r="GF243" s="118"/>
      <c r="GG243" s="118"/>
      <c r="GH243" s="118"/>
      <c r="GI243" s="118"/>
      <c r="GJ243" s="118"/>
      <c r="GK243" s="118"/>
      <c r="GL243" s="118"/>
      <c r="GM243" s="118"/>
      <c r="GN243" s="118"/>
      <c r="GO243" s="118"/>
      <c r="GP243" s="118"/>
      <c r="GQ243" s="118"/>
      <c r="GR243" s="118"/>
      <c r="GS243" s="118"/>
      <c r="GT243" s="118"/>
      <c r="GU243" s="118"/>
      <c r="GV243" s="118"/>
      <c r="GW243" s="118"/>
      <c r="GX243" s="118"/>
      <c r="GY243" s="118"/>
      <c r="GZ243" s="118"/>
      <c r="HA243" s="118"/>
      <c r="HB243" s="118"/>
      <c r="HC243" s="118"/>
      <c r="HD243" s="118"/>
      <c r="HE243" s="118"/>
      <c r="HF243" s="118"/>
      <c r="HG243" s="118"/>
      <c r="HH243" s="118"/>
      <c r="HI243" s="118"/>
      <c r="HJ243" s="118"/>
      <c r="HK243" s="118"/>
      <c r="HL243" s="118"/>
      <c r="HM243" s="118"/>
      <c r="HN243" s="118"/>
      <c r="HO243" s="118"/>
      <c r="HP243" s="118"/>
      <c r="HQ243" s="118"/>
      <c r="HR243" s="118"/>
      <c r="HS243" s="118"/>
      <c r="HT243" s="118"/>
      <c r="HU243" s="118"/>
      <c r="HV243" s="118"/>
    </row>
    <row r="244" spans="1:230" x14ac:dyDescent="0.3">
      <c r="A244" s="120"/>
      <c r="B244" s="120"/>
      <c r="C244" s="118"/>
      <c r="D244" s="118"/>
      <c r="E244" s="118"/>
      <c r="F244" s="118"/>
      <c r="G244" s="118"/>
      <c r="H244" s="118"/>
      <c r="I244" s="118"/>
      <c r="J244" s="118"/>
      <c r="K244" s="118"/>
      <c r="L244" s="118"/>
      <c r="M244" s="118"/>
      <c r="N244" s="118"/>
      <c r="O244" s="118"/>
      <c r="P244" s="118"/>
      <c r="Q244" s="118"/>
      <c r="R244" s="118"/>
      <c r="S244" s="118"/>
      <c r="T244" s="123"/>
      <c r="U244" s="120"/>
      <c r="V244" s="118"/>
      <c r="W244" s="118"/>
      <c r="X244" s="118"/>
      <c r="Y244" s="118"/>
      <c r="Z244" s="118"/>
      <c r="AA244" s="118"/>
      <c r="AB244" s="118"/>
      <c r="AC244" s="118"/>
      <c r="AD244" s="118"/>
      <c r="AE244" s="118"/>
      <c r="AF244" s="118"/>
      <c r="AG244" s="118"/>
      <c r="AH244" s="118"/>
      <c r="AI244" s="118"/>
      <c r="AJ244" s="118"/>
      <c r="AK244" s="118"/>
      <c r="AL244" s="118"/>
      <c r="AM244" s="118"/>
      <c r="AN244" s="118"/>
      <c r="AO244" s="118"/>
      <c r="AP244" s="118"/>
      <c r="AQ244" s="118"/>
      <c r="AR244" s="118"/>
      <c r="AS244" s="123"/>
      <c r="AT244" s="123"/>
      <c r="AU244" s="118"/>
      <c r="AV244" s="118"/>
      <c r="AW244" s="118"/>
      <c r="AX244" s="118"/>
      <c r="AY244" s="118"/>
      <c r="AZ244" s="118"/>
      <c r="BA244" s="118"/>
      <c r="BB244" s="118"/>
      <c r="BC244" s="118"/>
      <c r="BD244" s="118"/>
      <c r="BE244" s="118"/>
      <c r="BF244" s="118"/>
      <c r="BG244" s="118"/>
      <c r="BH244" s="118"/>
      <c r="BI244" s="118"/>
      <c r="BJ244" s="118"/>
      <c r="BK244" s="118"/>
      <c r="BL244" s="118"/>
      <c r="BM244" s="118"/>
      <c r="BN244" s="118"/>
      <c r="BO244" s="118"/>
      <c r="BP244" s="118"/>
      <c r="BQ244" s="118"/>
      <c r="BR244" s="118"/>
      <c r="BS244" s="118"/>
      <c r="BT244" s="118"/>
      <c r="BU244" s="118"/>
      <c r="BV244" s="118"/>
      <c r="BW244" s="118"/>
      <c r="BX244" s="118"/>
      <c r="BY244" s="118"/>
      <c r="BZ244" s="118"/>
      <c r="CA244" s="118"/>
      <c r="CB244" s="118"/>
      <c r="CC244" s="118"/>
      <c r="CD244" s="118"/>
      <c r="CE244" s="118"/>
      <c r="CF244" s="118"/>
      <c r="CG244" s="118"/>
      <c r="CH244" s="118"/>
      <c r="CI244" s="118"/>
      <c r="CJ244" s="118"/>
      <c r="CK244" s="118"/>
      <c r="CL244" s="118"/>
      <c r="CM244" s="118"/>
      <c r="CN244" s="118"/>
      <c r="CO244" s="118"/>
      <c r="CP244" s="118"/>
      <c r="CQ244" s="118"/>
      <c r="CR244" s="118"/>
      <c r="CS244" s="118"/>
      <c r="CT244" s="118"/>
      <c r="CU244" s="118"/>
      <c r="CV244" s="118"/>
      <c r="CW244" s="118"/>
      <c r="CX244" s="118"/>
      <c r="CY244" s="118"/>
      <c r="CZ244" s="118"/>
      <c r="DA244" s="118"/>
      <c r="DB244" s="118"/>
      <c r="DC244" s="118"/>
      <c r="DD244" s="118"/>
      <c r="DE244" s="118"/>
      <c r="DF244" s="118"/>
      <c r="DG244" s="118"/>
      <c r="DH244" s="118"/>
      <c r="DI244" s="118"/>
      <c r="DJ244" s="118"/>
      <c r="DK244" s="118"/>
      <c r="DL244" s="118"/>
      <c r="DM244" s="118"/>
      <c r="DN244" s="118"/>
      <c r="DO244" s="118"/>
      <c r="DP244" s="118"/>
      <c r="DQ244" s="118"/>
      <c r="DR244" s="118"/>
      <c r="DS244" s="118"/>
      <c r="DT244" s="118"/>
      <c r="DU244" s="129"/>
      <c r="DV244" s="118"/>
      <c r="DW244" s="118"/>
      <c r="DX244" s="118"/>
      <c r="DY244" s="118"/>
      <c r="DZ244" s="118"/>
      <c r="EA244" s="118"/>
      <c r="EB244" s="118"/>
      <c r="EC244" s="118"/>
      <c r="ED244" s="118"/>
      <c r="EE244" s="118"/>
      <c r="EF244" s="118"/>
      <c r="EG244" s="118"/>
      <c r="EH244" s="118"/>
      <c r="EI244" s="118"/>
      <c r="EJ244" s="118"/>
      <c r="EK244" s="118"/>
      <c r="EL244" s="123"/>
      <c r="EM244" s="123"/>
      <c r="EN244" s="118"/>
      <c r="EO244" s="118"/>
      <c r="EP244" s="118"/>
      <c r="EQ244" s="118"/>
      <c r="ER244" s="118"/>
      <c r="ES244" s="118"/>
      <c r="ET244" s="118"/>
      <c r="EU244" s="118"/>
      <c r="EV244" s="144">
        <v>2143</v>
      </c>
      <c r="EW244" s="129"/>
      <c r="EX244" s="123"/>
      <c r="EY244" s="123"/>
      <c r="EZ244" s="259"/>
      <c r="FA244" s="260">
        <f t="shared" si="28"/>
        <v>0.49823308322164728</v>
      </c>
      <c r="FB244" s="118"/>
      <c r="FC244" s="118"/>
      <c r="FD244" s="118"/>
      <c r="FE244" s="118"/>
      <c r="FF244" s="118"/>
      <c r="FG244" s="118"/>
      <c r="FH244" s="118"/>
      <c r="FI244" s="118"/>
      <c r="FJ244" s="118"/>
      <c r="FK244" s="118"/>
      <c r="FL244" s="118"/>
      <c r="FM244" s="118"/>
      <c r="FN244" s="118"/>
      <c r="FO244" s="118"/>
      <c r="FP244" s="118"/>
      <c r="FQ244" s="118"/>
      <c r="FR244" s="118"/>
      <c r="FS244" s="118"/>
      <c r="FT244" s="118"/>
      <c r="FU244" s="118"/>
      <c r="FV244" s="118"/>
      <c r="FW244" s="118"/>
      <c r="FX244" s="118"/>
      <c r="FY244" s="118"/>
      <c r="FZ244" s="118"/>
      <c r="GA244" s="118"/>
      <c r="GB244" s="118"/>
      <c r="GC244" s="118"/>
      <c r="GD244" s="118"/>
      <c r="GE244" s="118"/>
      <c r="GF244" s="118"/>
      <c r="GG244" s="118"/>
      <c r="GH244" s="118"/>
      <c r="GI244" s="118"/>
      <c r="GJ244" s="118"/>
      <c r="GK244" s="118"/>
      <c r="GL244" s="118"/>
      <c r="GM244" s="118"/>
      <c r="GN244" s="118"/>
      <c r="GO244" s="118"/>
      <c r="GP244" s="118"/>
      <c r="GQ244" s="118"/>
      <c r="GR244" s="118"/>
      <c r="GS244" s="118"/>
      <c r="GT244" s="118"/>
      <c r="GU244" s="118"/>
      <c r="GV244" s="118"/>
      <c r="GW244" s="118"/>
      <c r="GX244" s="118"/>
      <c r="GY244" s="118"/>
      <c r="GZ244" s="118"/>
      <c r="HA244" s="118"/>
      <c r="HB244" s="118"/>
      <c r="HC244" s="118"/>
      <c r="HD244" s="118"/>
      <c r="HE244" s="118"/>
      <c r="HF244" s="118"/>
      <c r="HG244" s="118"/>
      <c r="HH244" s="118"/>
      <c r="HI244" s="118"/>
      <c r="HJ244" s="118"/>
      <c r="HK244" s="118"/>
      <c r="HL244" s="118"/>
      <c r="HM244" s="118"/>
      <c r="HN244" s="118"/>
      <c r="HO244" s="118"/>
      <c r="HP244" s="118"/>
      <c r="HQ244" s="118"/>
      <c r="HR244" s="118"/>
      <c r="HS244" s="118"/>
      <c r="HT244" s="118"/>
      <c r="HU244" s="118"/>
      <c r="HV244" s="118"/>
    </row>
    <row r="245" spans="1:230" ht="15" thickBot="1" x14ac:dyDescent="0.35">
      <c r="A245" s="120"/>
      <c r="B245" s="120"/>
      <c r="C245" s="118"/>
      <c r="D245" s="118"/>
      <c r="E245" s="118"/>
      <c r="F245" s="118"/>
      <c r="G245" s="118"/>
      <c r="H245" s="118"/>
      <c r="I245" s="118"/>
      <c r="J245" s="118"/>
      <c r="K245" s="118"/>
      <c r="L245" s="118"/>
      <c r="M245" s="118"/>
      <c r="N245" s="118"/>
      <c r="O245" s="118"/>
      <c r="P245" s="118"/>
      <c r="Q245" s="118"/>
      <c r="R245" s="118"/>
      <c r="S245" s="118"/>
      <c r="T245" s="123"/>
      <c r="U245" s="120"/>
      <c r="V245" s="118"/>
      <c r="W245" s="118"/>
      <c r="X245" s="118"/>
      <c r="Y245" s="118"/>
      <c r="Z245" s="118"/>
      <c r="AA245" s="118"/>
      <c r="AB245" s="118"/>
      <c r="AC245" s="118"/>
      <c r="AD245" s="118"/>
      <c r="AE245" s="118"/>
      <c r="AF245" s="118"/>
      <c r="AG245" s="118"/>
      <c r="AH245" s="118"/>
      <c r="AI245" s="118"/>
      <c r="AJ245" s="118"/>
      <c r="AK245" s="118"/>
      <c r="AL245" s="118"/>
      <c r="AM245" s="118"/>
      <c r="AN245" s="118"/>
      <c r="AO245" s="118"/>
      <c r="AP245" s="118"/>
      <c r="AQ245" s="118"/>
      <c r="AR245" s="118"/>
      <c r="AS245" s="123"/>
      <c r="AT245" s="123"/>
      <c r="AU245" s="118"/>
      <c r="AV245" s="118"/>
      <c r="AW245" s="118"/>
      <c r="AX245" s="118"/>
      <c r="AY245" s="118"/>
      <c r="AZ245" s="118"/>
      <c r="BA245" s="118"/>
      <c r="BB245" s="118"/>
      <c r="BC245" s="118"/>
      <c r="BD245" s="118"/>
      <c r="BE245" s="118"/>
      <c r="BF245" s="118"/>
      <c r="BG245" s="118"/>
      <c r="BH245" s="118"/>
      <c r="BI245" s="118"/>
      <c r="BJ245" s="118"/>
      <c r="BK245" s="118"/>
      <c r="BL245" s="118"/>
      <c r="BM245" s="118"/>
      <c r="BN245" s="118"/>
      <c r="BO245" s="118"/>
      <c r="BP245" s="118"/>
      <c r="BQ245" s="118"/>
      <c r="BR245" s="118"/>
      <c r="BS245" s="118"/>
      <c r="BT245" s="118"/>
      <c r="BU245" s="118"/>
      <c r="BV245" s="118"/>
      <c r="BW245" s="118"/>
      <c r="BX245" s="118"/>
      <c r="BY245" s="118"/>
      <c r="BZ245" s="118"/>
      <c r="CA245" s="118"/>
      <c r="CB245" s="118"/>
      <c r="CC245" s="118"/>
      <c r="CD245" s="118"/>
      <c r="CE245" s="118"/>
      <c r="CF245" s="118"/>
      <c r="CG245" s="118"/>
      <c r="CH245" s="118"/>
      <c r="CI245" s="118"/>
      <c r="CJ245" s="118"/>
      <c r="CK245" s="118"/>
      <c r="CL245" s="118"/>
      <c r="CM245" s="118"/>
      <c r="CN245" s="118"/>
      <c r="CO245" s="118"/>
      <c r="CP245" s="118"/>
      <c r="CQ245" s="118"/>
      <c r="CR245" s="118"/>
      <c r="CS245" s="118"/>
      <c r="CT245" s="118"/>
      <c r="CU245" s="118"/>
      <c r="CV245" s="118"/>
      <c r="CW245" s="118"/>
      <c r="CX245" s="118"/>
      <c r="CY245" s="118"/>
      <c r="CZ245" s="118"/>
      <c r="DA245" s="118"/>
      <c r="DB245" s="118"/>
      <c r="DC245" s="118"/>
      <c r="DD245" s="118"/>
      <c r="DE245" s="118"/>
      <c r="DF245" s="118"/>
      <c r="DG245" s="118"/>
      <c r="DH245" s="118"/>
      <c r="DI245" s="118"/>
      <c r="DJ245" s="118"/>
      <c r="DK245" s="118"/>
      <c r="DL245" s="118"/>
      <c r="DM245" s="118"/>
      <c r="DN245" s="118"/>
      <c r="DO245" s="118"/>
      <c r="DP245" s="118"/>
      <c r="DQ245" s="118"/>
      <c r="DR245" s="118"/>
      <c r="DS245" s="118"/>
      <c r="DT245" s="118"/>
      <c r="DU245" s="129"/>
      <c r="DV245" s="118"/>
      <c r="DW245" s="118"/>
      <c r="DX245" s="118"/>
      <c r="DY245" s="118"/>
      <c r="DZ245" s="118"/>
      <c r="EA245" s="118"/>
      <c r="EB245" s="118"/>
      <c r="EC245" s="118"/>
      <c r="ED245" s="118"/>
      <c r="EE245" s="118"/>
      <c r="EF245" s="118"/>
      <c r="EG245" s="118"/>
      <c r="EH245" s="118"/>
      <c r="EI245" s="118"/>
      <c r="EJ245" s="118"/>
      <c r="EK245" s="118"/>
      <c r="EL245" s="123"/>
      <c r="EM245" s="123"/>
      <c r="EN245" s="118"/>
      <c r="EO245" s="118"/>
      <c r="EP245" s="118"/>
      <c r="EQ245" s="118"/>
      <c r="ER245" s="118"/>
      <c r="ES245" s="118"/>
      <c r="ET245" s="118"/>
      <c r="EU245" s="118"/>
      <c r="EV245" s="149">
        <v>2144</v>
      </c>
      <c r="EW245" s="150"/>
      <c r="EX245" s="261"/>
      <c r="EY245" s="261"/>
      <c r="EZ245" s="262"/>
      <c r="FA245" s="263">
        <f t="shared" si="28"/>
        <v>0.50112062195936868</v>
      </c>
      <c r="FB245" s="118"/>
      <c r="FC245" s="118"/>
      <c r="FD245" s="118"/>
      <c r="FE245" s="118"/>
      <c r="FF245" s="118"/>
      <c r="FG245" s="118"/>
      <c r="FH245" s="118"/>
      <c r="FI245" s="118"/>
      <c r="FJ245" s="118"/>
      <c r="FK245" s="118"/>
      <c r="FL245" s="118"/>
      <c r="FM245" s="118"/>
      <c r="FN245" s="118"/>
      <c r="FO245" s="118"/>
      <c r="FP245" s="118"/>
      <c r="FQ245" s="118"/>
      <c r="FR245" s="118"/>
      <c r="FS245" s="118"/>
      <c r="FT245" s="118"/>
      <c r="FU245" s="118"/>
      <c r="FV245" s="118"/>
      <c r="FW245" s="118"/>
      <c r="FX245" s="118"/>
      <c r="FY245" s="118"/>
      <c r="FZ245" s="118"/>
      <c r="GA245" s="118"/>
      <c r="GB245" s="118"/>
      <c r="GC245" s="118"/>
      <c r="GD245" s="118"/>
      <c r="GE245" s="118"/>
      <c r="GF245" s="118"/>
      <c r="GG245" s="118"/>
      <c r="GH245" s="118"/>
      <c r="GI245" s="118"/>
      <c r="GJ245" s="118"/>
      <c r="GK245" s="118"/>
      <c r="GL245" s="118"/>
      <c r="GM245" s="118"/>
      <c r="GN245" s="118"/>
      <c r="GO245" s="118"/>
      <c r="GP245" s="118"/>
      <c r="GQ245" s="118"/>
      <c r="GR245" s="118"/>
      <c r="GS245" s="118"/>
      <c r="GT245" s="118"/>
      <c r="GU245" s="118"/>
      <c r="GV245" s="118"/>
      <c r="GW245" s="118"/>
      <c r="GX245" s="118"/>
      <c r="GY245" s="118"/>
      <c r="GZ245" s="118"/>
      <c r="HA245" s="118"/>
      <c r="HB245" s="118"/>
      <c r="HC245" s="118"/>
      <c r="HD245" s="118"/>
      <c r="HE245" s="118"/>
      <c r="HF245" s="118"/>
      <c r="HG245" s="118"/>
      <c r="HH245" s="118"/>
      <c r="HI245" s="118"/>
      <c r="HJ245" s="118"/>
      <c r="HK245" s="118"/>
      <c r="HL245" s="118"/>
      <c r="HM245" s="118"/>
      <c r="HN245" s="118"/>
      <c r="HO245" s="118"/>
      <c r="HP245" s="118"/>
      <c r="HQ245" s="118"/>
      <c r="HR245" s="118"/>
      <c r="HS245" s="118"/>
      <c r="HT245" s="118"/>
      <c r="HU245" s="118"/>
      <c r="HV245" s="118"/>
    </row>
    <row r="246" spans="1:230" x14ac:dyDescent="0.3">
      <c r="A246" s="120"/>
      <c r="B246" s="120"/>
      <c r="C246" s="118"/>
      <c r="D246" s="118"/>
      <c r="E246" s="118"/>
      <c r="F246" s="118"/>
      <c r="G246" s="118"/>
      <c r="H246" s="118"/>
      <c r="I246" s="118"/>
      <c r="J246" s="118"/>
      <c r="K246" s="118"/>
      <c r="L246" s="118"/>
      <c r="M246" s="118"/>
      <c r="N246" s="118"/>
      <c r="O246" s="118"/>
      <c r="P246" s="118"/>
      <c r="Q246" s="118"/>
      <c r="R246" s="118"/>
      <c r="S246" s="118"/>
      <c r="T246" s="123"/>
      <c r="U246" s="120"/>
      <c r="V246" s="118"/>
      <c r="W246" s="118"/>
      <c r="X246" s="118"/>
      <c r="Y246" s="118"/>
      <c r="Z246" s="118"/>
      <c r="AA246" s="118"/>
      <c r="AB246" s="118"/>
      <c r="AC246" s="118"/>
      <c r="AD246" s="118"/>
      <c r="AE246" s="118"/>
      <c r="AF246" s="118"/>
      <c r="AG246" s="118"/>
      <c r="AH246" s="118"/>
      <c r="AI246" s="118"/>
      <c r="AJ246" s="118"/>
      <c r="AK246" s="118"/>
      <c r="AL246" s="118"/>
      <c r="AM246" s="118"/>
      <c r="AN246" s="118"/>
      <c r="AO246" s="118"/>
      <c r="AP246" s="118"/>
      <c r="AQ246" s="118"/>
      <c r="AR246" s="118"/>
      <c r="AS246" s="123"/>
      <c r="AT246" s="123"/>
      <c r="AU246" s="118"/>
      <c r="AV246" s="118"/>
      <c r="AW246" s="118"/>
      <c r="AX246" s="118"/>
      <c r="AY246" s="118"/>
      <c r="AZ246" s="118"/>
      <c r="BA246" s="118"/>
      <c r="BB246" s="118"/>
      <c r="BC246" s="118"/>
      <c r="BD246" s="118"/>
      <c r="BE246" s="118"/>
      <c r="BF246" s="118"/>
      <c r="BG246" s="118"/>
      <c r="BH246" s="118"/>
      <c r="BI246" s="118"/>
      <c r="BJ246" s="118"/>
      <c r="BK246" s="118"/>
      <c r="BL246" s="118"/>
      <c r="BM246" s="118"/>
      <c r="BN246" s="118"/>
      <c r="BO246" s="118"/>
      <c r="BP246" s="118"/>
      <c r="BQ246" s="118"/>
      <c r="BR246" s="118"/>
      <c r="BS246" s="118"/>
      <c r="BT246" s="118"/>
      <c r="BU246" s="118"/>
      <c r="BV246" s="118"/>
      <c r="BW246" s="118"/>
      <c r="BX246" s="118"/>
      <c r="BY246" s="118"/>
      <c r="BZ246" s="118"/>
      <c r="CA246" s="118"/>
      <c r="CB246" s="118"/>
      <c r="CC246" s="118"/>
      <c r="CD246" s="118"/>
      <c r="CE246" s="118"/>
      <c r="CF246" s="118"/>
      <c r="CG246" s="118"/>
      <c r="CH246" s="118"/>
      <c r="CI246" s="118"/>
      <c r="CJ246" s="118"/>
      <c r="CK246" s="118"/>
      <c r="CL246" s="118"/>
      <c r="CM246" s="118"/>
      <c r="CN246" s="118"/>
      <c r="CO246" s="118"/>
      <c r="CP246" s="118"/>
      <c r="CQ246" s="118"/>
      <c r="CR246" s="118"/>
      <c r="CS246" s="118"/>
      <c r="CT246" s="118"/>
      <c r="CU246" s="118"/>
      <c r="CV246" s="118"/>
      <c r="CW246" s="118"/>
      <c r="CX246" s="118"/>
      <c r="CY246" s="118"/>
      <c r="CZ246" s="118"/>
      <c r="DA246" s="118"/>
      <c r="DB246" s="118"/>
      <c r="DC246" s="118"/>
      <c r="DD246" s="118"/>
      <c r="DE246" s="118"/>
      <c r="DF246" s="118"/>
      <c r="DG246" s="118"/>
      <c r="DH246" s="118"/>
      <c r="DI246" s="118"/>
      <c r="DJ246" s="118"/>
      <c r="DK246" s="118"/>
      <c r="DL246" s="118"/>
      <c r="DM246" s="118"/>
      <c r="DN246" s="118"/>
      <c r="DO246" s="118"/>
      <c r="DP246" s="118"/>
      <c r="DQ246" s="118"/>
      <c r="DR246" s="118"/>
      <c r="DS246" s="118"/>
      <c r="DT246" s="118"/>
      <c r="DU246" s="129"/>
      <c r="DV246" s="118"/>
      <c r="DW246" s="118"/>
      <c r="DX246" s="118"/>
      <c r="DY246" s="118"/>
      <c r="DZ246" s="118"/>
      <c r="EA246" s="118"/>
      <c r="EB246" s="118"/>
      <c r="EC246" s="118"/>
      <c r="ED246" s="118"/>
      <c r="EE246" s="118"/>
      <c r="EF246" s="118"/>
      <c r="EG246" s="118"/>
      <c r="EH246" s="118"/>
      <c r="EI246" s="118"/>
      <c r="EJ246" s="118"/>
      <c r="EK246" s="118"/>
      <c r="EL246" s="123"/>
      <c r="EM246" s="123"/>
      <c r="EN246" s="118"/>
      <c r="EO246" s="118"/>
      <c r="EP246" s="118"/>
      <c r="EQ246" s="118"/>
      <c r="ER246" s="118"/>
      <c r="ES246" s="118"/>
      <c r="ET246" s="118"/>
      <c r="EU246" s="118"/>
      <c r="EV246" s="144"/>
      <c r="EW246" s="120"/>
      <c r="EX246" s="118"/>
      <c r="EY246" s="118"/>
      <c r="EZ246" s="264"/>
      <c r="FA246" s="264"/>
      <c r="FB246" s="118"/>
      <c r="FC246" s="118"/>
      <c r="FD246" s="118"/>
      <c r="FE246" s="118"/>
      <c r="FF246" s="118"/>
      <c r="FG246" s="118"/>
      <c r="FH246" s="118"/>
      <c r="FI246" s="118"/>
      <c r="FJ246" s="118"/>
      <c r="FK246" s="118"/>
      <c r="FL246" s="118"/>
      <c r="FM246" s="118"/>
      <c r="FN246" s="118"/>
      <c r="FO246" s="118"/>
      <c r="FP246" s="118"/>
      <c r="FQ246" s="118"/>
      <c r="FR246" s="118"/>
      <c r="FS246" s="118"/>
      <c r="FT246" s="118"/>
      <c r="FU246" s="118"/>
      <c r="FV246" s="118"/>
      <c r="FW246" s="118"/>
      <c r="FX246" s="118"/>
      <c r="FY246" s="118"/>
      <c r="FZ246" s="118"/>
      <c r="GA246" s="118"/>
      <c r="GB246" s="118"/>
      <c r="GC246" s="118"/>
      <c r="GD246" s="118"/>
      <c r="GE246" s="118"/>
      <c r="GF246" s="118"/>
      <c r="GG246" s="118"/>
      <c r="GH246" s="118"/>
      <c r="GI246" s="118"/>
      <c r="GJ246" s="118"/>
      <c r="GK246" s="118"/>
      <c r="GL246" s="118"/>
      <c r="GM246" s="118"/>
      <c r="GN246" s="118"/>
      <c r="GO246" s="118"/>
      <c r="GP246" s="118"/>
      <c r="GQ246" s="118"/>
      <c r="GR246" s="118"/>
      <c r="GS246" s="118"/>
      <c r="GT246" s="118"/>
      <c r="GU246" s="118"/>
      <c r="GV246" s="118"/>
      <c r="GW246" s="118"/>
      <c r="GX246" s="118"/>
      <c r="GY246" s="118"/>
      <c r="GZ246" s="118"/>
      <c r="HA246" s="118"/>
      <c r="HB246" s="118"/>
      <c r="HC246" s="118"/>
      <c r="HD246" s="118"/>
      <c r="HE246" s="118"/>
      <c r="HF246" s="118"/>
      <c r="HG246" s="118"/>
      <c r="HH246" s="118"/>
      <c r="HI246" s="118"/>
      <c r="HJ246" s="118"/>
      <c r="HK246" s="118"/>
      <c r="HL246" s="118"/>
      <c r="HM246" s="118"/>
      <c r="HN246" s="118"/>
      <c r="HO246" s="118"/>
      <c r="HP246" s="118"/>
      <c r="HQ246" s="118"/>
      <c r="HR246" s="118"/>
      <c r="HS246" s="118"/>
      <c r="HT246" s="118"/>
      <c r="HU246" s="118"/>
      <c r="HV246" s="118"/>
    </row>
    <row r="247" spans="1:230" x14ac:dyDescent="0.3">
      <c r="A247" s="120"/>
      <c r="B247" s="120"/>
      <c r="C247" s="118"/>
      <c r="D247" s="118"/>
      <c r="E247" s="118"/>
      <c r="F247" s="118"/>
      <c r="G247" s="118"/>
      <c r="H247" s="118"/>
      <c r="I247" s="118"/>
      <c r="J247" s="118"/>
      <c r="K247" s="118"/>
      <c r="L247" s="118"/>
      <c r="M247" s="118"/>
      <c r="N247" s="118"/>
      <c r="O247" s="118"/>
      <c r="P247" s="118"/>
      <c r="Q247" s="118"/>
      <c r="R247" s="118"/>
      <c r="S247" s="118"/>
      <c r="T247" s="123"/>
      <c r="U247" s="120"/>
      <c r="V247" s="118"/>
      <c r="W247" s="118"/>
      <c r="X247" s="118"/>
      <c r="Y247" s="118"/>
      <c r="Z247" s="118"/>
      <c r="AA247" s="118"/>
      <c r="AB247" s="118"/>
      <c r="AC247" s="118"/>
      <c r="AD247" s="118"/>
      <c r="AE247" s="118"/>
      <c r="AF247" s="118"/>
      <c r="AG247" s="118"/>
      <c r="AH247" s="118"/>
      <c r="AI247" s="118"/>
      <c r="AJ247" s="118"/>
      <c r="AK247" s="118"/>
      <c r="AL247" s="118"/>
      <c r="AM247" s="118"/>
      <c r="AN247" s="118"/>
      <c r="AO247" s="118"/>
      <c r="AP247" s="118"/>
      <c r="AQ247" s="118"/>
      <c r="AR247" s="118"/>
      <c r="AS247" s="123"/>
      <c r="AT247" s="123"/>
      <c r="AU247" s="118"/>
      <c r="AV247" s="118"/>
      <c r="AW247" s="118"/>
      <c r="AX247" s="118"/>
      <c r="AY247" s="118"/>
      <c r="AZ247" s="118"/>
      <c r="BA247" s="118"/>
      <c r="BB247" s="118"/>
      <c r="BC247" s="118"/>
      <c r="BD247" s="118"/>
      <c r="BE247" s="118"/>
      <c r="BF247" s="118"/>
      <c r="BG247" s="118"/>
      <c r="BH247" s="118"/>
      <c r="BI247" s="118"/>
      <c r="BJ247" s="118"/>
      <c r="BK247" s="118"/>
      <c r="BL247" s="118"/>
      <c r="BM247" s="118"/>
      <c r="BN247" s="118"/>
      <c r="BO247" s="118"/>
      <c r="BP247" s="118"/>
      <c r="BQ247" s="118"/>
      <c r="BR247" s="118"/>
      <c r="BS247" s="118"/>
      <c r="BT247" s="118"/>
      <c r="BU247" s="118"/>
      <c r="BV247" s="118"/>
      <c r="BW247" s="118"/>
      <c r="BX247" s="118"/>
      <c r="BY247" s="118"/>
      <c r="BZ247" s="118"/>
      <c r="CA247" s="118"/>
      <c r="CB247" s="118"/>
      <c r="CC247" s="118"/>
      <c r="CD247" s="118"/>
      <c r="CE247" s="118"/>
      <c r="CF247" s="118"/>
      <c r="CG247" s="118"/>
      <c r="CH247" s="118"/>
      <c r="CI247" s="118"/>
      <c r="CJ247" s="118"/>
      <c r="CK247" s="118"/>
      <c r="CL247" s="118"/>
      <c r="CM247" s="118"/>
      <c r="CN247" s="118"/>
      <c r="CO247" s="118"/>
      <c r="CP247" s="118"/>
      <c r="CQ247" s="118"/>
      <c r="CR247" s="118"/>
      <c r="CS247" s="118"/>
      <c r="CT247" s="118"/>
      <c r="CU247" s="118"/>
      <c r="CV247" s="118"/>
      <c r="CW247" s="118"/>
      <c r="CX247" s="118"/>
      <c r="CY247" s="118"/>
      <c r="CZ247" s="118"/>
      <c r="DA247" s="118"/>
      <c r="DB247" s="118"/>
      <c r="DC247" s="118"/>
      <c r="DD247" s="118"/>
      <c r="DE247" s="118"/>
      <c r="DF247" s="118"/>
      <c r="DG247" s="118"/>
      <c r="DH247" s="118"/>
      <c r="DI247" s="118"/>
      <c r="DJ247" s="118"/>
      <c r="DK247" s="118"/>
      <c r="DL247" s="118"/>
      <c r="DM247" s="118"/>
      <c r="DN247" s="118"/>
      <c r="DO247" s="118"/>
      <c r="DP247" s="118"/>
      <c r="DQ247" s="118"/>
      <c r="DR247" s="118"/>
      <c r="DS247" s="118"/>
      <c r="DT247" s="118"/>
      <c r="DU247" s="129"/>
      <c r="DV247" s="118"/>
      <c r="DW247" s="118"/>
      <c r="DX247" s="118"/>
      <c r="DY247" s="118"/>
      <c r="DZ247" s="118"/>
      <c r="EA247" s="118"/>
      <c r="EB247" s="118"/>
      <c r="EC247" s="118"/>
      <c r="ED247" s="118"/>
      <c r="EE247" s="118"/>
      <c r="EF247" s="118"/>
      <c r="EG247" s="118"/>
      <c r="EH247" s="118"/>
      <c r="EI247" s="118"/>
      <c r="EJ247" s="118"/>
      <c r="EK247" s="118"/>
      <c r="EL247" s="123"/>
      <c r="EM247" s="123"/>
      <c r="EN247" s="118"/>
      <c r="EO247" s="118"/>
      <c r="EP247" s="118"/>
      <c r="EQ247" s="118"/>
      <c r="ER247" s="118"/>
      <c r="ES247" s="118"/>
      <c r="ET247" s="118"/>
      <c r="EU247" s="118"/>
      <c r="EV247" s="144"/>
      <c r="EW247" s="120"/>
      <c r="EX247" s="118"/>
      <c r="EY247" s="118"/>
      <c r="EZ247" s="264"/>
      <c r="FA247" s="264"/>
      <c r="FB247" s="118"/>
      <c r="FC247" s="118"/>
      <c r="FD247" s="118"/>
      <c r="FE247" s="118"/>
      <c r="FF247" s="118"/>
      <c r="FG247" s="118"/>
      <c r="FH247" s="118"/>
      <c r="FI247" s="118"/>
      <c r="FJ247" s="118"/>
      <c r="FK247" s="118"/>
      <c r="FL247" s="118"/>
      <c r="FM247" s="118"/>
      <c r="FN247" s="118"/>
      <c r="FO247" s="118"/>
      <c r="FP247" s="118"/>
      <c r="FQ247" s="118"/>
      <c r="FR247" s="118"/>
      <c r="FS247" s="118"/>
      <c r="FT247" s="118"/>
      <c r="FU247" s="118"/>
      <c r="FV247" s="118"/>
      <c r="FW247" s="118"/>
      <c r="FX247" s="118"/>
      <c r="FY247" s="118"/>
      <c r="FZ247" s="118"/>
      <c r="GA247" s="118"/>
      <c r="GB247" s="118"/>
      <c r="GC247" s="118"/>
      <c r="GD247" s="118"/>
      <c r="GE247" s="118"/>
      <c r="GF247" s="118"/>
      <c r="GG247" s="118"/>
      <c r="GH247" s="118"/>
      <c r="GI247" s="118"/>
      <c r="GJ247" s="118"/>
      <c r="GK247" s="118"/>
      <c r="GL247" s="118"/>
      <c r="GM247" s="118"/>
      <c r="GN247" s="118"/>
      <c r="GO247" s="118"/>
      <c r="GP247" s="118"/>
      <c r="GQ247" s="118"/>
      <c r="GR247" s="118"/>
      <c r="GS247" s="118"/>
      <c r="GT247" s="118"/>
      <c r="GU247" s="118"/>
      <c r="GV247" s="118"/>
      <c r="GW247" s="118"/>
      <c r="GX247" s="118"/>
      <c r="GY247" s="118"/>
      <c r="GZ247" s="118"/>
      <c r="HA247" s="118"/>
      <c r="HB247" s="118"/>
      <c r="HC247" s="118"/>
      <c r="HD247" s="118"/>
      <c r="HE247" s="118"/>
      <c r="HF247" s="118"/>
      <c r="HG247" s="118"/>
      <c r="HH247" s="118"/>
      <c r="HI247" s="118"/>
      <c r="HJ247" s="118"/>
      <c r="HK247" s="118"/>
      <c r="HL247" s="118"/>
      <c r="HM247" s="118"/>
      <c r="HN247" s="118"/>
      <c r="HO247" s="118"/>
      <c r="HP247" s="118"/>
      <c r="HQ247" s="118"/>
      <c r="HR247" s="118"/>
      <c r="HS247" s="118"/>
      <c r="HT247" s="118"/>
      <c r="HU247" s="118"/>
      <c r="HV247" s="118"/>
    </row>
    <row r="248" spans="1:230" x14ac:dyDescent="0.3">
      <c r="A248" s="120"/>
      <c r="B248" s="120"/>
      <c r="C248" s="118"/>
      <c r="D248" s="118"/>
      <c r="E248" s="118"/>
      <c r="F248" s="118"/>
      <c r="G248" s="118"/>
      <c r="H248" s="118"/>
      <c r="I248" s="118"/>
      <c r="J248" s="118"/>
      <c r="K248" s="118"/>
      <c r="L248" s="118"/>
      <c r="M248" s="118"/>
      <c r="N248" s="118"/>
      <c r="O248" s="118"/>
      <c r="P248" s="118"/>
      <c r="Q248" s="118"/>
      <c r="R248" s="118"/>
      <c r="S248" s="118"/>
      <c r="T248" s="123"/>
      <c r="U248" s="120"/>
      <c r="V248" s="118"/>
      <c r="W248" s="118"/>
      <c r="X248" s="118"/>
      <c r="Y248" s="118"/>
      <c r="Z248" s="118"/>
      <c r="AA248" s="118"/>
      <c r="AB248" s="118"/>
      <c r="AC248" s="118"/>
      <c r="AD248" s="118"/>
      <c r="AE248" s="118"/>
      <c r="AF248" s="118"/>
      <c r="AG248" s="118"/>
      <c r="AH248" s="118"/>
      <c r="AI248" s="118"/>
      <c r="AJ248" s="118"/>
      <c r="AK248" s="118"/>
      <c r="AL248" s="118"/>
      <c r="AM248" s="118"/>
      <c r="AN248" s="118"/>
      <c r="AO248" s="118"/>
      <c r="AP248" s="118"/>
      <c r="AQ248" s="118"/>
      <c r="AR248" s="118"/>
      <c r="AS248" s="123"/>
      <c r="AT248" s="123"/>
      <c r="AU248" s="118"/>
      <c r="AV248" s="118"/>
      <c r="AW248" s="118"/>
      <c r="AX248" s="118"/>
      <c r="AY248" s="118"/>
      <c r="AZ248" s="118"/>
      <c r="BA248" s="118"/>
      <c r="BB248" s="118"/>
      <c r="BC248" s="118"/>
      <c r="BD248" s="118"/>
      <c r="BE248" s="118"/>
      <c r="BF248" s="118"/>
      <c r="BG248" s="118"/>
      <c r="BH248" s="118"/>
      <c r="BI248" s="118"/>
      <c r="BJ248" s="118"/>
      <c r="BK248" s="118"/>
      <c r="BL248" s="118"/>
      <c r="BM248" s="118"/>
      <c r="BN248" s="118"/>
      <c r="BO248" s="118"/>
      <c r="BP248" s="118"/>
      <c r="BQ248" s="118"/>
      <c r="BR248" s="118"/>
      <c r="BS248" s="118"/>
      <c r="BT248" s="118"/>
      <c r="BU248" s="118"/>
      <c r="BV248" s="118"/>
      <c r="BW248" s="118"/>
      <c r="BX248" s="118"/>
      <c r="BY248" s="118"/>
      <c r="BZ248" s="118"/>
      <c r="CA248" s="118"/>
      <c r="CB248" s="118"/>
      <c r="CC248" s="118"/>
      <c r="CD248" s="118"/>
      <c r="CE248" s="118"/>
      <c r="CF248" s="118"/>
      <c r="CG248" s="118"/>
      <c r="CH248" s="118"/>
      <c r="CI248" s="118"/>
      <c r="CJ248" s="118"/>
      <c r="CK248" s="118"/>
      <c r="CL248" s="118"/>
      <c r="CM248" s="118"/>
      <c r="CN248" s="118"/>
      <c r="CO248" s="118"/>
      <c r="CP248" s="118"/>
      <c r="CQ248" s="118"/>
      <c r="CR248" s="118"/>
      <c r="CS248" s="118"/>
      <c r="CT248" s="118"/>
      <c r="CU248" s="118"/>
      <c r="CV248" s="118"/>
      <c r="CW248" s="118"/>
      <c r="CX248" s="118"/>
      <c r="CY248" s="118"/>
      <c r="CZ248" s="118"/>
      <c r="DA248" s="118"/>
      <c r="DB248" s="118"/>
      <c r="DC248" s="118"/>
      <c r="DD248" s="118"/>
      <c r="DE248" s="118"/>
      <c r="DF248" s="118"/>
      <c r="DG248" s="118"/>
      <c r="DH248" s="118"/>
      <c r="DI248" s="118"/>
      <c r="DJ248" s="118"/>
      <c r="DK248" s="118"/>
      <c r="DL248" s="118"/>
      <c r="DM248" s="118"/>
      <c r="DN248" s="118"/>
      <c r="DO248" s="118"/>
      <c r="DP248" s="118"/>
      <c r="DQ248" s="118"/>
      <c r="DR248" s="118"/>
      <c r="DS248" s="118"/>
      <c r="DT248" s="118"/>
      <c r="DU248" s="129"/>
      <c r="DV248" s="118"/>
      <c r="DW248" s="118"/>
      <c r="DX248" s="118"/>
      <c r="DY248" s="118"/>
      <c r="DZ248" s="118"/>
      <c r="EA248" s="118"/>
      <c r="EB248" s="118"/>
      <c r="EC248" s="118"/>
      <c r="ED248" s="118"/>
      <c r="EE248" s="118"/>
      <c r="EF248" s="118"/>
      <c r="EG248" s="118"/>
      <c r="EH248" s="118"/>
      <c r="EI248" s="118"/>
      <c r="EJ248" s="118"/>
      <c r="EK248" s="118"/>
      <c r="EL248" s="123"/>
      <c r="EM248" s="123"/>
      <c r="EN248" s="118"/>
      <c r="EO248" s="118"/>
      <c r="EP248" s="118"/>
      <c r="EQ248" s="118"/>
      <c r="ER248" s="118"/>
      <c r="ES248" s="118"/>
      <c r="ET248" s="118"/>
      <c r="EU248" s="118"/>
      <c r="EV248" s="144"/>
      <c r="EW248" s="120"/>
      <c r="EX248" s="118"/>
      <c r="EY248" s="118"/>
      <c r="EZ248" s="264"/>
      <c r="FA248" s="264"/>
      <c r="FB248" s="118"/>
      <c r="FC248" s="118"/>
      <c r="FD248" s="118"/>
      <c r="FE248" s="118"/>
      <c r="FF248" s="118"/>
      <c r="FG248" s="118"/>
      <c r="FH248" s="118"/>
      <c r="FI248" s="118"/>
      <c r="FJ248" s="118"/>
      <c r="FK248" s="118"/>
      <c r="FL248" s="118"/>
      <c r="FM248" s="118"/>
      <c r="FN248" s="118"/>
      <c r="FO248" s="118"/>
      <c r="FP248" s="118"/>
      <c r="FQ248" s="118"/>
      <c r="FR248" s="118"/>
      <c r="FS248" s="118"/>
      <c r="FT248" s="118"/>
      <c r="FU248" s="118"/>
      <c r="FV248" s="118"/>
      <c r="FW248" s="118"/>
      <c r="FX248" s="118"/>
      <c r="FY248" s="118"/>
      <c r="FZ248" s="118"/>
      <c r="GA248" s="118"/>
      <c r="GB248" s="118"/>
      <c r="GC248" s="118"/>
      <c r="GD248" s="118"/>
      <c r="GE248" s="118"/>
      <c r="GF248" s="118"/>
      <c r="GG248" s="118"/>
      <c r="GH248" s="118"/>
      <c r="GI248" s="118"/>
      <c r="GJ248" s="118"/>
      <c r="GK248" s="118"/>
      <c r="GL248" s="118"/>
      <c r="GM248" s="118"/>
      <c r="GN248" s="118"/>
      <c r="GO248" s="118"/>
      <c r="GP248" s="118"/>
      <c r="GQ248" s="118"/>
      <c r="GR248" s="118"/>
      <c r="GS248" s="118"/>
      <c r="GT248" s="118"/>
      <c r="GU248" s="118"/>
      <c r="GV248" s="118"/>
      <c r="GW248" s="118"/>
      <c r="GX248" s="118"/>
      <c r="GY248" s="118"/>
      <c r="GZ248" s="118"/>
      <c r="HA248" s="118"/>
      <c r="HB248" s="118"/>
      <c r="HC248" s="118"/>
      <c r="HD248" s="118"/>
      <c r="HE248" s="118"/>
      <c r="HF248" s="118"/>
      <c r="HG248" s="118"/>
      <c r="HH248" s="118"/>
      <c r="HI248" s="118"/>
      <c r="HJ248" s="118"/>
      <c r="HK248" s="118"/>
      <c r="HL248" s="118"/>
      <c r="HM248" s="118"/>
      <c r="HN248" s="118"/>
      <c r="HO248" s="118"/>
      <c r="HP248" s="118"/>
      <c r="HQ248" s="118"/>
      <c r="HR248" s="118"/>
      <c r="HS248" s="118"/>
      <c r="HT248" s="118"/>
      <c r="HU248" s="118"/>
      <c r="HV248" s="118"/>
    </row>
    <row r="249" spans="1:230" x14ac:dyDescent="0.3">
      <c r="A249" s="120"/>
      <c r="B249" s="120"/>
      <c r="C249" s="118"/>
      <c r="D249" s="118"/>
      <c r="E249" s="118"/>
      <c r="F249" s="118"/>
      <c r="G249" s="118"/>
      <c r="H249" s="118"/>
      <c r="I249" s="118"/>
      <c r="J249" s="118"/>
      <c r="K249" s="118"/>
      <c r="L249" s="118"/>
      <c r="M249" s="118"/>
      <c r="N249" s="118"/>
      <c r="O249" s="118"/>
      <c r="P249" s="118"/>
      <c r="Q249" s="118"/>
      <c r="R249" s="118"/>
      <c r="S249" s="118"/>
      <c r="T249" s="123"/>
      <c r="U249" s="120"/>
      <c r="V249" s="118"/>
      <c r="W249" s="118"/>
      <c r="X249" s="118"/>
      <c r="Y249" s="118"/>
      <c r="Z249" s="118"/>
      <c r="AA249" s="118"/>
      <c r="AB249" s="118"/>
      <c r="AC249" s="118"/>
      <c r="AD249" s="118"/>
      <c r="AE249" s="118"/>
      <c r="AF249" s="118"/>
      <c r="AG249" s="118"/>
      <c r="AH249" s="118"/>
      <c r="AI249" s="118"/>
      <c r="AJ249" s="118"/>
      <c r="AK249" s="118"/>
      <c r="AL249" s="118"/>
      <c r="AM249" s="118"/>
      <c r="AN249" s="118"/>
      <c r="AO249" s="118"/>
      <c r="AP249" s="118"/>
      <c r="AQ249" s="118"/>
      <c r="AR249" s="118"/>
      <c r="AS249" s="123"/>
      <c r="AT249" s="123"/>
      <c r="AU249" s="118"/>
      <c r="AV249" s="118"/>
      <c r="AW249" s="118"/>
      <c r="AX249" s="118"/>
      <c r="AY249" s="118"/>
      <c r="AZ249" s="118"/>
      <c r="BA249" s="118"/>
      <c r="BB249" s="118"/>
      <c r="BC249" s="118"/>
      <c r="BD249" s="118"/>
      <c r="BE249" s="118"/>
      <c r="BF249" s="118"/>
      <c r="BG249" s="118"/>
      <c r="BH249" s="118"/>
      <c r="BI249" s="118"/>
      <c r="BJ249" s="118"/>
      <c r="BK249" s="118"/>
      <c r="BL249" s="118"/>
      <c r="BM249" s="118"/>
      <c r="BN249" s="118"/>
      <c r="BO249" s="118"/>
      <c r="BP249" s="118"/>
      <c r="BQ249" s="118"/>
      <c r="BR249" s="118"/>
      <c r="BS249" s="118"/>
      <c r="BT249" s="118"/>
      <c r="BU249" s="118"/>
      <c r="BV249" s="118"/>
      <c r="BW249" s="118"/>
      <c r="BX249" s="118"/>
      <c r="BY249" s="118"/>
      <c r="BZ249" s="118"/>
      <c r="CA249" s="118"/>
      <c r="CB249" s="118"/>
      <c r="CC249" s="118"/>
      <c r="CD249" s="118"/>
      <c r="CE249" s="118"/>
      <c r="CF249" s="118"/>
      <c r="CG249" s="118"/>
      <c r="CH249" s="118"/>
      <c r="CI249" s="118"/>
      <c r="CJ249" s="118"/>
      <c r="CK249" s="118"/>
      <c r="CL249" s="118"/>
      <c r="CM249" s="118"/>
      <c r="CN249" s="118"/>
      <c r="CO249" s="118"/>
      <c r="CP249" s="118"/>
      <c r="CQ249" s="118"/>
      <c r="CR249" s="118"/>
      <c r="CS249" s="118"/>
      <c r="CT249" s="118"/>
      <c r="CU249" s="118"/>
      <c r="CV249" s="118"/>
      <c r="CW249" s="118"/>
      <c r="CX249" s="118"/>
      <c r="CY249" s="118"/>
      <c r="CZ249" s="118"/>
      <c r="DA249" s="118"/>
      <c r="DB249" s="118"/>
      <c r="DC249" s="118"/>
      <c r="DD249" s="118"/>
      <c r="DE249" s="118"/>
      <c r="DF249" s="118"/>
      <c r="DG249" s="118"/>
      <c r="DH249" s="118"/>
      <c r="DI249" s="118"/>
      <c r="DJ249" s="118"/>
      <c r="DK249" s="118"/>
      <c r="DL249" s="118"/>
      <c r="DM249" s="118"/>
      <c r="DN249" s="118"/>
      <c r="DO249" s="118"/>
      <c r="DP249" s="118"/>
      <c r="DQ249" s="118"/>
      <c r="DR249" s="118"/>
      <c r="DS249" s="118"/>
      <c r="DT249" s="118"/>
      <c r="DU249" s="129"/>
      <c r="DV249" s="118"/>
      <c r="DW249" s="118"/>
      <c r="DX249" s="118"/>
      <c r="DY249" s="118"/>
      <c r="DZ249" s="118"/>
      <c r="EA249" s="118"/>
      <c r="EB249" s="118"/>
      <c r="EC249" s="118"/>
      <c r="ED249" s="118"/>
      <c r="EE249" s="118"/>
      <c r="EF249" s="118"/>
      <c r="EG249" s="118"/>
      <c r="EH249" s="118"/>
      <c r="EI249" s="118"/>
      <c r="EJ249" s="118"/>
      <c r="EK249" s="118"/>
      <c r="EL249" s="123"/>
      <c r="EM249" s="123"/>
      <c r="EN249" s="118"/>
      <c r="EO249" s="118"/>
      <c r="EP249" s="118"/>
      <c r="EQ249" s="118"/>
      <c r="ER249" s="118"/>
      <c r="ES249" s="118"/>
      <c r="ET249" s="118"/>
      <c r="EU249" s="118"/>
      <c r="EV249" s="144"/>
      <c r="EW249" s="120"/>
      <c r="EX249" s="118"/>
      <c r="EY249" s="118"/>
      <c r="EZ249" s="264"/>
      <c r="FA249" s="264"/>
      <c r="FB249" s="118"/>
      <c r="FC249" s="118"/>
      <c r="FD249" s="118"/>
      <c r="FE249" s="118"/>
      <c r="FF249" s="118"/>
      <c r="FG249" s="118"/>
      <c r="FH249" s="118"/>
      <c r="FI249" s="118"/>
      <c r="FJ249" s="118"/>
      <c r="FK249" s="118"/>
      <c r="FL249" s="118"/>
      <c r="FM249" s="118"/>
      <c r="FN249" s="118"/>
      <c r="FO249" s="118"/>
      <c r="FP249" s="118"/>
      <c r="FQ249" s="118"/>
      <c r="FR249" s="118"/>
      <c r="FS249" s="118"/>
      <c r="FT249" s="118"/>
      <c r="FU249" s="118"/>
      <c r="FV249" s="118"/>
      <c r="FW249" s="118"/>
      <c r="FX249" s="118"/>
      <c r="FY249" s="118"/>
      <c r="FZ249" s="118"/>
      <c r="GA249" s="118"/>
      <c r="GB249" s="118"/>
      <c r="GC249" s="118"/>
      <c r="GD249" s="118"/>
      <c r="GE249" s="118"/>
      <c r="GF249" s="118"/>
      <c r="GG249" s="118"/>
      <c r="GH249" s="118"/>
      <c r="GI249" s="118"/>
      <c r="GJ249" s="118"/>
      <c r="GK249" s="118"/>
      <c r="GL249" s="118"/>
      <c r="GM249" s="118"/>
      <c r="GN249" s="118"/>
      <c r="GO249" s="118"/>
      <c r="GP249" s="118"/>
      <c r="GQ249" s="118"/>
      <c r="GR249" s="118"/>
      <c r="GS249" s="118"/>
      <c r="GT249" s="118"/>
      <c r="GU249" s="118"/>
      <c r="GV249" s="118"/>
      <c r="GW249" s="118"/>
      <c r="GX249" s="118"/>
      <c r="GY249" s="118"/>
      <c r="GZ249" s="118"/>
      <c r="HA249" s="118"/>
      <c r="HB249" s="118"/>
      <c r="HC249" s="118"/>
      <c r="HD249" s="118"/>
      <c r="HE249" s="118"/>
      <c r="HF249" s="118"/>
      <c r="HG249" s="118"/>
      <c r="HH249" s="118"/>
      <c r="HI249" s="118"/>
      <c r="HJ249" s="118"/>
      <c r="HK249" s="118"/>
      <c r="HL249" s="118"/>
      <c r="HM249" s="118"/>
      <c r="HN249" s="118"/>
      <c r="HO249" s="118"/>
      <c r="HP249" s="118"/>
      <c r="HQ249" s="118"/>
      <c r="HR249" s="118"/>
      <c r="HS249" s="118"/>
      <c r="HT249" s="118"/>
      <c r="HU249" s="118"/>
      <c r="HV249" s="118"/>
    </row>
    <row r="250" spans="1:230" x14ac:dyDescent="0.3">
      <c r="A250" s="120"/>
      <c r="B250" s="120"/>
      <c r="C250" s="118"/>
      <c r="D250" s="118"/>
      <c r="E250" s="118"/>
      <c r="F250" s="118"/>
      <c r="G250" s="118"/>
      <c r="H250" s="118"/>
      <c r="I250" s="118"/>
      <c r="J250" s="118"/>
      <c r="K250" s="118"/>
      <c r="L250" s="118"/>
      <c r="M250" s="118"/>
      <c r="N250" s="118"/>
      <c r="O250" s="118"/>
      <c r="P250" s="118"/>
      <c r="Q250" s="118"/>
      <c r="R250" s="118"/>
      <c r="S250" s="118"/>
      <c r="T250" s="123"/>
      <c r="U250" s="120"/>
      <c r="V250" s="118"/>
      <c r="W250" s="118"/>
      <c r="X250" s="118"/>
      <c r="Y250" s="118"/>
      <c r="Z250" s="118"/>
      <c r="AA250" s="118"/>
      <c r="AB250" s="118"/>
      <c r="AC250" s="118"/>
      <c r="AD250" s="118"/>
      <c r="AE250" s="118"/>
      <c r="AF250" s="118"/>
      <c r="AG250" s="118"/>
      <c r="AH250" s="118"/>
      <c r="AI250" s="118"/>
      <c r="AJ250" s="118"/>
      <c r="AK250" s="118"/>
      <c r="AL250" s="118"/>
      <c r="AM250" s="118"/>
      <c r="AN250" s="118"/>
      <c r="AO250" s="118"/>
      <c r="AP250" s="118"/>
      <c r="AQ250" s="118"/>
      <c r="AR250" s="118"/>
      <c r="AS250" s="123"/>
      <c r="AT250" s="123"/>
      <c r="AU250" s="118"/>
      <c r="AV250" s="118"/>
      <c r="AW250" s="118"/>
      <c r="AX250" s="118"/>
      <c r="AY250" s="118"/>
      <c r="AZ250" s="118"/>
      <c r="BA250" s="118"/>
      <c r="BB250" s="118"/>
      <c r="BC250" s="118"/>
      <c r="BD250" s="118"/>
      <c r="BE250" s="118"/>
      <c r="BF250" s="118"/>
      <c r="BG250" s="118"/>
      <c r="BH250" s="118"/>
      <c r="BI250" s="118"/>
      <c r="BJ250" s="118"/>
      <c r="BK250" s="118"/>
      <c r="BL250" s="118"/>
      <c r="BM250" s="118"/>
      <c r="BN250" s="118"/>
      <c r="BO250" s="118"/>
      <c r="BP250" s="118"/>
      <c r="BQ250" s="118"/>
      <c r="BR250" s="118"/>
      <c r="BS250" s="118"/>
      <c r="BT250" s="118"/>
      <c r="BU250" s="118"/>
      <c r="BV250" s="118"/>
      <c r="BW250" s="118"/>
      <c r="BX250" s="118"/>
      <c r="BY250" s="118"/>
      <c r="BZ250" s="118"/>
      <c r="CA250" s="118"/>
      <c r="CB250" s="118"/>
      <c r="CC250" s="118"/>
      <c r="CD250" s="118"/>
      <c r="CE250" s="118"/>
      <c r="CF250" s="118"/>
      <c r="CG250" s="118"/>
      <c r="CH250" s="118"/>
      <c r="CI250" s="118"/>
      <c r="CJ250" s="118"/>
      <c r="CK250" s="118"/>
      <c r="CL250" s="118"/>
      <c r="CM250" s="118"/>
      <c r="CN250" s="118"/>
      <c r="CO250" s="118"/>
      <c r="CP250" s="118"/>
      <c r="CQ250" s="118"/>
      <c r="CR250" s="118"/>
      <c r="CS250" s="118"/>
      <c r="CT250" s="118"/>
      <c r="CU250" s="118"/>
      <c r="CV250" s="118"/>
      <c r="CW250" s="118"/>
      <c r="CX250" s="118"/>
      <c r="CY250" s="118"/>
      <c r="CZ250" s="118"/>
      <c r="DA250" s="118"/>
      <c r="DB250" s="118"/>
      <c r="DC250" s="118"/>
      <c r="DD250" s="118"/>
      <c r="DE250" s="118"/>
      <c r="DF250" s="118"/>
      <c r="DG250" s="118"/>
      <c r="DH250" s="118"/>
      <c r="DI250" s="118"/>
      <c r="DJ250" s="118"/>
      <c r="DK250" s="118"/>
      <c r="DL250" s="118"/>
      <c r="DM250" s="118"/>
      <c r="DN250" s="118"/>
      <c r="DO250" s="118"/>
      <c r="DP250" s="118"/>
      <c r="DQ250" s="118"/>
      <c r="DR250" s="118"/>
      <c r="DS250" s="118"/>
      <c r="DT250" s="118"/>
      <c r="DU250" s="129"/>
      <c r="DV250" s="118"/>
      <c r="DW250" s="118"/>
      <c r="DX250" s="118"/>
      <c r="DY250" s="118"/>
      <c r="DZ250" s="118"/>
      <c r="EA250" s="118"/>
      <c r="EB250" s="118"/>
      <c r="EC250" s="118"/>
      <c r="ED250" s="118"/>
      <c r="EE250" s="118"/>
      <c r="EF250" s="118"/>
      <c r="EG250" s="118"/>
      <c r="EH250" s="118"/>
      <c r="EI250" s="118"/>
      <c r="EJ250" s="118"/>
      <c r="EK250" s="118"/>
      <c r="EL250" s="123"/>
      <c r="EM250" s="123"/>
      <c r="EN250" s="118"/>
      <c r="EO250" s="118"/>
      <c r="EP250" s="118"/>
      <c r="EQ250" s="118"/>
      <c r="ER250" s="118"/>
      <c r="ES250" s="118"/>
      <c r="ET250" s="118"/>
      <c r="EU250" s="118"/>
      <c r="EV250" s="144"/>
      <c r="EW250" s="120"/>
      <c r="EX250" s="118"/>
      <c r="EY250" s="118"/>
      <c r="EZ250" s="264"/>
      <c r="FA250" s="264"/>
      <c r="FB250" s="118"/>
      <c r="FC250" s="118"/>
      <c r="FD250" s="118"/>
      <c r="FE250" s="118"/>
      <c r="FF250" s="118"/>
      <c r="FG250" s="118"/>
      <c r="FH250" s="118"/>
      <c r="FI250" s="118"/>
      <c r="FJ250" s="118"/>
      <c r="FK250" s="118"/>
      <c r="FL250" s="118"/>
      <c r="FM250" s="118"/>
      <c r="FN250" s="118"/>
      <c r="FO250" s="118"/>
      <c r="FP250" s="118"/>
      <c r="FQ250" s="118"/>
      <c r="FR250" s="118"/>
      <c r="FS250" s="118"/>
      <c r="FT250" s="118"/>
      <c r="FU250" s="118"/>
      <c r="FV250" s="118"/>
      <c r="FW250" s="118"/>
      <c r="FX250" s="118"/>
      <c r="FY250" s="118"/>
      <c r="FZ250" s="118"/>
      <c r="GA250" s="118"/>
      <c r="GB250" s="118"/>
      <c r="GC250" s="118"/>
      <c r="GD250" s="118"/>
      <c r="GE250" s="118"/>
      <c r="GF250" s="118"/>
      <c r="GG250" s="118"/>
      <c r="GH250" s="118"/>
      <c r="GI250" s="118"/>
      <c r="GJ250" s="118"/>
      <c r="GK250" s="118"/>
      <c r="GL250" s="118"/>
      <c r="GM250" s="118"/>
      <c r="GN250" s="118"/>
      <c r="GO250" s="118"/>
      <c r="GP250" s="118"/>
      <c r="GQ250" s="118"/>
      <c r="GR250" s="118"/>
      <c r="GS250" s="118"/>
      <c r="GT250" s="118"/>
      <c r="GU250" s="118"/>
      <c r="GV250" s="118"/>
      <c r="GW250" s="118"/>
      <c r="GX250" s="118"/>
      <c r="GY250" s="118"/>
      <c r="GZ250" s="118"/>
      <c r="HA250" s="118"/>
      <c r="HB250" s="118"/>
      <c r="HC250" s="118"/>
      <c r="HD250" s="118"/>
      <c r="HE250" s="118"/>
      <c r="HF250" s="118"/>
      <c r="HG250" s="118"/>
      <c r="HH250" s="118"/>
      <c r="HI250" s="118"/>
      <c r="HJ250" s="118"/>
      <c r="HK250" s="118"/>
      <c r="HL250" s="118"/>
      <c r="HM250" s="118"/>
      <c r="HN250" s="118"/>
      <c r="HO250" s="118"/>
      <c r="HP250" s="118"/>
      <c r="HQ250" s="118"/>
      <c r="HR250" s="118"/>
      <c r="HS250" s="118"/>
      <c r="HT250" s="118"/>
      <c r="HU250" s="118"/>
      <c r="HV250" s="118"/>
    </row>
    <row r="251" spans="1:230" x14ac:dyDescent="0.3">
      <c r="A251" s="120"/>
      <c r="B251" s="120"/>
      <c r="C251" s="118"/>
      <c r="D251" s="118"/>
      <c r="E251" s="118"/>
      <c r="F251" s="118"/>
      <c r="G251" s="118"/>
      <c r="H251" s="118"/>
      <c r="I251" s="118"/>
      <c r="J251" s="118"/>
      <c r="K251" s="118"/>
      <c r="L251" s="118"/>
      <c r="M251" s="118"/>
      <c r="N251" s="118"/>
      <c r="O251" s="118"/>
      <c r="P251" s="118"/>
      <c r="Q251" s="118"/>
      <c r="R251" s="118"/>
      <c r="S251" s="118"/>
      <c r="T251" s="123"/>
      <c r="U251" s="120"/>
      <c r="V251" s="118"/>
      <c r="W251" s="118"/>
      <c r="X251" s="118"/>
      <c r="Y251" s="118"/>
      <c r="Z251" s="118"/>
      <c r="AA251" s="118"/>
      <c r="AB251" s="118"/>
      <c r="AC251" s="118"/>
      <c r="AD251" s="118"/>
      <c r="AE251" s="118"/>
      <c r="AF251" s="118"/>
      <c r="AG251" s="118"/>
      <c r="AH251" s="118"/>
      <c r="AI251" s="118"/>
      <c r="AJ251" s="118"/>
      <c r="AK251" s="118"/>
      <c r="AL251" s="118"/>
      <c r="AM251" s="118"/>
      <c r="AN251" s="118"/>
      <c r="AO251" s="118"/>
      <c r="AP251" s="118"/>
      <c r="AQ251" s="118"/>
      <c r="AR251" s="118"/>
      <c r="AS251" s="123"/>
      <c r="AT251" s="123"/>
      <c r="AU251" s="118"/>
      <c r="AV251" s="118"/>
      <c r="AW251" s="118"/>
      <c r="AX251" s="118"/>
      <c r="AY251" s="118"/>
      <c r="AZ251" s="118"/>
      <c r="BA251" s="118"/>
      <c r="BB251" s="118"/>
      <c r="BC251" s="118"/>
      <c r="BD251" s="118"/>
      <c r="BE251" s="118"/>
      <c r="BF251" s="118"/>
      <c r="BG251" s="118"/>
      <c r="BH251" s="118"/>
      <c r="BI251" s="118"/>
      <c r="BJ251" s="118"/>
      <c r="BK251" s="118"/>
      <c r="BL251" s="118"/>
      <c r="BM251" s="118"/>
      <c r="BN251" s="118"/>
      <c r="BO251" s="118"/>
      <c r="BP251" s="118"/>
      <c r="BQ251" s="118"/>
      <c r="BR251" s="118"/>
      <c r="BS251" s="118"/>
      <c r="BT251" s="118"/>
      <c r="BU251" s="118"/>
      <c r="BV251" s="118"/>
      <c r="BW251" s="118"/>
      <c r="BX251" s="118"/>
      <c r="BY251" s="118"/>
      <c r="BZ251" s="118"/>
      <c r="CA251" s="118"/>
      <c r="CB251" s="118"/>
      <c r="CC251" s="118"/>
      <c r="CD251" s="118"/>
      <c r="CE251" s="118"/>
      <c r="CF251" s="118"/>
      <c r="CG251" s="118"/>
      <c r="CH251" s="118"/>
      <c r="CI251" s="118"/>
      <c r="CJ251" s="118"/>
      <c r="CK251" s="118"/>
      <c r="CL251" s="118"/>
      <c r="CM251" s="118"/>
      <c r="CN251" s="118"/>
      <c r="CO251" s="118"/>
      <c r="CP251" s="118"/>
      <c r="CQ251" s="118"/>
      <c r="CR251" s="118"/>
      <c r="CS251" s="118"/>
      <c r="CT251" s="118"/>
      <c r="CU251" s="118"/>
      <c r="CV251" s="118"/>
      <c r="CW251" s="118"/>
      <c r="CX251" s="118"/>
      <c r="CY251" s="118"/>
      <c r="CZ251" s="118"/>
      <c r="DA251" s="118"/>
      <c r="DB251" s="118"/>
      <c r="DC251" s="118"/>
      <c r="DD251" s="118"/>
      <c r="DE251" s="118"/>
      <c r="DF251" s="118"/>
      <c r="DG251" s="118"/>
      <c r="DH251" s="118"/>
      <c r="DI251" s="118"/>
      <c r="DJ251" s="118"/>
      <c r="DK251" s="118"/>
      <c r="DL251" s="118"/>
      <c r="DM251" s="118"/>
      <c r="DN251" s="118"/>
      <c r="DO251" s="118"/>
      <c r="DP251" s="118"/>
      <c r="DQ251" s="118"/>
      <c r="DR251" s="118"/>
      <c r="DS251" s="118"/>
      <c r="DT251" s="118"/>
      <c r="DU251" s="129"/>
      <c r="DV251" s="118"/>
      <c r="DW251" s="118"/>
      <c r="DX251" s="118"/>
      <c r="DY251" s="118"/>
      <c r="DZ251" s="118"/>
      <c r="EA251" s="118"/>
      <c r="EB251" s="118"/>
      <c r="EC251" s="118"/>
      <c r="ED251" s="118"/>
      <c r="EE251" s="118"/>
      <c r="EF251" s="118"/>
      <c r="EG251" s="118"/>
      <c r="EH251" s="118"/>
      <c r="EI251" s="118"/>
      <c r="EJ251" s="118"/>
      <c r="EK251" s="118"/>
      <c r="EL251" s="123"/>
      <c r="EM251" s="123"/>
      <c r="EN251" s="118"/>
      <c r="EO251" s="118"/>
      <c r="EP251" s="118"/>
      <c r="EQ251" s="118"/>
      <c r="ER251" s="118"/>
      <c r="ES251" s="118"/>
      <c r="ET251" s="118"/>
      <c r="EU251" s="118"/>
      <c r="EV251" s="144"/>
      <c r="EW251" s="120"/>
      <c r="EX251" s="118"/>
      <c r="EY251" s="118"/>
      <c r="EZ251" s="264"/>
      <c r="FA251" s="264"/>
      <c r="FB251" s="118"/>
      <c r="FC251" s="118"/>
      <c r="FD251" s="118"/>
      <c r="FE251" s="118"/>
      <c r="FF251" s="118"/>
      <c r="FG251" s="118"/>
      <c r="FH251" s="118"/>
      <c r="FI251" s="118"/>
      <c r="FJ251" s="118"/>
      <c r="FK251" s="118"/>
      <c r="FL251" s="118"/>
      <c r="FM251" s="118"/>
      <c r="FN251" s="118"/>
      <c r="FO251" s="118"/>
      <c r="FP251" s="118"/>
      <c r="FQ251" s="118"/>
      <c r="FR251" s="118"/>
      <c r="FS251" s="118"/>
      <c r="FT251" s="118"/>
      <c r="FU251" s="118"/>
      <c r="FV251" s="118"/>
      <c r="FW251" s="118"/>
      <c r="FX251" s="118"/>
      <c r="FY251" s="118"/>
      <c r="FZ251" s="118"/>
      <c r="GA251" s="118"/>
      <c r="GB251" s="118"/>
      <c r="GC251" s="118"/>
      <c r="GD251" s="118"/>
      <c r="GE251" s="118"/>
      <c r="GF251" s="118"/>
      <c r="GG251" s="118"/>
      <c r="GH251" s="118"/>
      <c r="GI251" s="118"/>
      <c r="GJ251" s="118"/>
      <c r="GK251" s="118"/>
      <c r="GL251" s="118"/>
      <c r="GM251" s="118"/>
      <c r="GN251" s="118"/>
      <c r="GO251" s="118"/>
      <c r="GP251" s="118"/>
      <c r="GQ251" s="118"/>
      <c r="GR251" s="118"/>
      <c r="GS251" s="118"/>
      <c r="GT251" s="118"/>
      <c r="GU251" s="118"/>
      <c r="GV251" s="118"/>
      <c r="GW251" s="118"/>
      <c r="GX251" s="118"/>
      <c r="GY251" s="118"/>
      <c r="GZ251" s="118"/>
      <c r="HA251" s="118"/>
      <c r="HB251" s="118"/>
      <c r="HC251" s="118"/>
      <c r="HD251" s="118"/>
      <c r="HE251" s="118"/>
      <c r="HF251" s="118"/>
      <c r="HG251" s="118"/>
      <c r="HH251" s="118"/>
      <c r="HI251" s="118"/>
      <c r="HJ251" s="118"/>
      <c r="HK251" s="118"/>
      <c r="HL251" s="118"/>
      <c r="HM251" s="118"/>
      <c r="HN251" s="118"/>
      <c r="HO251" s="118"/>
      <c r="HP251" s="118"/>
      <c r="HQ251" s="118"/>
      <c r="HR251" s="118"/>
      <c r="HS251" s="118"/>
      <c r="HT251" s="118"/>
      <c r="HU251" s="118"/>
      <c r="HV251" s="118"/>
    </row>
    <row r="252" spans="1:230" x14ac:dyDescent="0.3">
      <c r="A252" s="120"/>
      <c r="B252" s="120"/>
      <c r="C252" s="118"/>
      <c r="D252" s="118"/>
      <c r="E252" s="118"/>
      <c r="F252" s="118"/>
      <c r="G252" s="118"/>
      <c r="H252" s="118"/>
      <c r="I252" s="118"/>
      <c r="J252" s="118"/>
      <c r="K252" s="118"/>
      <c r="L252" s="118"/>
      <c r="M252" s="118"/>
      <c r="N252" s="118"/>
      <c r="O252" s="118"/>
      <c r="P252" s="118"/>
      <c r="Q252" s="118"/>
      <c r="R252" s="118"/>
      <c r="S252" s="118"/>
      <c r="T252" s="123"/>
      <c r="U252" s="120"/>
      <c r="V252" s="118"/>
      <c r="W252" s="118"/>
      <c r="X252" s="118"/>
      <c r="Y252" s="118"/>
      <c r="Z252" s="118"/>
      <c r="AA252" s="118"/>
      <c r="AB252" s="118"/>
      <c r="AC252" s="118"/>
      <c r="AD252" s="118"/>
      <c r="AE252" s="118"/>
      <c r="AF252" s="118"/>
      <c r="AG252" s="118"/>
      <c r="AH252" s="118"/>
      <c r="AI252" s="118"/>
      <c r="AJ252" s="118"/>
      <c r="AK252" s="118"/>
      <c r="AL252" s="118"/>
      <c r="AM252" s="118"/>
      <c r="AN252" s="118"/>
      <c r="AO252" s="118"/>
      <c r="AP252" s="118"/>
      <c r="AQ252" s="118"/>
      <c r="AR252" s="118"/>
      <c r="AS252" s="123"/>
      <c r="AT252" s="123"/>
      <c r="AU252" s="118"/>
      <c r="AV252" s="118"/>
      <c r="AW252" s="118"/>
      <c r="AX252" s="118"/>
      <c r="AY252" s="118"/>
      <c r="AZ252" s="118"/>
      <c r="BA252" s="118"/>
      <c r="BB252" s="118"/>
      <c r="BC252" s="118"/>
      <c r="BD252" s="118"/>
      <c r="BE252" s="118"/>
      <c r="BF252" s="118"/>
      <c r="BG252" s="118"/>
      <c r="BH252" s="118"/>
      <c r="BI252" s="118"/>
      <c r="BJ252" s="118"/>
      <c r="BK252" s="118"/>
      <c r="BL252" s="118"/>
      <c r="BM252" s="118"/>
      <c r="BN252" s="118"/>
      <c r="BO252" s="118"/>
      <c r="BP252" s="118"/>
      <c r="BQ252" s="118"/>
      <c r="BR252" s="118"/>
      <c r="BS252" s="118"/>
      <c r="BT252" s="118"/>
      <c r="BU252" s="118"/>
      <c r="BV252" s="118"/>
      <c r="BW252" s="118"/>
      <c r="BX252" s="118"/>
      <c r="BY252" s="118"/>
      <c r="BZ252" s="118"/>
      <c r="CA252" s="118"/>
      <c r="CB252" s="118"/>
      <c r="CC252" s="118"/>
      <c r="CD252" s="118"/>
      <c r="CE252" s="118"/>
      <c r="CF252" s="118"/>
      <c r="CG252" s="118"/>
      <c r="CH252" s="118"/>
      <c r="CI252" s="118"/>
      <c r="CJ252" s="118"/>
      <c r="CK252" s="118"/>
      <c r="CL252" s="118"/>
      <c r="CM252" s="118"/>
      <c r="CN252" s="118"/>
      <c r="CO252" s="118"/>
      <c r="CP252" s="118"/>
      <c r="CQ252" s="118"/>
      <c r="CR252" s="118"/>
      <c r="CS252" s="118"/>
      <c r="CT252" s="118"/>
      <c r="CU252" s="118"/>
      <c r="CV252" s="118"/>
      <c r="CW252" s="118"/>
      <c r="CX252" s="118"/>
      <c r="CY252" s="118"/>
      <c r="CZ252" s="118"/>
      <c r="DA252" s="118"/>
      <c r="DB252" s="118"/>
      <c r="DC252" s="118"/>
      <c r="DD252" s="118"/>
      <c r="DE252" s="118"/>
      <c r="DF252" s="118"/>
      <c r="DG252" s="118"/>
      <c r="DH252" s="118"/>
      <c r="DI252" s="118"/>
      <c r="DJ252" s="118"/>
      <c r="DK252" s="118"/>
      <c r="DL252" s="118"/>
      <c r="DM252" s="118"/>
      <c r="DN252" s="118"/>
      <c r="DO252" s="118"/>
      <c r="DP252" s="118"/>
      <c r="DQ252" s="118"/>
      <c r="DR252" s="118"/>
      <c r="DS252" s="118"/>
      <c r="DT252" s="118"/>
      <c r="DU252" s="129"/>
      <c r="DV252" s="118"/>
      <c r="DW252" s="118"/>
      <c r="DX252" s="118"/>
      <c r="DY252" s="118"/>
      <c r="DZ252" s="118"/>
      <c r="EA252" s="118"/>
      <c r="EB252" s="118"/>
      <c r="EC252" s="118"/>
      <c r="ED252" s="118"/>
      <c r="EE252" s="118"/>
      <c r="EF252" s="118"/>
      <c r="EG252" s="118"/>
      <c r="EH252" s="118"/>
      <c r="EI252" s="118"/>
      <c r="EJ252" s="118"/>
      <c r="EK252" s="118"/>
      <c r="EL252" s="123"/>
      <c r="EM252" s="123"/>
      <c r="EN252" s="118"/>
      <c r="EO252" s="118"/>
      <c r="EP252" s="118"/>
      <c r="EQ252" s="118"/>
      <c r="ER252" s="118"/>
      <c r="ES252" s="118"/>
      <c r="ET252" s="118"/>
      <c r="EU252" s="118"/>
      <c r="EV252" s="144"/>
      <c r="EW252" s="120"/>
      <c r="EX252" s="118"/>
      <c r="EY252" s="118"/>
      <c r="EZ252" s="264"/>
      <c r="FA252" s="264"/>
      <c r="FB252" s="118"/>
      <c r="FC252" s="118"/>
      <c r="FD252" s="118"/>
      <c r="FE252" s="118"/>
      <c r="FF252" s="118"/>
      <c r="FG252" s="118"/>
      <c r="FH252" s="118"/>
      <c r="FI252" s="118"/>
      <c r="FJ252" s="118"/>
      <c r="FK252" s="118"/>
      <c r="FL252" s="118"/>
      <c r="FM252" s="118"/>
      <c r="FN252" s="118"/>
      <c r="FO252" s="118"/>
      <c r="FP252" s="118"/>
      <c r="FQ252" s="118"/>
      <c r="FR252" s="118"/>
      <c r="FS252" s="118"/>
      <c r="FT252" s="118"/>
      <c r="FU252" s="118"/>
      <c r="FV252" s="118"/>
      <c r="FW252" s="118"/>
      <c r="FX252" s="118"/>
      <c r="FY252" s="118"/>
      <c r="FZ252" s="118"/>
      <c r="GA252" s="118"/>
      <c r="GB252" s="118"/>
      <c r="GC252" s="118"/>
      <c r="GD252" s="118"/>
      <c r="GE252" s="118"/>
      <c r="GF252" s="118"/>
      <c r="GG252" s="118"/>
      <c r="GH252" s="118"/>
      <c r="GI252" s="118"/>
      <c r="GJ252" s="118"/>
      <c r="GK252" s="118"/>
      <c r="GL252" s="118"/>
      <c r="GM252" s="118"/>
      <c r="GN252" s="118"/>
      <c r="GO252" s="118"/>
      <c r="GP252" s="118"/>
      <c r="GQ252" s="118"/>
      <c r="GR252" s="118"/>
      <c r="GS252" s="118"/>
      <c r="GT252" s="118"/>
      <c r="GU252" s="118"/>
      <c r="GV252" s="118"/>
      <c r="GW252" s="118"/>
      <c r="GX252" s="118"/>
      <c r="GY252" s="118"/>
      <c r="GZ252" s="118"/>
      <c r="HA252" s="118"/>
      <c r="HB252" s="118"/>
      <c r="HC252" s="118"/>
      <c r="HD252" s="118"/>
      <c r="HE252" s="118"/>
      <c r="HF252" s="118"/>
      <c r="HG252" s="118"/>
      <c r="HH252" s="118"/>
      <c r="HI252" s="118"/>
      <c r="HJ252" s="118"/>
      <c r="HK252" s="118"/>
      <c r="HL252" s="118"/>
      <c r="HM252" s="118"/>
      <c r="HN252" s="118"/>
      <c r="HO252" s="118"/>
      <c r="HP252" s="118"/>
      <c r="HQ252" s="118"/>
      <c r="HR252" s="118"/>
      <c r="HS252" s="118"/>
      <c r="HT252" s="118"/>
      <c r="HU252" s="118"/>
      <c r="HV252" s="118"/>
    </row>
    <row r="253" spans="1:230" x14ac:dyDescent="0.3">
      <c r="A253" s="120"/>
      <c r="B253" s="120"/>
      <c r="C253" s="118"/>
      <c r="D253" s="118"/>
      <c r="E253" s="118"/>
      <c r="F253" s="118"/>
      <c r="G253" s="118"/>
      <c r="H253" s="118"/>
      <c r="I253" s="118"/>
      <c r="J253" s="118"/>
      <c r="K253" s="118"/>
      <c r="L253" s="118"/>
      <c r="M253" s="118"/>
      <c r="N253" s="118"/>
      <c r="O253" s="118"/>
      <c r="P253" s="118"/>
      <c r="Q253" s="118"/>
      <c r="R253" s="118"/>
      <c r="S253" s="118"/>
      <c r="T253" s="123"/>
      <c r="U253" s="120"/>
      <c r="V253" s="118"/>
      <c r="W253" s="118"/>
      <c r="X253" s="118"/>
      <c r="Y253" s="118"/>
      <c r="Z253" s="118"/>
      <c r="AA253" s="118"/>
      <c r="AB253" s="118"/>
      <c r="AC253" s="118"/>
      <c r="AD253" s="118"/>
      <c r="AE253" s="118"/>
      <c r="AF253" s="118"/>
      <c r="AG253" s="118"/>
      <c r="AH253" s="118"/>
      <c r="AI253" s="118"/>
      <c r="AJ253" s="118"/>
      <c r="AK253" s="118"/>
      <c r="AL253" s="118"/>
      <c r="AM253" s="118"/>
      <c r="AN253" s="118"/>
      <c r="AO253" s="118"/>
      <c r="AP253" s="118"/>
      <c r="AQ253" s="118"/>
      <c r="AR253" s="118"/>
      <c r="AS253" s="123"/>
      <c r="AT253" s="123"/>
      <c r="AU253" s="118"/>
      <c r="AV253" s="118"/>
      <c r="AW253" s="118"/>
      <c r="AX253" s="118"/>
      <c r="AY253" s="118"/>
      <c r="AZ253" s="118"/>
      <c r="BA253" s="118"/>
      <c r="BB253" s="118"/>
      <c r="BC253" s="118"/>
      <c r="BD253" s="118"/>
      <c r="BE253" s="118"/>
      <c r="BF253" s="118"/>
      <c r="BG253" s="118"/>
      <c r="BH253" s="118"/>
      <c r="BI253" s="118"/>
      <c r="BJ253" s="118"/>
      <c r="BK253" s="118"/>
      <c r="BL253" s="118"/>
      <c r="BM253" s="118"/>
      <c r="BN253" s="118"/>
      <c r="BO253" s="118"/>
      <c r="BP253" s="118"/>
      <c r="BQ253" s="118"/>
      <c r="BR253" s="118"/>
      <c r="BS253" s="118"/>
      <c r="BT253" s="118"/>
      <c r="BU253" s="118"/>
      <c r="BV253" s="118"/>
      <c r="BW253" s="118"/>
      <c r="BX253" s="118"/>
      <c r="BY253" s="118"/>
      <c r="BZ253" s="118"/>
      <c r="CA253" s="118"/>
      <c r="CB253" s="118"/>
      <c r="CC253" s="118"/>
      <c r="CD253" s="118"/>
      <c r="CE253" s="118"/>
      <c r="CF253" s="118"/>
      <c r="CG253" s="118"/>
      <c r="CH253" s="118"/>
      <c r="CI253" s="118"/>
      <c r="CJ253" s="118"/>
      <c r="CK253" s="118"/>
      <c r="CL253" s="118"/>
      <c r="CM253" s="118"/>
      <c r="CN253" s="118"/>
      <c r="CO253" s="118"/>
      <c r="CP253" s="118"/>
      <c r="CQ253" s="118"/>
      <c r="CR253" s="118"/>
      <c r="CS253" s="118"/>
      <c r="CT253" s="118"/>
      <c r="CU253" s="118"/>
      <c r="CV253" s="118"/>
      <c r="CW253" s="118"/>
      <c r="CX253" s="118"/>
      <c r="CY253" s="118"/>
      <c r="CZ253" s="118"/>
      <c r="DA253" s="118"/>
      <c r="DB253" s="118"/>
      <c r="DC253" s="118"/>
      <c r="DD253" s="118"/>
      <c r="DE253" s="118"/>
      <c r="DF253" s="118"/>
      <c r="DG253" s="118"/>
      <c r="DH253" s="118"/>
      <c r="DI253" s="118"/>
      <c r="DJ253" s="118"/>
      <c r="DK253" s="118"/>
      <c r="DL253" s="118"/>
      <c r="DM253" s="118"/>
      <c r="DN253" s="118"/>
      <c r="DO253" s="118"/>
      <c r="DP253" s="118"/>
      <c r="DQ253" s="118"/>
      <c r="DR253" s="118"/>
      <c r="DS253" s="118"/>
      <c r="DT253" s="118"/>
      <c r="DU253" s="129"/>
      <c r="DV253" s="118"/>
      <c r="DW253" s="118"/>
      <c r="DX253" s="118"/>
      <c r="DY253" s="118"/>
      <c r="DZ253" s="118"/>
      <c r="EA253" s="118"/>
      <c r="EB253" s="118"/>
      <c r="EC253" s="118"/>
      <c r="ED253" s="118"/>
      <c r="EE253" s="118"/>
      <c r="EF253" s="118"/>
      <c r="EG253" s="118"/>
      <c r="EH253" s="118"/>
      <c r="EI253" s="118"/>
      <c r="EJ253" s="118"/>
      <c r="EK253" s="118"/>
      <c r="EL253" s="123"/>
      <c r="EM253" s="123"/>
      <c r="EN253" s="118"/>
      <c r="EO253" s="118"/>
      <c r="EP253" s="118"/>
      <c r="EQ253" s="118"/>
      <c r="ER253" s="118"/>
      <c r="ES253" s="118"/>
      <c r="ET253" s="118"/>
      <c r="EU253" s="118"/>
      <c r="EV253" s="144"/>
      <c r="EW253" s="120"/>
      <c r="EX253" s="118"/>
      <c r="EY253" s="118"/>
      <c r="EZ253" s="264"/>
      <c r="FA253" s="264"/>
      <c r="FB253" s="118"/>
      <c r="FC253" s="118"/>
      <c r="FD253" s="118"/>
      <c r="FE253" s="118"/>
      <c r="FF253" s="118"/>
      <c r="FG253" s="118"/>
      <c r="FH253" s="118"/>
      <c r="FI253" s="118"/>
      <c r="FJ253" s="118"/>
      <c r="FK253" s="118"/>
      <c r="FL253" s="118"/>
      <c r="FM253" s="118"/>
      <c r="FN253" s="118"/>
      <c r="FO253" s="118"/>
      <c r="FP253" s="118"/>
      <c r="FQ253" s="118"/>
      <c r="FR253" s="118"/>
      <c r="FS253" s="118"/>
      <c r="FT253" s="118"/>
      <c r="FU253" s="118"/>
      <c r="FV253" s="118"/>
      <c r="FW253" s="118"/>
      <c r="FX253" s="118"/>
      <c r="FY253" s="118"/>
      <c r="FZ253" s="118"/>
      <c r="GA253" s="118"/>
      <c r="GB253" s="118"/>
      <c r="GC253" s="118"/>
      <c r="GD253" s="118"/>
      <c r="GE253" s="118"/>
      <c r="GF253" s="118"/>
      <c r="GG253" s="118"/>
      <c r="GH253" s="118"/>
      <c r="GI253" s="118"/>
      <c r="GJ253" s="118"/>
      <c r="GK253" s="118"/>
      <c r="GL253" s="118"/>
      <c r="GM253" s="118"/>
      <c r="GN253" s="118"/>
      <c r="GO253" s="118"/>
      <c r="GP253" s="118"/>
      <c r="GQ253" s="118"/>
      <c r="GR253" s="118"/>
      <c r="GS253" s="118"/>
      <c r="GT253" s="118"/>
      <c r="GU253" s="118"/>
      <c r="GV253" s="118"/>
      <c r="GW253" s="118"/>
      <c r="GX253" s="118"/>
      <c r="GY253" s="118"/>
      <c r="GZ253" s="118"/>
      <c r="HA253" s="118"/>
      <c r="HB253" s="118"/>
      <c r="HC253" s="118"/>
      <c r="HD253" s="118"/>
      <c r="HE253" s="118"/>
      <c r="HF253" s="118"/>
      <c r="HG253" s="118"/>
      <c r="HH253" s="118"/>
      <c r="HI253" s="118"/>
      <c r="HJ253" s="118"/>
      <c r="HK253" s="118"/>
      <c r="HL253" s="118"/>
      <c r="HM253" s="118"/>
      <c r="HN253" s="118"/>
      <c r="HO253" s="118"/>
      <c r="HP253" s="118"/>
      <c r="HQ253" s="118"/>
      <c r="HR253" s="118"/>
      <c r="HS253" s="118"/>
      <c r="HT253" s="118"/>
      <c r="HU253" s="118"/>
      <c r="HV253" s="118"/>
    </row>
    <row r="254" spans="1:230" x14ac:dyDescent="0.3">
      <c r="A254" s="120"/>
      <c r="B254" s="120"/>
      <c r="C254" s="118"/>
      <c r="D254" s="118"/>
      <c r="E254" s="118"/>
      <c r="F254" s="118"/>
      <c r="G254" s="118"/>
      <c r="H254" s="118"/>
      <c r="I254" s="118"/>
      <c r="J254" s="118"/>
      <c r="K254" s="118"/>
      <c r="L254" s="118"/>
      <c r="M254" s="118"/>
      <c r="N254" s="118"/>
      <c r="O254" s="118"/>
      <c r="P254" s="118"/>
      <c r="Q254" s="118"/>
      <c r="R254" s="118"/>
      <c r="S254" s="118"/>
      <c r="T254" s="123"/>
      <c r="U254" s="120"/>
      <c r="V254" s="118"/>
      <c r="W254" s="118"/>
      <c r="X254" s="118"/>
      <c r="Y254" s="118"/>
      <c r="Z254" s="118"/>
      <c r="AA254" s="118"/>
      <c r="AB254" s="118"/>
      <c r="AC254" s="118"/>
      <c r="AD254" s="118"/>
      <c r="AE254" s="118"/>
      <c r="AF254" s="118"/>
      <c r="AG254" s="118"/>
      <c r="AH254" s="118"/>
      <c r="AI254" s="118"/>
      <c r="AJ254" s="118"/>
      <c r="AK254" s="118"/>
      <c r="AL254" s="118"/>
      <c r="AM254" s="118"/>
      <c r="AN254" s="118"/>
      <c r="AO254" s="118"/>
      <c r="AP254" s="118"/>
      <c r="AQ254" s="118"/>
      <c r="AR254" s="118"/>
      <c r="AS254" s="123"/>
      <c r="AT254" s="123"/>
      <c r="AU254" s="118"/>
      <c r="AV254" s="118"/>
      <c r="AW254" s="118"/>
      <c r="AX254" s="118"/>
      <c r="AY254" s="118"/>
      <c r="AZ254" s="118"/>
      <c r="BA254" s="118"/>
      <c r="BB254" s="118"/>
      <c r="BC254" s="118"/>
      <c r="BD254" s="118"/>
      <c r="BE254" s="118"/>
      <c r="BF254" s="118"/>
      <c r="BG254" s="118"/>
      <c r="BH254" s="118"/>
      <c r="BI254" s="118"/>
      <c r="BJ254" s="118"/>
      <c r="BK254" s="118"/>
      <c r="BL254" s="118"/>
      <c r="BM254" s="118"/>
      <c r="BN254" s="118"/>
      <c r="BO254" s="118"/>
      <c r="BP254" s="118"/>
      <c r="BQ254" s="118"/>
      <c r="BR254" s="118"/>
      <c r="BS254" s="118"/>
      <c r="BT254" s="118"/>
      <c r="BU254" s="118"/>
      <c r="BV254" s="118"/>
      <c r="BW254" s="118"/>
      <c r="BX254" s="118"/>
      <c r="BY254" s="118"/>
      <c r="BZ254" s="118"/>
      <c r="CA254" s="118"/>
      <c r="CB254" s="118"/>
      <c r="CC254" s="118"/>
      <c r="CD254" s="118"/>
      <c r="CE254" s="118"/>
      <c r="CF254" s="118"/>
      <c r="CG254" s="118"/>
      <c r="CH254" s="118"/>
      <c r="CI254" s="118"/>
      <c r="CJ254" s="118"/>
      <c r="CK254" s="118"/>
      <c r="CL254" s="118"/>
      <c r="CM254" s="118"/>
      <c r="CN254" s="118"/>
      <c r="CO254" s="118"/>
      <c r="CP254" s="118"/>
      <c r="CQ254" s="118"/>
      <c r="CR254" s="118"/>
      <c r="CS254" s="118"/>
      <c r="CT254" s="118"/>
      <c r="CU254" s="118"/>
      <c r="CV254" s="118"/>
      <c r="CW254" s="118"/>
      <c r="CX254" s="118"/>
      <c r="CY254" s="118"/>
      <c r="CZ254" s="118"/>
      <c r="DA254" s="118"/>
      <c r="DB254" s="118"/>
      <c r="DC254" s="118"/>
      <c r="DD254" s="118"/>
      <c r="DE254" s="118"/>
      <c r="DF254" s="118"/>
      <c r="DG254" s="118"/>
      <c r="DH254" s="118"/>
      <c r="DI254" s="118"/>
      <c r="DJ254" s="118"/>
      <c r="DK254" s="118"/>
      <c r="DL254" s="118"/>
      <c r="DM254" s="118"/>
      <c r="DN254" s="118"/>
      <c r="DO254" s="118"/>
      <c r="DP254" s="118"/>
      <c r="DQ254" s="118"/>
      <c r="DR254" s="118"/>
      <c r="DS254" s="118"/>
      <c r="DT254" s="118"/>
      <c r="DU254" s="129"/>
      <c r="DV254" s="118"/>
      <c r="DW254" s="118"/>
      <c r="DX254" s="118"/>
      <c r="DY254" s="118"/>
      <c r="DZ254" s="118"/>
      <c r="EA254" s="118"/>
      <c r="EB254" s="118"/>
      <c r="EC254" s="118"/>
      <c r="ED254" s="118"/>
      <c r="EE254" s="118"/>
      <c r="EF254" s="118"/>
      <c r="EG254" s="118"/>
      <c r="EH254" s="118"/>
      <c r="EI254" s="118"/>
      <c r="EJ254" s="118"/>
      <c r="EK254" s="118"/>
      <c r="EL254" s="123"/>
      <c r="EM254" s="123"/>
      <c r="EN254" s="118"/>
      <c r="EO254" s="118"/>
      <c r="EP254" s="118"/>
      <c r="EQ254" s="118"/>
      <c r="ER254" s="118"/>
      <c r="ES254" s="118"/>
      <c r="ET254" s="118"/>
      <c r="EU254" s="118"/>
      <c r="EV254" s="144"/>
      <c r="EW254" s="120"/>
      <c r="EX254" s="118"/>
      <c r="EY254" s="118"/>
      <c r="EZ254" s="264"/>
      <c r="FA254" s="264"/>
      <c r="FB254" s="118"/>
      <c r="FC254" s="118"/>
      <c r="FD254" s="118"/>
      <c r="FE254" s="118"/>
      <c r="FF254" s="118"/>
      <c r="FG254" s="118"/>
      <c r="FH254" s="118"/>
      <c r="FI254" s="118"/>
      <c r="FJ254" s="118"/>
      <c r="FK254" s="118"/>
      <c r="FL254" s="118"/>
      <c r="FM254" s="118"/>
      <c r="FN254" s="118"/>
      <c r="FO254" s="118"/>
      <c r="FP254" s="118"/>
      <c r="FQ254" s="118"/>
      <c r="FR254" s="118"/>
      <c r="FS254" s="118"/>
      <c r="FT254" s="118"/>
      <c r="FU254" s="118"/>
      <c r="FV254" s="118"/>
      <c r="FW254" s="118"/>
      <c r="FX254" s="118"/>
      <c r="FY254" s="118"/>
      <c r="FZ254" s="118"/>
      <c r="GA254" s="118"/>
      <c r="GB254" s="118"/>
      <c r="GC254" s="118"/>
      <c r="GD254" s="118"/>
      <c r="GE254" s="118"/>
      <c r="GF254" s="118"/>
      <c r="GG254" s="118"/>
      <c r="GH254" s="118"/>
      <c r="GI254" s="118"/>
      <c r="GJ254" s="118"/>
      <c r="GK254" s="118"/>
      <c r="GL254" s="118"/>
      <c r="GM254" s="118"/>
      <c r="GN254" s="118"/>
      <c r="GO254" s="118"/>
      <c r="GP254" s="118"/>
      <c r="GQ254" s="118"/>
      <c r="GR254" s="118"/>
      <c r="GS254" s="118"/>
      <c r="GT254" s="118"/>
      <c r="GU254" s="118"/>
      <c r="GV254" s="118"/>
      <c r="GW254" s="118"/>
      <c r="GX254" s="118"/>
      <c r="GY254" s="118"/>
      <c r="GZ254" s="118"/>
      <c r="HA254" s="118"/>
      <c r="HB254" s="118"/>
      <c r="HC254" s="118"/>
      <c r="HD254" s="118"/>
      <c r="HE254" s="118"/>
      <c r="HF254" s="118"/>
      <c r="HG254" s="118"/>
      <c r="HH254" s="118"/>
      <c r="HI254" s="118"/>
      <c r="HJ254" s="118"/>
      <c r="HK254" s="118"/>
      <c r="HL254" s="118"/>
      <c r="HM254" s="118"/>
      <c r="HN254" s="118"/>
      <c r="HO254" s="118"/>
      <c r="HP254" s="118"/>
      <c r="HQ254" s="118"/>
      <c r="HR254" s="118"/>
      <c r="HS254" s="118"/>
      <c r="HT254" s="118"/>
      <c r="HU254" s="118"/>
      <c r="HV254" s="118"/>
    </row>
    <row r="255" spans="1:230" x14ac:dyDescent="0.3">
      <c r="A255" s="120"/>
      <c r="B255" s="120"/>
      <c r="C255" s="118"/>
      <c r="D255" s="118"/>
      <c r="E255" s="118"/>
      <c r="F255" s="118"/>
      <c r="G255" s="118"/>
      <c r="H255" s="118"/>
      <c r="I255" s="118"/>
      <c r="J255" s="118"/>
      <c r="K255" s="118"/>
      <c r="L255" s="118"/>
      <c r="M255" s="118"/>
      <c r="N255" s="118"/>
      <c r="O255" s="118"/>
      <c r="P255" s="118"/>
      <c r="Q255" s="118"/>
      <c r="R255" s="118"/>
      <c r="S255" s="118"/>
      <c r="T255" s="123"/>
      <c r="U255" s="120"/>
      <c r="V255" s="118"/>
      <c r="W255" s="118"/>
      <c r="X255" s="118"/>
      <c r="Y255" s="118"/>
      <c r="Z255" s="118"/>
      <c r="AA255" s="118"/>
      <c r="AB255" s="118"/>
      <c r="AC255" s="118"/>
      <c r="AD255" s="118"/>
      <c r="AE255" s="118"/>
      <c r="AF255" s="118"/>
      <c r="AG255" s="118"/>
      <c r="AH255" s="118"/>
      <c r="AI255" s="118"/>
      <c r="AJ255" s="118"/>
      <c r="AK255" s="118"/>
      <c r="AL255" s="118"/>
      <c r="AM255" s="118"/>
      <c r="AN255" s="118"/>
      <c r="AO255" s="118"/>
      <c r="AP255" s="118"/>
      <c r="AQ255" s="118"/>
      <c r="AR255" s="118"/>
      <c r="AS255" s="123"/>
      <c r="AT255" s="123"/>
      <c r="AU255" s="118"/>
      <c r="AV255" s="118"/>
      <c r="AW255" s="118"/>
      <c r="AX255" s="118"/>
      <c r="AY255" s="118"/>
      <c r="AZ255" s="118"/>
      <c r="BA255" s="118"/>
      <c r="BB255" s="118"/>
      <c r="BC255" s="118"/>
      <c r="BD255" s="118"/>
      <c r="BE255" s="118"/>
      <c r="BF255" s="118"/>
      <c r="BG255" s="118"/>
      <c r="BH255" s="118"/>
      <c r="BI255" s="118"/>
      <c r="BJ255" s="118"/>
      <c r="BK255" s="118"/>
      <c r="BL255" s="118"/>
      <c r="BM255" s="118"/>
      <c r="BN255" s="118"/>
      <c r="BO255" s="118"/>
      <c r="BP255" s="118"/>
      <c r="BQ255" s="118"/>
      <c r="BR255" s="118"/>
      <c r="BS255" s="118"/>
      <c r="BT255" s="118"/>
      <c r="BU255" s="118"/>
      <c r="BV255" s="118"/>
      <c r="BW255" s="118"/>
      <c r="BX255" s="118"/>
      <c r="BY255" s="118"/>
      <c r="BZ255" s="118"/>
      <c r="CA255" s="118"/>
      <c r="CB255" s="118"/>
      <c r="CC255" s="118"/>
      <c r="CD255" s="118"/>
      <c r="CE255" s="118"/>
      <c r="CF255" s="118"/>
      <c r="CG255" s="118"/>
      <c r="CH255" s="118"/>
      <c r="CI255" s="118"/>
      <c r="CJ255" s="118"/>
      <c r="CK255" s="118"/>
      <c r="CL255" s="118"/>
      <c r="CM255" s="118"/>
      <c r="CN255" s="118"/>
      <c r="CO255" s="118"/>
      <c r="CP255" s="118"/>
      <c r="CQ255" s="118"/>
      <c r="CR255" s="118"/>
      <c r="CS255" s="118"/>
      <c r="CT255" s="118"/>
      <c r="CU255" s="118"/>
      <c r="CV255" s="118"/>
      <c r="CW255" s="118"/>
      <c r="CX255" s="118"/>
      <c r="CY255" s="118"/>
      <c r="CZ255" s="118"/>
      <c r="DA255" s="118"/>
      <c r="DB255" s="118"/>
      <c r="DC255" s="118"/>
      <c r="DD255" s="118"/>
      <c r="DE255" s="118"/>
      <c r="DF255" s="118"/>
      <c r="DG255" s="118"/>
      <c r="DH255" s="118"/>
      <c r="DI255" s="118"/>
      <c r="DJ255" s="118"/>
      <c r="DK255" s="118"/>
      <c r="DL255" s="118"/>
      <c r="DM255" s="118"/>
      <c r="DN255" s="118"/>
      <c r="DO255" s="118"/>
      <c r="DP255" s="118"/>
      <c r="DQ255" s="118"/>
      <c r="DR255" s="118"/>
      <c r="DS255" s="118"/>
      <c r="DT255" s="118"/>
      <c r="DU255" s="129"/>
      <c r="DV255" s="118"/>
      <c r="DW255" s="118"/>
      <c r="DX255" s="118"/>
      <c r="DY255" s="118"/>
      <c r="DZ255" s="118"/>
      <c r="EA255" s="118"/>
      <c r="EB255" s="118"/>
      <c r="EC255" s="118"/>
      <c r="ED255" s="118"/>
      <c r="EE255" s="118"/>
      <c r="EF255" s="118"/>
      <c r="EG255" s="118"/>
      <c r="EH255" s="118"/>
      <c r="EI255" s="118"/>
      <c r="EJ255" s="118"/>
      <c r="EK255" s="118"/>
      <c r="EL255" s="123"/>
      <c r="EM255" s="123"/>
      <c r="EN255" s="118"/>
      <c r="EO255" s="118"/>
      <c r="EP255" s="118"/>
      <c r="EQ255" s="118"/>
      <c r="ER255" s="118"/>
      <c r="ES255" s="118"/>
      <c r="ET255" s="118"/>
      <c r="EU255" s="118"/>
      <c r="EV255" s="144"/>
      <c r="EW255" s="120"/>
      <c r="EX255" s="118"/>
      <c r="EY255" s="118"/>
      <c r="EZ255" s="264"/>
      <c r="FA255" s="264"/>
      <c r="FB255" s="118"/>
      <c r="FC255" s="118"/>
      <c r="FD255" s="118"/>
      <c r="FE255" s="118"/>
      <c r="FF255" s="118"/>
      <c r="FG255" s="118"/>
      <c r="FH255" s="118"/>
      <c r="FI255" s="118"/>
      <c r="FJ255" s="118"/>
      <c r="FK255" s="118"/>
      <c r="FL255" s="118"/>
      <c r="FM255" s="118"/>
      <c r="FN255" s="118"/>
      <c r="FO255" s="118"/>
      <c r="FP255" s="118"/>
      <c r="FQ255" s="118"/>
      <c r="FR255" s="118"/>
      <c r="FS255" s="118"/>
      <c r="FT255" s="118"/>
      <c r="FU255" s="118"/>
      <c r="FV255" s="118"/>
      <c r="FW255" s="118"/>
      <c r="FX255" s="118"/>
      <c r="FY255" s="118"/>
      <c r="FZ255" s="118"/>
      <c r="GA255" s="118"/>
      <c r="GB255" s="118"/>
      <c r="GC255" s="118"/>
      <c r="GD255" s="118"/>
      <c r="GE255" s="118"/>
      <c r="GF255" s="118"/>
      <c r="GG255" s="118"/>
      <c r="GH255" s="118"/>
      <c r="GI255" s="118"/>
      <c r="GJ255" s="118"/>
      <c r="GK255" s="118"/>
      <c r="GL255" s="118"/>
      <c r="GM255" s="118"/>
      <c r="GN255" s="118"/>
      <c r="GO255" s="118"/>
      <c r="GP255" s="118"/>
      <c r="GQ255" s="118"/>
      <c r="GR255" s="118"/>
      <c r="GS255" s="118"/>
      <c r="GT255" s="118"/>
      <c r="GU255" s="118"/>
      <c r="GV255" s="118"/>
      <c r="GW255" s="118"/>
      <c r="GX255" s="118"/>
      <c r="GY255" s="118"/>
      <c r="GZ255" s="118"/>
      <c r="HA255" s="118"/>
      <c r="HB255" s="118"/>
      <c r="HC255" s="118"/>
      <c r="HD255" s="118"/>
      <c r="HE255" s="118"/>
      <c r="HF255" s="118"/>
      <c r="HG255" s="118"/>
      <c r="HH255" s="118"/>
      <c r="HI255" s="118"/>
      <c r="HJ255" s="118"/>
      <c r="HK255" s="118"/>
      <c r="HL255" s="118"/>
      <c r="HM255" s="118"/>
      <c r="HN255" s="118"/>
      <c r="HO255" s="118"/>
      <c r="HP255" s="118"/>
      <c r="HQ255" s="118"/>
      <c r="HR255" s="118"/>
      <c r="HS255" s="118"/>
      <c r="HT255" s="118"/>
      <c r="HU255" s="118"/>
      <c r="HV255" s="118"/>
    </row>
    <row r="256" spans="1:230" x14ac:dyDescent="0.3">
      <c r="A256" s="120"/>
      <c r="B256" s="120"/>
      <c r="C256" s="118"/>
      <c r="D256" s="118"/>
      <c r="E256" s="118"/>
      <c r="F256" s="118"/>
      <c r="G256" s="118"/>
      <c r="H256" s="118"/>
      <c r="I256" s="118"/>
      <c r="J256" s="118"/>
      <c r="K256" s="118"/>
      <c r="L256" s="118"/>
      <c r="M256" s="118"/>
      <c r="N256" s="118"/>
      <c r="O256" s="118"/>
      <c r="P256" s="118"/>
      <c r="Q256" s="118"/>
      <c r="R256" s="118"/>
      <c r="S256" s="118"/>
      <c r="T256" s="123"/>
      <c r="U256" s="120"/>
      <c r="V256" s="118"/>
      <c r="W256" s="118"/>
      <c r="X256" s="118"/>
      <c r="Y256" s="118"/>
      <c r="Z256" s="118"/>
      <c r="AA256" s="118"/>
      <c r="AB256" s="118"/>
      <c r="AC256" s="118"/>
      <c r="AD256" s="118"/>
      <c r="AE256" s="118"/>
      <c r="AF256" s="118"/>
      <c r="AG256" s="118"/>
      <c r="AH256" s="118"/>
      <c r="AI256" s="118"/>
      <c r="AJ256" s="118"/>
      <c r="AK256" s="118"/>
      <c r="AL256" s="118"/>
      <c r="AM256" s="118"/>
      <c r="AN256" s="118"/>
      <c r="AO256" s="118"/>
      <c r="AP256" s="118"/>
      <c r="AQ256" s="118"/>
      <c r="AR256" s="118"/>
      <c r="AS256" s="123"/>
      <c r="AT256" s="123"/>
      <c r="AU256" s="118"/>
      <c r="AV256" s="118"/>
      <c r="AW256" s="118"/>
      <c r="AX256" s="118"/>
      <c r="AY256" s="118"/>
      <c r="AZ256" s="118"/>
      <c r="BA256" s="118"/>
      <c r="BB256" s="118"/>
      <c r="BC256" s="118"/>
      <c r="BD256" s="118"/>
      <c r="BE256" s="118"/>
      <c r="BF256" s="118"/>
      <c r="BG256" s="118"/>
      <c r="BH256" s="118"/>
      <c r="BI256" s="118"/>
      <c r="BJ256" s="118"/>
      <c r="BK256" s="118"/>
      <c r="BL256" s="118"/>
      <c r="BM256" s="118"/>
      <c r="BN256" s="118"/>
      <c r="BO256" s="118"/>
      <c r="BP256" s="118"/>
      <c r="BQ256" s="118"/>
      <c r="BR256" s="118"/>
      <c r="BS256" s="118"/>
      <c r="BT256" s="118"/>
      <c r="BU256" s="118"/>
      <c r="BV256" s="118"/>
      <c r="BW256" s="118"/>
      <c r="BX256" s="118"/>
      <c r="BY256" s="118"/>
      <c r="BZ256" s="118"/>
      <c r="CA256" s="118"/>
      <c r="CB256" s="118"/>
      <c r="CC256" s="118"/>
      <c r="CD256" s="118"/>
      <c r="CE256" s="118"/>
      <c r="CF256" s="118"/>
      <c r="CG256" s="118"/>
      <c r="CH256" s="118"/>
      <c r="CI256" s="118"/>
      <c r="CJ256" s="118"/>
      <c r="CK256" s="118"/>
      <c r="CL256" s="118"/>
      <c r="CM256" s="118"/>
      <c r="CN256" s="118"/>
      <c r="CO256" s="118"/>
      <c r="CP256" s="118"/>
      <c r="CQ256" s="118"/>
      <c r="CR256" s="118"/>
      <c r="CS256" s="118"/>
      <c r="CT256" s="118"/>
      <c r="CU256" s="118"/>
      <c r="CV256" s="118"/>
      <c r="CW256" s="118"/>
      <c r="CX256" s="118"/>
      <c r="CY256" s="118"/>
      <c r="CZ256" s="118"/>
      <c r="DA256" s="118"/>
      <c r="DB256" s="118"/>
      <c r="DC256" s="118"/>
      <c r="DD256" s="118"/>
      <c r="DE256" s="118"/>
      <c r="DF256" s="118"/>
      <c r="DG256" s="118"/>
      <c r="DH256" s="118"/>
      <c r="DI256" s="118"/>
      <c r="DJ256" s="118"/>
      <c r="DK256" s="118"/>
      <c r="DL256" s="118"/>
      <c r="DM256" s="118"/>
      <c r="DN256" s="118"/>
      <c r="DO256" s="118"/>
      <c r="DP256" s="118"/>
      <c r="DQ256" s="118"/>
      <c r="DR256" s="118"/>
      <c r="DS256" s="118"/>
      <c r="DT256" s="118"/>
      <c r="DU256" s="129"/>
      <c r="DV256" s="118"/>
      <c r="DW256" s="118"/>
      <c r="DX256" s="118"/>
      <c r="DY256" s="118"/>
      <c r="DZ256" s="118"/>
      <c r="EA256" s="118"/>
      <c r="EB256" s="118"/>
      <c r="EC256" s="118"/>
      <c r="ED256" s="118"/>
      <c r="EE256" s="118"/>
      <c r="EF256" s="118"/>
      <c r="EG256" s="118"/>
      <c r="EH256" s="118"/>
      <c r="EI256" s="118"/>
      <c r="EJ256" s="118"/>
      <c r="EK256" s="118"/>
      <c r="EL256" s="123"/>
      <c r="EM256" s="123"/>
      <c r="EN256" s="118"/>
      <c r="EO256" s="118"/>
      <c r="EP256" s="118"/>
      <c r="EQ256" s="118"/>
      <c r="ER256" s="118"/>
      <c r="ES256" s="118"/>
      <c r="ET256" s="118"/>
      <c r="EU256" s="118"/>
      <c r="EV256" s="144"/>
      <c r="EW256" s="120"/>
      <c r="EX256" s="118"/>
      <c r="EY256" s="118"/>
      <c r="EZ256" s="264"/>
      <c r="FA256" s="264"/>
      <c r="FB256" s="118"/>
      <c r="FC256" s="118"/>
      <c r="FD256" s="118"/>
      <c r="FE256" s="118"/>
      <c r="FF256" s="118"/>
      <c r="FG256" s="118"/>
      <c r="FH256" s="118"/>
      <c r="FI256" s="118"/>
      <c r="FJ256" s="118"/>
      <c r="FK256" s="118"/>
      <c r="FL256" s="118"/>
      <c r="FM256" s="118"/>
      <c r="FN256" s="118"/>
      <c r="FO256" s="118"/>
      <c r="FP256" s="118"/>
      <c r="FQ256" s="118"/>
      <c r="FR256" s="118"/>
      <c r="FS256" s="118"/>
      <c r="FT256" s="118"/>
      <c r="FU256" s="118"/>
      <c r="FV256" s="118"/>
      <c r="FW256" s="118"/>
      <c r="FX256" s="118"/>
      <c r="FY256" s="118"/>
      <c r="FZ256" s="118"/>
      <c r="GA256" s="118"/>
      <c r="GB256" s="118"/>
      <c r="GC256" s="118"/>
      <c r="GD256" s="118"/>
      <c r="GE256" s="118"/>
      <c r="GF256" s="118"/>
      <c r="GG256" s="118"/>
      <c r="GH256" s="118"/>
      <c r="GI256" s="118"/>
      <c r="GJ256" s="118"/>
      <c r="GK256" s="118"/>
      <c r="GL256" s="118"/>
      <c r="GM256" s="118"/>
      <c r="GN256" s="118"/>
      <c r="GO256" s="118"/>
      <c r="GP256" s="118"/>
      <c r="GQ256" s="118"/>
      <c r="GR256" s="118"/>
      <c r="GS256" s="118"/>
      <c r="GT256" s="118"/>
      <c r="GU256" s="118"/>
      <c r="GV256" s="118"/>
      <c r="GW256" s="118"/>
      <c r="GX256" s="118"/>
      <c r="GY256" s="118"/>
      <c r="GZ256" s="118"/>
      <c r="HA256" s="118"/>
      <c r="HB256" s="118"/>
      <c r="HC256" s="118"/>
      <c r="HD256" s="118"/>
      <c r="HE256" s="118"/>
      <c r="HF256" s="118"/>
      <c r="HG256" s="118"/>
      <c r="HH256" s="118"/>
      <c r="HI256" s="118"/>
      <c r="HJ256" s="118"/>
      <c r="HK256" s="118"/>
      <c r="HL256" s="118"/>
      <c r="HM256" s="118"/>
      <c r="HN256" s="118"/>
      <c r="HO256" s="118"/>
      <c r="HP256" s="118"/>
      <c r="HQ256" s="118"/>
      <c r="HR256" s="118"/>
      <c r="HS256" s="118"/>
      <c r="HT256" s="118"/>
      <c r="HU256" s="118"/>
      <c r="HV256" s="118"/>
    </row>
    <row r="257" spans="1:230" x14ac:dyDescent="0.3">
      <c r="A257" s="120"/>
      <c r="B257" s="120"/>
      <c r="C257" s="118"/>
      <c r="D257" s="118"/>
      <c r="E257" s="118"/>
      <c r="F257" s="118"/>
      <c r="G257" s="118"/>
      <c r="H257" s="118"/>
      <c r="I257" s="118"/>
      <c r="J257" s="118"/>
      <c r="K257" s="118"/>
      <c r="L257" s="118"/>
      <c r="M257" s="118"/>
      <c r="N257" s="118"/>
      <c r="O257" s="118"/>
      <c r="P257" s="118"/>
      <c r="Q257" s="118"/>
      <c r="R257" s="118"/>
      <c r="S257" s="118"/>
      <c r="T257" s="123"/>
      <c r="U257" s="120"/>
      <c r="V257" s="118"/>
      <c r="W257" s="118"/>
      <c r="X257" s="118"/>
      <c r="Y257" s="118"/>
      <c r="Z257" s="118"/>
      <c r="AA257" s="118"/>
      <c r="AB257" s="118"/>
      <c r="AC257" s="118"/>
      <c r="AD257" s="118"/>
      <c r="AE257" s="118"/>
      <c r="AF257" s="118"/>
      <c r="AG257" s="118"/>
      <c r="AH257" s="118"/>
      <c r="AI257" s="118"/>
      <c r="AJ257" s="118"/>
      <c r="AK257" s="118"/>
      <c r="AL257" s="118"/>
      <c r="AM257" s="118"/>
      <c r="AN257" s="118"/>
      <c r="AO257" s="118"/>
      <c r="AP257" s="118"/>
      <c r="AQ257" s="118"/>
      <c r="AR257" s="118"/>
      <c r="AS257" s="123"/>
      <c r="AT257" s="123"/>
      <c r="AU257" s="118"/>
      <c r="AV257" s="118"/>
      <c r="AW257" s="118"/>
      <c r="AX257" s="118"/>
      <c r="AY257" s="118"/>
      <c r="AZ257" s="118"/>
      <c r="BA257" s="118"/>
      <c r="BB257" s="118"/>
      <c r="BC257" s="118"/>
      <c r="BD257" s="118"/>
      <c r="BE257" s="118"/>
      <c r="BF257" s="118"/>
      <c r="BG257" s="118"/>
      <c r="BH257" s="118"/>
      <c r="BI257" s="118"/>
      <c r="BJ257" s="118"/>
      <c r="BK257" s="118"/>
      <c r="BL257" s="118"/>
      <c r="BM257" s="118"/>
      <c r="BN257" s="118"/>
      <c r="BO257" s="118"/>
      <c r="BP257" s="118"/>
      <c r="BQ257" s="118"/>
      <c r="BR257" s="118"/>
      <c r="BS257" s="118"/>
      <c r="BT257" s="118"/>
      <c r="BU257" s="118"/>
      <c r="BV257" s="118"/>
      <c r="BW257" s="118"/>
      <c r="BX257" s="118"/>
      <c r="BY257" s="118"/>
      <c r="BZ257" s="118"/>
      <c r="CA257" s="118"/>
      <c r="CB257" s="118"/>
      <c r="CC257" s="118"/>
      <c r="CD257" s="118"/>
      <c r="CE257" s="118"/>
      <c r="CF257" s="118"/>
      <c r="CG257" s="118"/>
      <c r="CH257" s="118"/>
      <c r="CI257" s="118"/>
      <c r="CJ257" s="118"/>
      <c r="CK257" s="118"/>
      <c r="CL257" s="118"/>
      <c r="CM257" s="118"/>
      <c r="CN257" s="118"/>
      <c r="CO257" s="118"/>
      <c r="CP257" s="118"/>
      <c r="CQ257" s="118"/>
      <c r="CR257" s="118"/>
      <c r="CS257" s="118"/>
      <c r="CT257" s="118"/>
      <c r="CU257" s="118"/>
      <c r="CV257" s="118"/>
      <c r="CW257" s="118"/>
      <c r="CX257" s="118"/>
      <c r="CY257" s="118"/>
      <c r="CZ257" s="118"/>
      <c r="DA257" s="118"/>
      <c r="DB257" s="118"/>
      <c r="DC257" s="118"/>
      <c r="DD257" s="118"/>
      <c r="DE257" s="118"/>
      <c r="DF257" s="118"/>
      <c r="DG257" s="118"/>
      <c r="DH257" s="118"/>
      <c r="DI257" s="118"/>
      <c r="DJ257" s="118"/>
      <c r="DK257" s="118"/>
      <c r="DL257" s="118"/>
      <c r="DM257" s="118"/>
      <c r="DN257" s="118"/>
      <c r="DO257" s="118"/>
      <c r="DP257" s="118"/>
      <c r="DQ257" s="118"/>
      <c r="DR257" s="118"/>
      <c r="DS257" s="118"/>
      <c r="DT257" s="118"/>
      <c r="DU257" s="129"/>
      <c r="DV257" s="118"/>
      <c r="DW257" s="118"/>
      <c r="DX257" s="118"/>
      <c r="DY257" s="118"/>
      <c r="DZ257" s="118"/>
      <c r="EA257" s="118"/>
      <c r="EB257" s="118"/>
      <c r="EC257" s="118"/>
      <c r="ED257" s="118"/>
      <c r="EE257" s="118"/>
      <c r="EF257" s="118"/>
      <c r="EG257" s="118"/>
      <c r="EH257" s="118"/>
      <c r="EI257" s="118"/>
      <c r="EJ257" s="118"/>
      <c r="EK257" s="118"/>
      <c r="EL257" s="123"/>
      <c r="EM257" s="123"/>
      <c r="EN257" s="118"/>
      <c r="EO257" s="118"/>
      <c r="EP257" s="118"/>
      <c r="EQ257" s="118"/>
      <c r="ER257" s="118"/>
      <c r="ES257" s="118"/>
      <c r="ET257" s="118"/>
      <c r="EU257" s="118"/>
      <c r="EV257" s="144"/>
      <c r="EW257" s="120"/>
      <c r="EX257" s="118"/>
      <c r="EY257" s="118"/>
      <c r="EZ257" s="264"/>
      <c r="FA257" s="264"/>
      <c r="FB257" s="118"/>
      <c r="FC257" s="118"/>
      <c r="FD257" s="118"/>
      <c r="FE257" s="118"/>
      <c r="FF257" s="118"/>
      <c r="FG257" s="118"/>
      <c r="FH257" s="118"/>
      <c r="FI257" s="118"/>
      <c r="FJ257" s="118"/>
      <c r="FK257" s="118"/>
      <c r="FL257" s="118"/>
      <c r="FM257" s="118"/>
      <c r="FN257" s="118"/>
      <c r="FO257" s="118"/>
      <c r="FP257" s="118"/>
      <c r="FQ257" s="118"/>
      <c r="FR257" s="118"/>
      <c r="FS257" s="118"/>
      <c r="FT257" s="118"/>
      <c r="FU257" s="118"/>
      <c r="FV257" s="118"/>
      <c r="FW257" s="118"/>
      <c r="FX257" s="118"/>
      <c r="FY257" s="118"/>
      <c r="FZ257" s="118"/>
      <c r="GA257" s="118"/>
      <c r="GB257" s="118"/>
      <c r="GC257" s="118"/>
      <c r="GD257" s="118"/>
      <c r="GE257" s="118"/>
      <c r="GF257" s="118"/>
      <c r="GG257" s="118"/>
      <c r="GH257" s="118"/>
      <c r="GI257" s="118"/>
      <c r="GJ257" s="118"/>
      <c r="GK257" s="118"/>
      <c r="GL257" s="118"/>
      <c r="GM257" s="118"/>
      <c r="GN257" s="118"/>
      <c r="GO257" s="118"/>
      <c r="GP257" s="118"/>
      <c r="GQ257" s="118"/>
      <c r="GR257" s="118"/>
      <c r="GS257" s="118"/>
      <c r="GT257" s="118"/>
      <c r="GU257" s="118"/>
      <c r="GV257" s="118"/>
      <c r="GW257" s="118"/>
      <c r="GX257" s="118"/>
      <c r="GY257" s="118"/>
      <c r="GZ257" s="118"/>
      <c r="HA257" s="118"/>
      <c r="HB257" s="118"/>
      <c r="HC257" s="118"/>
      <c r="HD257" s="118"/>
      <c r="HE257" s="118"/>
      <c r="HF257" s="118"/>
      <c r="HG257" s="118"/>
      <c r="HH257" s="118"/>
      <c r="HI257" s="118"/>
      <c r="HJ257" s="118"/>
      <c r="HK257" s="118"/>
      <c r="HL257" s="118"/>
      <c r="HM257" s="118"/>
      <c r="HN257" s="118"/>
      <c r="HO257" s="118"/>
      <c r="HP257" s="118"/>
      <c r="HQ257" s="118"/>
      <c r="HR257" s="118"/>
      <c r="HS257" s="118"/>
      <c r="HT257" s="118"/>
      <c r="HU257" s="118"/>
      <c r="HV257" s="118"/>
    </row>
    <row r="258" spans="1:230" x14ac:dyDescent="0.3">
      <c r="A258" s="120"/>
      <c r="B258" s="120"/>
      <c r="C258" s="118"/>
      <c r="D258" s="118"/>
      <c r="E258" s="118"/>
      <c r="F258" s="118"/>
      <c r="G258" s="118"/>
      <c r="H258" s="118"/>
      <c r="I258" s="118"/>
      <c r="J258" s="118"/>
      <c r="K258" s="118"/>
      <c r="L258" s="118"/>
      <c r="M258" s="118"/>
      <c r="N258" s="118"/>
      <c r="O258" s="118"/>
      <c r="P258" s="118"/>
      <c r="Q258" s="118"/>
      <c r="R258" s="118"/>
      <c r="S258" s="118"/>
      <c r="T258" s="123"/>
      <c r="U258" s="120"/>
      <c r="V258" s="118"/>
      <c r="W258" s="118"/>
      <c r="X258" s="118"/>
      <c r="Y258" s="118"/>
      <c r="Z258" s="118"/>
      <c r="AA258" s="118"/>
      <c r="AB258" s="118"/>
      <c r="AC258" s="118"/>
      <c r="AD258" s="118"/>
      <c r="AE258" s="118"/>
      <c r="AF258" s="118"/>
      <c r="AG258" s="118"/>
      <c r="AH258" s="118"/>
      <c r="AI258" s="118"/>
      <c r="AJ258" s="118"/>
      <c r="AK258" s="118"/>
      <c r="AL258" s="118"/>
      <c r="AM258" s="118"/>
      <c r="AN258" s="118"/>
      <c r="AO258" s="118"/>
      <c r="AP258" s="118"/>
      <c r="AQ258" s="118"/>
      <c r="AR258" s="118"/>
      <c r="AS258" s="123"/>
      <c r="AT258" s="123"/>
      <c r="AU258" s="118"/>
      <c r="AV258" s="118"/>
      <c r="AW258" s="118"/>
      <c r="AX258" s="118"/>
      <c r="AY258" s="118"/>
      <c r="AZ258" s="118"/>
      <c r="BA258" s="118"/>
      <c r="BB258" s="118"/>
      <c r="BC258" s="118"/>
      <c r="BD258" s="118"/>
      <c r="BE258" s="118"/>
      <c r="BF258" s="118"/>
      <c r="BG258" s="118"/>
      <c r="BH258" s="118"/>
      <c r="BI258" s="118"/>
      <c r="BJ258" s="118"/>
      <c r="BK258" s="118"/>
      <c r="BL258" s="118"/>
      <c r="BM258" s="118"/>
      <c r="BN258" s="118"/>
      <c r="BO258" s="118"/>
      <c r="BP258" s="118"/>
      <c r="BQ258" s="118"/>
      <c r="BR258" s="118"/>
      <c r="BS258" s="118"/>
      <c r="BT258" s="118"/>
      <c r="BU258" s="118"/>
      <c r="BV258" s="118"/>
      <c r="BW258" s="118"/>
      <c r="BX258" s="118"/>
      <c r="BY258" s="118"/>
      <c r="BZ258" s="118"/>
      <c r="CA258" s="118"/>
      <c r="CB258" s="118"/>
      <c r="CC258" s="118"/>
      <c r="CD258" s="118"/>
      <c r="CE258" s="118"/>
      <c r="CF258" s="118"/>
      <c r="CG258" s="118"/>
      <c r="CH258" s="118"/>
      <c r="CI258" s="118"/>
      <c r="CJ258" s="118"/>
      <c r="CK258" s="118"/>
      <c r="CL258" s="118"/>
      <c r="CM258" s="118"/>
      <c r="CN258" s="118"/>
      <c r="CO258" s="118"/>
      <c r="CP258" s="118"/>
      <c r="CQ258" s="118"/>
      <c r="CR258" s="118"/>
      <c r="CS258" s="118"/>
      <c r="CT258" s="118"/>
      <c r="CU258" s="118"/>
      <c r="CV258" s="118"/>
      <c r="CW258" s="118"/>
      <c r="CX258" s="118"/>
      <c r="CY258" s="118"/>
      <c r="CZ258" s="118"/>
      <c r="DA258" s="118"/>
      <c r="DB258" s="118"/>
      <c r="DC258" s="118"/>
      <c r="DD258" s="118"/>
      <c r="DE258" s="118"/>
      <c r="DF258" s="118"/>
      <c r="DG258" s="118"/>
      <c r="DH258" s="118"/>
      <c r="DI258" s="118"/>
      <c r="DJ258" s="118"/>
      <c r="DK258" s="118"/>
      <c r="DL258" s="118"/>
      <c r="DM258" s="118"/>
      <c r="DN258" s="118"/>
      <c r="DO258" s="118"/>
      <c r="DP258" s="118"/>
      <c r="DQ258" s="118"/>
      <c r="DR258" s="118"/>
      <c r="DS258" s="118"/>
      <c r="DT258" s="118"/>
      <c r="DU258" s="129"/>
      <c r="DV258" s="118"/>
      <c r="DW258" s="118"/>
      <c r="DX258" s="118"/>
      <c r="DY258" s="118"/>
      <c r="DZ258" s="118"/>
      <c r="EA258" s="118"/>
      <c r="EB258" s="118"/>
      <c r="EC258" s="118"/>
      <c r="ED258" s="118"/>
      <c r="EE258" s="118"/>
      <c r="EF258" s="118"/>
      <c r="EG258" s="118"/>
      <c r="EH258" s="118"/>
      <c r="EI258" s="118"/>
      <c r="EJ258" s="118"/>
      <c r="EK258" s="118"/>
      <c r="EL258" s="123"/>
      <c r="EM258" s="123"/>
      <c r="EN258" s="118"/>
      <c r="EO258" s="118"/>
      <c r="EP258" s="118"/>
      <c r="EQ258" s="118"/>
      <c r="ER258" s="118"/>
      <c r="ES258" s="118"/>
      <c r="ET258" s="118"/>
      <c r="EU258" s="118"/>
      <c r="EV258" s="144"/>
      <c r="EW258" s="120"/>
      <c r="EX258" s="118"/>
      <c r="EY258" s="118"/>
      <c r="EZ258" s="264"/>
      <c r="FA258" s="264"/>
      <c r="FB258" s="118"/>
      <c r="FC258" s="118"/>
      <c r="FD258" s="118"/>
      <c r="FE258" s="118"/>
      <c r="FF258" s="118"/>
      <c r="FG258" s="118"/>
      <c r="FH258" s="118"/>
      <c r="FI258" s="118"/>
      <c r="FJ258" s="118"/>
      <c r="FK258" s="118"/>
      <c r="FL258" s="118"/>
      <c r="FM258" s="118"/>
      <c r="FN258" s="118"/>
      <c r="FO258" s="118"/>
      <c r="FP258" s="118"/>
      <c r="FQ258" s="118"/>
      <c r="FR258" s="118"/>
      <c r="FS258" s="118"/>
      <c r="FT258" s="118"/>
      <c r="FU258" s="118"/>
      <c r="FV258" s="118"/>
      <c r="FW258" s="118"/>
      <c r="FX258" s="118"/>
      <c r="FY258" s="118"/>
      <c r="FZ258" s="118"/>
      <c r="GA258" s="118"/>
      <c r="GB258" s="118"/>
      <c r="GC258" s="118"/>
      <c r="GD258" s="118"/>
      <c r="GE258" s="118"/>
      <c r="GF258" s="118"/>
      <c r="GG258" s="118"/>
      <c r="GH258" s="118"/>
      <c r="GI258" s="118"/>
      <c r="GJ258" s="118"/>
      <c r="GK258" s="118"/>
      <c r="GL258" s="118"/>
      <c r="GM258" s="118"/>
      <c r="GN258" s="118"/>
      <c r="GO258" s="118"/>
      <c r="GP258" s="118"/>
      <c r="GQ258" s="118"/>
      <c r="GR258" s="118"/>
      <c r="GS258" s="118"/>
      <c r="GT258" s="118"/>
      <c r="GU258" s="118"/>
      <c r="GV258" s="118"/>
      <c r="GW258" s="118"/>
      <c r="GX258" s="118"/>
      <c r="GY258" s="118"/>
      <c r="GZ258" s="118"/>
      <c r="HA258" s="118"/>
      <c r="HB258" s="118"/>
      <c r="HC258" s="118"/>
      <c r="HD258" s="118"/>
      <c r="HE258" s="118"/>
      <c r="HF258" s="118"/>
      <c r="HG258" s="118"/>
      <c r="HH258" s="118"/>
      <c r="HI258" s="118"/>
      <c r="HJ258" s="118"/>
      <c r="HK258" s="118"/>
      <c r="HL258" s="118"/>
      <c r="HM258" s="118"/>
      <c r="HN258" s="118"/>
      <c r="HO258" s="118"/>
      <c r="HP258" s="118"/>
      <c r="HQ258" s="118"/>
      <c r="HR258" s="118"/>
      <c r="HS258" s="118"/>
      <c r="HT258" s="118"/>
      <c r="HU258" s="118"/>
      <c r="HV258" s="118"/>
    </row>
    <row r="259" spans="1:230" x14ac:dyDescent="0.3">
      <c r="A259" s="120"/>
      <c r="B259" s="120"/>
      <c r="C259" s="118"/>
      <c r="D259" s="118"/>
      <c r="E259" s="118"/>
      <c r="F259" s="118"/>
      <c r="G259" s="118"/>
      <c r="H259" s="118"/>
      <c r="I259" s="118"/>
      <c r="J259" s="118"/>
      <c r="K259" s="118"/>
      <c r="L259" s="118"/>
      <c r="M259" s="118"/>
      <c r="N259" s="118"/>
      <c r="O259" s="118"/>
      <c r="P259" s="118"/>
      <c r="Q259" s="118"/>
      <c r="R259" s="118"/>
      <c r="S259" s="118"/>
      <c r="T259" s="123"/>
      <c r="U259" s="120"/>
      <c r="V259" s="118"/>
      <c r="W259" s="118"/>
      <c r="X259" s="118"/>
      <c r="Y259" s="118"/>
      <c r="Z259" s="118"/>
      <c r="AA259" s="118"/>
      <c r="AB259" s="118"/>
      <c r="AC259" s="118"/>
      <c r="AD259" s="118"/>
      <c r="AE259" s="118"/>
      <c r="AF259" s="118"/>
      <c r="AG259" s="118"/>
      <c r="AH259" s="118"/>
      <c r="AI259" s="118"/>
      <c r="AJ259" s="118"/>
      <c r="AK259" s="118"/>
      <c r="AL259" s="118"/>
      <c r="AM259" s="118"/>
      <c r="AN259" s="118"/>
      <c r="AO259" s="118"/>
      <c r="AP259" s="118"/>
      <c r="AQ259" s="118"/>
      <c r="AR259" s="118"/>
      <c r="AS259" s="123"/>
      <c r="AT259" s="123"/>
      <c r="AU259" s="118"/>
      <c r="AV259" s="118"/>
      <c r="AW259" s="118"/>
      <c r="AX259" s="118"/>
      <c r="AY259" s="118"/>
      <c r="AZ259" s="118"/>
      <c r="BA259" s="118"/>
      <c r="BB259" s="118"/>
      <c r="BC259" s="118"/>
      <c r="BD259" s="118"/>
      <c r="BE259" s="118"/>
      <c r="BF259" s="118"/>
      <c r="BG259" s="118"/>
      <c r="BH259" s="118"/>
      <c r="BI259" s="118"/>
      <c r="BJ259" s="118"/>
      <c r="BK259" s="118"/>
      <c r="BL259" s="118"/>
      <c r="BM259" s="118"/>
      <c r="BN259" s="118"/>
      <c r="BO259" s="118"/>
      <c r="BP259" s="118"/>
      <c r="BQ259" s="118"/>
      <c r="BR259" s="118"/>
      <c r="BS259" s="118"/>
      <c r="BT259" s="118"/>
      <c r="BU259" s="118"/>
      <c r="BV259" s="118"/>
      <c r="BW259" s="118"/>
      <c r="BX259" s="118"/>
      <c r="BY259" s="118"/>
      <c r="BZ259" s="118"/>
      <c r="CA259" s="118"/>
      <c r="CB259" s="118"/>
      <c r="CC259" s="118"/>
      <c r="CD259" s="118"/>
      <c r="CE259" s="118"/>
      <c r="CF259" s="118"/>
      <c r="CG259" s="118"/>
      <c r="CH259" s="118"/>
      <c r="CI259" s="118"/>
      <c r="CJ259" s="118"/>
      <c r="CK259" s="118"/>
      <c r="CL259" s="118"/>
      <c r="CM259" s="118"/>
      <c r="CN259" s="118"/>
      <c r="CO259" s="118"/>
      <c r="CP259" s="118"/>
      <c r="CQ259" s="118"/>
      <c r="CR259" s="118"/>
      <c r="CS259" s="118"/>
      <c r="CT259" s="118"/>
      <c r="CU259" s="118"/>
      <c r="CV259" s="118"/>
      <c r="CW259" s="118"/>
      <c r="CX259" s="118"/>
      <c r="CY259" s="118"/>
      <c r="CZ259" s="118"/>
      <c r="DA259" s="118"/>
      <c r="DB259" s="118"/>
      <c r="DC259" s="118"/>
      <c r="DD259" s="118"/>
      <c r="DE259" s="118"/>
      <c r="DF259" s="118"/>
      <c r="DG259" s="118"/>
      <c r="DH259" s="118"/>
      <c r="DI259" s="118"/>
      <c r="DJ259" s="118"/>
      <c r="DK259" s="118"/>
      <c r="DL259" s="118"/>
      <c r="DM259" s="118"/>
      <c r="DN259" s="118"/>
      <c r="DO259" s="118"/>
      <c r="DP259" s="118"/>
      <c r="DQ259" s="118"/>
      <c r="DR259" s="118"/>
      <c r="DS259" s="118"/>
      <c r="DT259" s="118"/>
      <c r="DU259" s="129"/>
      <c r="DV259" s="118"/>
      <c r="DW259" s="118"/>
      <c r="DX259" s="118"/>
      <c r="DY259" s="118"/>
      <c r="DZ259" s="118"/>
      <c r="EA259" s="118"/>
      <c r="EB259" s="118"/>
      <c r="EC259" s="118"/>
      <c r="ED259" s="118"/>
      <c r="EE259" s="118"/>
      <c r="EF259" s="118"/>
      <c r="EG259" s="118"/>
      <c r="EH259" s="118"/>
      <c r="EI259" s="118"/>
      <c r="EJ259" s="118"/>
      <c r="EK259" s="118"/>
      <c r="EL259" s="123"/>
      <c r="EM259" s="123"/>
      <c r="EN259" s="118"/>
      <c r="EO259" s="118"/>
      <c r="EP259" s="118"/>
      <c r="EQ259" s="118"/>
      <c r="ER259" s="118"/>
      <c r="ES259" s="118"/>
      <c r="ET259" s="118"/>
      <c r="EU259" s="118"/>
      <c r="EV259" s="144"/>
      <c r="EW259" s="120"/>
      <c r="EX259" s="118"/>
      <c r="EY259" s="118"/>
      <c r="EZ259" s="264"/>
      <c r="FA259" s="264"/>
      <c r="FB259" s="118"/>
      <c r="FC259" s="118"/>
      <c r="FD259" s="118"/>
      <c r="FE259" s="118"/>
      <c r="FF259" s="118"/>
      <c r="FG259" s="118"/>
      <c r="FH259" s="118"/>
      <c r="FI259" s="118"/>
      <c r="FJ259" s="118"/>
      <c r="FK259" s="118"/>
      <c r="FL259" s="118"/>
      <c r="FM259" s="118"/>
      <c r="FN259" s="118"/>
      <c r="FO259" s="118"/>
      <c r="FP259" s="118"/>
      <c r="FQ259" s="118"/>
      <c r="FR259" s="118"/>
      <c r="FS259" s="118"/>
      <c r="FT259" s="118"/>
      <c r="FU259" s="118"/>
      <c r="FV259" s="118"/>
      <c r="FW259" s="118"/>
      <c r="FX259" s="118"/>
      <c r="FY259" s="118"/>
      <c r="FZ259" s="118"/>
      <c r="GA259" s="118"/>
      <c r="GB259" s="118"/>
      <c r="GC259" s="118"/>
      <c r="GD259" s="118"/>
      <c r="GE259" s="118"/>
      <c r="GF259" s="118"/>
      <c r="GG259" s="118"/>
      <c r="GH259" s="118"/>
      <c r="GI259" s="118"/>
      <c r="GJ259" s="118"/>
      <c r="GK259" s="118"/>
      <c r="GL259" s="118"/>
      <c r="GM259" s="118"/>
      <c r="GN259" s="118"/>
      <c r="GO259" s="118"/>
      <c r="GP259" s="118"/>
      <c r="GQ259" s="118"/>
      <c r="GR259" s="118"/>
      <c r="GS259" s="118"/>
      <c r="GT259" s="118"/>
      <c r="GU259" s="118"/>
      <c r="GV259" s="118"/>
      <c r="GW259" s="118"/>
      <c r="GX259" s="118"/>
      <c r="GY259" s="118"/>
      <c r="GZ259" s="118"/>
      <c r="HA259" s="118"/>
      <c r="HB259" s="118"/>
      <c r="HC259" s="118"/>
      <c r="HD259" s="118"/>
      <c r="HE259" s="118"/>
      <c r="HF259" s="118"/>
      <c r="HG259" s="118"/>
      <c r="HH259" s="118"/>
      <c r="HI259" s="118"/>
      <c r="HJ259" s="118"/>
      <c r="HK259" s="118"/>
      <c r="HL259" s="118"/>
      <c r="HM259" s="118"/>
      <c r="HN259" s="118"/>
      <c r="HO259" s="118"/>
      <c r="HP259" s="118"/>
      <c r="HQ259" s="118"/>
      <c r="HR259" s="118"/>
      <c r="HS259" s="118"/>
      <c r="HT259" s="118"/>
      <c r="HU259" s="118"/>
      <c r="HV259" s="118"/>
    </row>
    <row r="260" spans="1:230" x14ac:dyDescent="0.3">
      <c r="A260" s="120"/>
      <c r="B260" s="120"/>
      <c r="C260" s="118"/>
      <c r="D260" s="118"/>
      <c r="E260" s="118"/>
      <c r="F260" s="118"/>
      <c r="G260" s="118"/>
      <c r="H260" s="118"/>
      <c r="I260" s="118"/>
      <c r="J260" s="118"/>
      <c r="K260" s="118"/>
      <c r="L260" s="118"/>
      <c r="M260" s="118"/>
      <c r="N260" s="118"/>
      <c r="O260" s="118"/>
      <c r="P260" s="118"/>
      <c r="Q260" s="118"/>
      <c r="R260" s="118"/>
      <c r="S260" s="118"/>
      <c r="T260" s="123"/>
      <c r="U260" s="120"/>
      <c r="V260" s="118"/>
      <c r="W260" s="118"/>
      <c r="X260" s="118"/>
      <c r="Y260" s="118"/>
      <c r="Z260" s="118"/>
      <c r="AA260" s="118"/>
      <c r="AB260" s="118"/>
      <c r="AC260" s="118"/>
      <c r="AD260" s="118"/>
      <c r="AE260" s="118"/>
      <c r="AF260" s="118"/>
      <c r="AG260" s="118"/>
      <c r="AH260" s="118"/>
      <c r="AI260" s="118"/>
      <c r="AJ260" s="118"/>
      <c r="AK260" s="118"/>
      <c r="AL260" s="118"/>
      <c r="AM260" s="118"/>
      <c r="AN260" s="118"/>
      <c r="AO260" s="118"/>
      <c r="AP260" s="118"/>
      <c r="AQ260" s="118"/>
      <c r="AR260" s="118"/>
      <c r="AS260" s="123"/>
      <c r="AT260" s="123"/>
      <c r="AU260" s="118"/>
      <c r="AV260" s="118"/>
      <c r="AW260" s="118"/>
      <c r="AX260" s="118"/>
      <c r="AY260" s="118"/>
      <c r="AZ260" s="118"/>
      <c r="BA260" s="118"/>
      <c r="BB260" s="118"/>
      <c r="BC260" s="118"/>
      <c r="BD260" s="118"/>
      <c r="BE260" s="118"/>
      <c r="BF260" s="118"/>
      <c r="BG260" s="118"/>
      <c r="BH260" s="118"/>
      <c r="BI260" s="118"/>
      <c r="BJ260" s="118"/>
      <c r="BK260" s="118"/>
      <c r="BL260" s="118"/>
      <c r="BM260" s="118"/>
      <c r="BN260" s="118"/>
      <c r="BO260" s="118"/>
      <c r="BP260" s="118"/>
      <c r="BQ260" s="118"/>
      <c r="BR260" s="118"/>
      <c r="BS260" s="118"/>
      <c r="BT260" s="118"/>
      <c r="BU260" s="118"/>
      <c r="BV260" s="118"/>
      <c r="BW260" s="118"/>
      <c r="BX260" s="118"/>
      <c r="BY260" s="118"/>
      <c r="BZ260" s="118"/>
      <c r="CA260" s="118"/>
      <c r="CB260" s="118"/>
      <c r="CC260" s="118"/>
      <c r="CD260" s="118"/>
      <c r="CE260" s="118"/>
      <c r="CF260" s="118"/>
      <c r="CG260" s="118"/>
      <c r="CH260" s="118"/>
      <c r="CI260" s="118"/>
      <c r="CJ260" s="118"/>
      <c r="CK260" s="118"/>
      <c r="CL260" s="118"/>
      <c r="CM260" s="118"/>
      <c r="CN260" s="118"/>
      <c r="CO260" s="118"/>
      <c r="CP260" s="118"/>
      <c r="CQ260" s="118"/>
      <c r="CR260" s="118"/>
      <c r="CS260" s="118"/>
      <c r="CT260" s="118"/>
      <c r="CU260" s="118"/>
      <c r="CV260" s="118"/>
      <c r="CW260" s="118"/>
      <c r="CX260" s="118"/>
      <c r="CY260" s="118"/>
      <c r="CZ260" s="118"/>
      <c r="DA260" s="118"/>
      <c r="DB260" s="118"/>
      <c r="DC260" s="118"/>
      <c r="DD260" s="118"/>
      <c r="DE260" s="118"/>
      <c r="DF260" s="118"/>
      <c r="DG260" s="118"/>
      <c r="DH260" s="118"/>
      <c r="DI260" s="118"/>
      <c r="DJ260" s="118"/>
      <c r="DK260" s="118"/>
      <c r="DL260" s="118"/>
      <c r="DM260" s="118"/>
      <c r="DN260" s="118"/>
      <c r="DO260" s="118"/>
      <c r="DP260" s="118"/>
      <c r="DQ260" s="118"/>
      <c r="DR260" s="118"/>
      <c r="DS260" s="118"/>
      <c r="DT260" s="118"/>
      <c r="DU260" s="129"/>
      <c r="DV260" s="118"/>
      <c r="DW260" s="118"/>
      <c r="DX260" s="118"/>
      <c r="DY260" s="118"/>
      <c r="DZ260" s="118"/>
      <c r="EA260" s="118"/>
      <c r="EB260" s="118"/>
      <c r="EC260" s="118"/>
      <c r="ED260" s="118"/>
      <c r="EE260" s="118"/>
      <c r="EF260" s="118"/>
      <c r="EG260" s="118"/>
      <c r="EH260" s="118"/>
      <c r="EI260" s="118"/>
      <c r="EJ260" s="118"/>
      <c r="EK260" s="118"/>
      <c r="EL260" s="123"/>
      <c r="EM260" s="123"/>
      <c r="EN260" s="118"/>
      <c r="EO260" s="118"/>
      <c r="EP260" s="118"/>
      <c r="EQ260" s="118"/>
      <c r="ER260" s="118"/>
      <c r="ES260" s="118"/>
      <c r="ET260" s="118"/>
      <c r="EU260" s="118"/>
      <c r="EV260" s="144"/>
      <c r="EW260" s="120"/>
      <c r="EX260" s="118"/>
      <c r="EY260" s="118"/>
      <c r="EZ260" s="264"/>
      <c r="FA260" s="264"/>
      <c r="FB260" s="118"/>
      <c r="FC260" s="118"/>
      <c r="FD260" s="118"/>
      <c r="FE260" s="118"/>
      <c r="FF260" s="118"/>
      <c r="FG260" s="118"/>
      <c r="FH260" s="118"/>
      <c r="FI260" s="118"/>
      <c r="FJ260" s="118"/>
      <c r="FK260" s="118"/>
      <c r="FL260" s="118"/>
      <c r="FM260" s="118"/>
      <c r="FN260" s="118"/>
      <c r="FO260" s="118"/>
      <c r="FP260" s="118"/>
      <c r="FQ260" s="118"/>
      <c r="FR260" s="118"/>
      <c r="FS260" s="118"/>
      <c r="FT260" s="118"/>
      <c r="FU260" s="118"/>
      <c r="FV260" s="118"/>
      <c r="FW260" s="118"/>
      <c r="FX260" s="118"/>
      <c r="FY260" s="118"/>
      <c r="FZ260" s="118"/>
      <c r="GA260" s="118"/>
      <c r="GB260" s="118"/>
      <c r="GC260" s="118"/>
      <c r="GD260" s="118"/>
      <c r="GE260" s="118"/>
      <c r="GF260" s="118"/>
      <c r="GG260" s="118"/>
      <c r="GH260" s="118"/>
      <c r="GI260" s="118"/>
      <c r="GJ260" s="118"/>
      <c r="GK260" s="118"/>
      <c r="GL260" s="118"/>
      <c r="GM260" s="118"/>
      <c r="GN260" s="118"/>
      <c r="GO260" s="118"/>
      <c r="GP260" s="118"/>
      <c r="GQ260" s="118"/>
      <c r="GR260" s="118"/>
      <c r="GS260" s="118"/>
      <c r="GT260" s="118"/>
      <c r="GU260" s="118"/>
      <c r="GV260" s="118"/>
      <c r="GW260" s="118"/>
      <c r="GX260" s="118"/>
      <c r="GY260" s="118"/>
      <c r="GZ260" s="118"/>
      <c r="HA260" s="118"/>
      <c r="HB260" s="118"/>
      <c r="HC260" s="118"/>
      <c r="HD260" s="118"/>
      <c r="HE260" s="118"/>
      <c r="HF260" s="118"/>
      <c r="HG260" s="118"/>
      <c r="HH260" s="118"/>
      <c r="HI260" s="118"/>
      <c r="HJ260" s="118"/>
      <c r="HK260" s="118"/>
      <c r="HL260" s="118"/>
      <c r="HM260" s="118"/>
      <c r="HN260" s="118"/>
      <c r="HO260" s="118"/>
      <c r="HP260" s="118"/>
      <c r="HQ260" s="118"/>
      <c r="HR260" s="118"/>
      <c r="HS260" s="118"/>
      <c r="HT260" s="118"/>
      <c r="HU260" s="118"/>
      <c r="HV260" s="118"/>
    </row>
    <row r="261" spans="1:230" x14ac:dyDescent="0.3">
      <c r="A261" s="120"/>
      <c r="B261" s="120"/>
      <c r="C261" s="118"/>
      <c r="D261" s="118"/>
      <c r="E261" s="118"/>
      <c r="F261" s="118"/>
      <c r="G261" s="118"/>
      <c r="H261" s="118"/>
      <c r="I261" s="118"/>
      <c r="J261" s="118"/>
      <c r="K261" s="118"/>
      <c r="L261" s="118"/>
      <c r="M261" s="118"/>
      <c r="N261" s="118"/>
      <c r="O261" s="118"/>
      <c r="P261" s="118"/>
      <c r="Q261" s="118"/>
      <c r="R261" s="118"/>
      <c r="S261" s="118"/>
      <c r="T261" s="123"/>
      <c r="U261" s="120"/>
      <c r="V261" s="118"/>
      <c r="W261" s="118"/>
      <c r="X261" s="118"/>
      <c r="Y261" s="118"/>
      <c r="Z261" s="118"/>
      <c r="AA261" s="118"/>
      <c r="AB261" s="118"/>
      <c r="AC261" s="118"/>
      <c r="AD261" s="118"/>
      <c r="AE261" s="118"/>
      <c r="AF261" s="118"/>
      <c r="AG261" s="118"/>
      <c r="AH261" s="118"/>
      <c r="AI261" s="118"/>
      <c r="AJ261" s="118"/>
      <c r="AK261" s="118"/>
      <c r="AL261" s="118"/>
      <c r="AM261" s="118"/>
      <c r="AN261" s="118"/>
      <c r="AO261" s="118"/>
      <c r="AP261" s="118"/>
      <c r="AQ261" s="118"/>
      <c r="AR261" s="118"/>
      <c r="AS261" s="123"/>
      <c r="AT261" s="123"/>
      <c r="AU261" s="118"/>
      <c r="AV261" s="118"/>
      <c r="AW261" s="118"/>
      <c r="AX261" s="118"/>
      <c r="AY261" s="118"/>
      <c r="AZ261" s="118"/>
      <c r="BA261" s="118"/>
      <c r="BB261" s="118"/>
      <c r="BC261" s="118"/>
      <c r="BD261" s="118"/>
      <c r="BE261" s="118"/>
      <c r="BF261" s="118"/>
      <c r="BG261" s="118"/>
      <c r="BH261" s="118"/>
      <c r="BI261" s="118"/>
      <c r="BJ261" s="118"/>
      <c r="BK261" s="118"/>
      <c r="BL261" s="118"/>
      <c r="BM261" s="118"/>
      <c r="BN261" s="118"/>
      <c r="BO261" s="118"/>
      <c r="BP261" s="118"/>
      <c r="BQ261" s="118"/>
      <c r="BR261" s="118"/>
      <c r="BS261" s="118"/>
      <c r="BT261" s="118"/>
      <c r="BU261" s="118"/>
      <c r="BV261" s="118"/>
      <c r="BW261" s="118"/>
      <c r="BX261" s="118"/>
      <c r="BY261" s="118"/>
      <c r="BZ261" s="118"/>
      <c r="CA261" s="118"/>
      <c r="CB261" s="118"/>
      <c r="CC261" s="118"/>
      <c r="CD261" s="118"/>
      <c r="CE261" s="118"/>
      <c r="CF261" s="118"/>
      <c r="CG261" s="118"/>
      <c r="CH261" s="118"/>
      <c r="CI261" s="118"/>
      <c r="CJ261" s="118"/>
      <c r="CK261" s="118"/>
      <c r="CL261" s="118"/>
      <c r="CM261" s="118"/>
      <c r="CN261" s="118"/>
      <c r="CO261" s="118"/>
      <c r="CP261" s="118"/>
      <c r="CQ261" s="118"/>
      <c r="CR261" s="118"/>
      <c r="CS261" s="118"/>
      <c r="CT261" s="118"/>
      <c r="CU261" s="118"/>
      <c r="CV261" s="118"/>
      <c r="CW261" s="118"/>
      <c r="CX261" s="118"/>
      <c r="CY261" s="118"/>
      <c r="CZ261" s="118"/>
      <c r="DA261" s="118"/>
      <c r="DB261" s="118"/>
      <c r="DC261" s="118"/>
      <c r="DD261" s="118"/>
      <c r="DE261" s="118"/>
      <c r="DF261" s="118"/>
      <c r="DG261" s="118"/>
      <c r="DH261" s="118"/>
      <c r="DI261" s="118"/>
      <c r="DJ261" s="118"/>
      <c r="DK261" s="118"/>
      <c r="DL261" s="118"/>
      <c r="DM261" s="118"/>
      <c r="DN261" s="118"/>
      <c r="DO261" s="118"/>
      <c r="DP261" s="118"/>
      <c r="DQ261" s="118"/>
      <c r="DR261" s="118"/>
      <c r="DS261" s="118"/>
      <c r="DT261" s="118"/>
      <c r="DU261" s="129"/>
      <c r="DV261" s="118"/>
      <c r="DW261" s="118"/>
      <c r="DX261" s="118"/>
      <c r="DY261" s="118"/>
      <c r="DZ261" s="118"/>
      <c r="EA261" s="118"/>
      <c r="EB261" s="118"/>
      <c r="EC261" s="118"/>
      <c r="ED261" s="118"/>
      <c r="EE261" s="118"/>
      <c r="EF261" s="118"/>
      <c r="EG261" s="118"/>
      <c r="EH261" s="118"/>
      <c r="EI261" s="118"/>
      <c r="EJ261" s="118"/>
      <c r="EK261" s="118"/>
      <c r="EL261" s="123"/>
      <c r="EM261" s="123"/>
      <c r="EN261" s="118"/>
      <c r="EO261" s="118"/>
      <c r="EP261" s="118"/>
      <c r="EQ261" s="118"/>
      <c r="ER261" s="118"/>
      <c r="ES261" s="118"/>
      <c r="ET261" s="118"/>
      <c r="EU261" s="118"/>
      <c r="EV261" s="144"/>
      <c r="EW261" s="120"/>
      <c r="EX261" s="118"/>
      <c r="EY261" s="118"/>
      <c r="EZ261" s="264"/>
      <c r="FA261" s="264"/>
      <c r="FB261" s="118"/>
      <c r="FC261" s="118"/>
      <c r="FD261" s="118"/>
      <c r="FE261" s="118"/>
      <c r="FF261" s="118"/>
      <c r="FG261" s="118"/>
      <c r="FH261" s="118"/>
      <c r="FI261" s="118"/>
      <c r="FJ261" s="118"/>
      <c r="FK261" s="118"/>
      <c r="FL261" s="118"/>
      <c r="FM261" s="118"/>
      <c r="FN261" s="118"/>
      <c r="FO261" s="118"/>
      <c r="FP261" s="118"/>
      <c r="FQ261" s="118"/>
      <c r="FR261" s="118"/>
      <c r="FS261" s="118"/>
      <c r="FT261" s="118"/>
      <c r="FU261" s="118"/>
      <c r="FV261" s="118"/>
      <c r="FW261" s="118"/>
      <c r="FX261" s="118"/>
      <c r="FY261" s="118"/>
      <c r="FZ261" s="118"/>
      <c r="GA261" s="118"/>
      <c r="GB261" s="118"/>
      <c r="GC261" s="118"/>
      <c r="GD261" s="118"/>
      <c r="GE261" s="118"/>
      <c r="GF261" s="118"/>
      <c r="GG261" s="118"/>
      <c r="GH261" s="118"/>
      <c r="GI261" s="118"/>
      <c r="GJ261" s="118"/>
      <c r="GK261" s="118"/>
      <c r="GL261" s="118"/>
      <c r="GM261" s="118"/>
      <c r="GN261" s="118"/>
      <c r="GO261" s="118"/>
      <c r="GP261" s="118"/>
      <c r="GQ261" s="118"/>
      <c r="GR261" s="118"/>
      <c r="GS261" s="118"/>
      <c r="GT261" s="118"/>
      <c r="GU261" s="118"/>
      <c r="GV261" s="118"/>
      <c r="GW261" s="118"/>
      <c r="GX261" s="118"/>
      <c r="GY261" s="118"/>
      <c r="GZ261" s="118"/>
      <c r="HA261" s="118"/>
      <c r="HB261" s="118"/>
      <c r="HC261" s="118"/>
      <c r="HD261" s="118"/>
      <c r="HE261" s="118"/>
      <c r="HF261" s="118"/>
      <c r="HG261" s="118"/>
      <c r="HH261" s="118"/>
      <c r="HI261" s="118"/>
      <c r="HJ261" s="118"/>
      <c r="HK261" s="118"/>
      <c r="HL261" s="118"/>
      <c r="HM261" s="118"/>
      <c r="HN261" s="118"/>
      <c r="HO261" s="118"/>
      <c r="HP261" s="118"/>
      <c r="HQ261" s="118"/>
      <c r="HR261" s="118"/>
      <c r="HS261" s="118"/>
      <c r="HT261" s="118"/>
      <c r="HU261" s="118"/>
      <c r="HV261" s="118"/>
    </row>
    <row r="262" spans="1:230" x14ac:dyDescent="0.3">
      <c r="A262" s="120"/>
      <c r="B262" s="120"/>
      <c r="C262" s="118"/>
      <c r="D262" s="118"/>
      <c r="E262" s="118"/>
      <c r="F262" s="118"/>
      <c r="G262" s="118"/>
      <c r="H262" s="118"/>
      <c r="I262" s="118"/>
      <c r="J262" s="118"/>
      <c r="K262" s="118"/>
      <c r="L262" s="118"/>
      <c r="M262" s="118"/>
      <c r="N262" s="118"/>
      <c r="O262" s="118"/>
      <c r="P262" s="118"/>
      <c r="Q262" s="118"/>
      <c r="R262" s="118"/>
      <c r="S262" s="118"/>
      <c r="T262" s="123"/>
      <c r="U262" s="120"/>
      <c r="V262" s="118"/>
      <c r="W262" s="118"/>
      <c r="X262" s="118"/>
      <c r="Y262" s="118"/>
      <c r="Z262" s="118"/>
      <c r="AA262" s="118"/>
      <c r="AB262" s="118"/>
      <c r="AC262" s="118"/>
      <c r="AD262" s="118"/>
      <c r="AE262" s="118"/>
      <c r="AF262" s="118"/>
      <c r="AG262" s="118"/>
      <c r="AH262" s="118"/>
      <c r="AI262" s="118"/>
      <c r="AJ262" s="118"/>
      <c r="AK262" s="118"/>
      <c r="AL262" s="118"/>
      <c r="AM262" s="118"/>
      <c r="AN262" s="118"/>
      <c r="AO262" s="118"/>
      <c r="AP262" s="118"/>
      <c r="AQ262" s="118"/>
      <c r="AR262" s="118"/>
      <c r="AS262" s="123"/>
      <c r="AT262" s="123"/>
      <c r="AU262" s="118"/>
      <c r="AV262" s="118"/>
      <c r="AW262" s="118"/>
      <c r="AX262" s="118"/>
      <c r="AY262" s="118"/>
      <c r="AZ262" s="118"/>
      <c r="BA262" s="118"/>
      <c r="BB262" s="118"/>
      <c r="BC262" s="118"/>
      <c r="BD262" s="118"/>
      <c r="BE262" s="118"/>
      <c r="BF262" s="118"/>
      <c r="BG262" s="118"/>
      <c r="BH262" s="118"/>
      <c r="BI262" s="118"/>
      <c r="BJ262" s="118"/>
      <c r="BK262" s="118"/>
      <c r="BL262" s="118"/>
      <c r="BM262" s="118"/>
      <c r="BN262" s="118"/>
      <c r="BO262" s="118"/>
      <c r="BP262" s="118"/>
      <c r="BQ262" s="118"/>
      <c r="BR262" s="118"/>
      <c r="BS262" s="118"/>
      <c r="BT262" s="118"/>
      <c r="BU262" s="118"/>
      <c r="BV262" s="118"/>
      <c r="BW262" s="118"/>
      <c r="BX262" s="118"/>
      <c r="BY262" s="118"/>
      <c r="BZ262" s="118"/>
      <c r="CA262" s="118"/>
      <c r="CB262" s="118"/>
      <c r="CC262" s="118"/>
      <c r="CD262" s="118"/>
      <c r="CE262" s="118"/>
      <c r="CF262" s="118"/>
      <c r="CG262" s="118"/>
      <c r="CH262" s="118"/>
      <c r="CI262" s="118"/>
      <c r="CJ262" s="118"/>
      <c r="CK262" s="118"/>
      <c r="CL262" s="118"/>
      <c r="CM262" s="118"/>
      <c r="CN262" s="118"/>
      <c r="CO262" s="118"/>
      <c r="CP262" s="118"/>
      <c r="CQ262" s="118"/>
      <c r="CR262" s="118"/>
      <c r="CS262" s="118"/>
      <c r="CT262" s="118"/>
      <c r="CU262" s="118"/>
      <c r="CV262" s="118"/>
      <c r="CW262" s="118"/>
      <c r="CX262" s="118"/>
      <c r="CY262" s="118"/>
      <c r="CZ262" s="118"/>
      <c r="DA262" s="118"/>
      <c r="DB262" s="118"/>
      <c r="DC262" s="118"/>
      <c r="DD262" s="118"/>
      <c r="DE262" s="118"/>
      <c r="DF262" s="118"/>
      <c r="DG262" s="118"/>
      <c r="DH262" s="118"/>
      <c r="DI262" s="118"/>
      <c r="DJ262" s="118"/>
      <c r="DK262" s="118"/>
      <c r="DL262" s="118"/>
      <c r="DM262" s="118"/>
      <c r="DN262" s="118"/>
      <c r="DO262" s="118"/>
      <c r="DP262" s="118"/>
      <c r="DQ262" s="118"/>
      <c r="DR262" s="118"/>
      <c r="DS262" s="118"/>
      <c r="DT262" s="118"/>
      <c r="DU262" s="129"/>
      <c r="DV262" s="118"/>
      <c r="DW262" s="118"/>
      <c r="DX262" s="118"/>
      <c r="DY262" s="118"/>
      <c r="DZ262" s="118"/>
      <c r="EA262" s="118"/>
      <c r="EB262" s="118"/>
      <c r="EC262" s="118"/>
      <c r="ED262" s="118"/>
      <c r="EE262" s="118"/>
      <c r="EF262" s="118"/>
      <c r="EG262" s="118"/>
      <c r="EH262" s="118"/>
      <c r="EI262" s="118"/>
      <c r="EJ262" s="118"/>
      <c r="EK262" s="118"/>
      <c r="EL262" s="123"/>
      <c r="EM262" s="123"/>
      <c r="EN262" s="118"/>
      <c r="EO262" s="118"/>
      <c r="EP262" s="118"/>
      <c r="EQ262" s="118"/>
      <c r="ER262" s="118"/>
      <c r="ES262" s="118"/>
      <c r="ET262" s="118"/>
      <c r="EU262" s="118"/>
      <c r="EV262" s="144"/>
      <c r="EW262" s="120"/>
      <c r="EX262" s="118"/>
      <c r="EY262" s="118"/>
      <c r="EZ262" s="264"/>
      <c r="FA262" s="264"/>
      <c r="FB262" s="118"/>
      <c r="FC262" s="118"/>
      <c r="FD262" s="118"/>
      <c r="FE262" s="118"/>
      <c r="FF262" s="118"/>
      <c r="FG262" s="118"/>
      <c r="FH262" s="118"/>
      <c r="FI262" s="118"/>
      <c r="FJ262" s="118"/>
      <c r="FK262" s="118"/>
      <c r="FL262" s="118"/>
      <c r="FM262" s="118"/>
      <c r="FN262" s="118"/>
      <c r="FO262" s="118"/>
      <c r="FP262" s="118"/>
      <c r="FQ262" s="118"/>
      <c r="FR262" s="118"/>
      <c r="FS262" s="118"/>
      <c r="FT262" s="118"/>
      <c r="FU262" s="118"/>
      <c r="FV262" s="118"/>
      <c r="FW262" s="118"/>
      <c r="FX262" s="118"/>
      <c r="FY262" s="118"/>
      <c r="FZ262" s="118"/>
      <c r="GA262" s="118"/>
      <c r="GB262" s="118"/>
      <c r="GC262" s="118"/>
      <c r="GD262" s="118"/>
      <c r="GE262" s="118"/>
      <c r="GF262" s="118"/>
      <c r="GG262" s="118"/>
      <c r="GH262" s="118"/>
      <c r="GI262" s="118"/>
      <c r="GJ262" s="118"/>
      <c r="GK262" s="118"/>
      <c r="GL262" s="118"/>
      <c r="GM262" s="118"/>
      <c r="GN262" s="118"/>
      <c r="GO262" s="118"/>
      <c r="GP262" s="118"/>
      <c r="GQ262" s="118"/>
      <c r="GR262" s="118"/>
      <c r="GS262" s="118"/>
      <c r="GT262" s="118"/>
      <c r="GU262" s="118"/>
      <c r="GV262" s="118"/>
      <c r="GW262" s="118"/>
      <c r="GX262" s="118"/>
      <c r="GY262" s="118"/>
      <c r="GZ262" s="118"/>
      <c r="HA262" s="118"/>
      <c r="HB262" s="118"/>
      <c r="HC262" s="118"/>
      <c r="HD262" s="118"/>
      <c r="HE262" s="118"/>
      <c r="HF262" s="118"/>
      <c r="HG262" s="118"/>
      <c r="HH262" s="118"/>
      <c r="HI262" s="118"/>
      <c r="HJ262" s="118"/>
      <c r="HK262" s="118"/>
      <c r="HL262" s="118"/>
      <c r="HM262" s="118"/>
      <c r="HN262" s="118"/>
      <c r="HO262" s="118"/>
      <c r="HP262" s="118"/>
      <c r="HQ262" s="118"/>
      <c r="HR262" s="118"/>
      <c r="HS262" s="118"/>
      <c r="HT262" s="118"/>
      <c r="HU262" s="118"/>
      <c r="HV262" s="118"/>
    </row>
    <row r="263" spans="1:230" x14ac:dyDescent="0.3">
      <c r="A263" s="120"/>
      <c r="B263" s="120"/>
      <c r="C263" s="118"/>
      <c r="D263" s="118"/>
      <c r="E263" s="118"/>
      <c r="F263" s="118"/>
      <c r="G263" s="118"/>
      <c r="H263" s="118"/>
      <c r="I263" s="118"/>
      <c r="J263" s="118"/>
      <c r="K263" s="118"/>
      <c r="L263" s="118"/>
      <c r="M263" s="118"/>
      <c r="N263" s="118"/>
      <c r="O263" s="118"/>
      <c r="P263" s="118"/>
      <c r="Q263" s="118"/>
      <c r="R263" s="118"/>
      <c r="S263" s="118"/>
      <c r="T263" s="123"/>
      <c r="U263" s="120"/>
      <c r="V263" s="118"/>
      <c r="W263" s="118"/>
      <c r="X263" s="118"/>
      <c r="Y263" s="118"/>
      <c r="Z263" s="118"/>
      <c r="AA263" s="118"/>
      <c r="AB263" s="118"/>
      <c r="AC263" s="118"/>
      <c r="AD263" s="118"/>
      <c r="AE263" s="118"/>
      <c r="AF263" s="118"/>
      <c r="AG263" s="118"/>
      <c r="AH263" s="118"/>
      <c r="AI263" s="118"/>
      <c r="AJ263" s="118"/>
      <c r="AK263" s="118"/>
      <c r="AL263" s="118"/>
      <c r="AM263" s="118"/>
      <c r="AN263" s="118"/>
      <c r="AO263" s="118"/>
      <c r="AP263" s="118"/>
      <c r="AQ263" s="118"/>
      <c r="AR263" s="118"/>
      <c r="AS263" s="123"/>
      <c r="AT263" s="123"/>
      <c r="AU263" s="118"/>
      <c r="AV263" s="118"/>
      <c r="AW263" s="118"/>
      <c r="AX263" s="118"/>
      <c r="AY263" s="118"/>
      <c r="AZ263" s="118"/>
      <c r="BA263" s="118"/>
      <c r="BB263" s="118"/>
      <c r="BC263" s="118"/>
      <c r="BD263" s="118"/>
      <c r="BE263" s="118"/>
      <c r="BF263" s="118"/>
      <c r="BG263" s="118"/>
      <c r="BH263" s="118"/>
      <c r="BI263" s="118"/>
      <c r="BJ263" s="118"/>
      <c r="BK263" s="118"/>
      <c r="BL263" s="118"/>
      <c r="BM263" s="118"/>
      <c r="BN263" s="118"/>
      <c r="BO263" s="118"/>
      <c r="BP263" s="118"/>
      <c r="BQ263" s="118"/>
      <c r="BR263" s="118"/>
      <c r="BS263" s="118"/>
      <c r="BT263" s="118"/>
      <c r="BU263" s="118"/>
      <c r="BV263" s="118"/>
      <c r="BW263" s="118"/>
      <c r="BX263" s="118"/>
      <c r="BY263" s="118"/>
      <c r="BZ263" s="118"/>
      <c r="CA263" s="118"/>
      <c r="CB263" s="118"/>
      <c r="CC263" s="118"/>
      <c r="CD263" s="118"/>
      <c r="CE263" s="118"/>
      <c r="CF263" s="118"/>
      <c r="CG263" s="118"/>
      <c r="CH263" s="118"/>
      <c r="CI263" s="118"/>
      <c r="CJ263" s="118"/>
      <c r="CK263" s="118"/>
      <c r="CL263" s="118"/>
      <c r="CM263" s="118"/>
      <c r="CN263" s="118"/>
      <c r="CO263" s="118"/>
      <c r="CP263" s="118"/>
      <c r="CQ263" s="118"/>
      <c r="CR263" s="118"/>
      <c r="CS263" s="118"/>
      <c r="CT263" s="118"/>
      <c r="CU263" s="118"/>
      <c r="CV263" s="118"/>
      <c r="CW263" s="118"/>
      <c r="CX263" s="118"/>
      <c r="CY263" s="118"/>
      <c r="CZ263" s="118"/>
      <c r="DA263" s="118"/>
      <c r="DB263" s="118"/>
      <c r="DC263" s="118"/>
      <c r="DD263" s="118"/>
      <c r="DE263" s="118"/>
      <c r="DF263" s="118"/>
      <c r="DG263" s="118"/>
      <c r="DH263" s="118"/>
      <c r="DI263" s="118"/>
      <c r="DJ263" s="118"/>
      <c r="DK263" s="118"/>
      <c r="DL263" s="118"/>
      <c r="DM263" s="118"/>
      <c r="DN263" s="118"/>
      <c r="DO263" s="118"/>
      <c r="DP263" s="118"/>
      <c r="DQ263" s="118"/>
      <c r="DR263" s="118"/>
      <c r="DS263" s="118"/>
      <c r="DT263" s="118"/>
      <c r="DU263" s="129"/>
      <c r="DV263" s="118"/>
      <c r="DW263" s="118"/>
      <c r="DX263" s="118"/>
      <c r="DY263" s="118"/>
      <c r="DZ263" s="118"/>
      <c r="EA263" s="118"/>
      <c r="EB263" s="118"/>
      <c r="EC263" s="118"/>
      <c r="ED263" s="118"/>
      <c r="EE263" s="118"/>
      <c r="EF263" s="118"/>
      <c r="EG263" s="118"/>
      <c r="EH263" s="118"/>
      <c r="EI263" s="118"/>
      <c r="EJ263" s="118"/>
      <c r="EK263" s="118"/>
      <c r="EL263" s="123"/>
      <c r="EM263" s="123"/>
      <c r="EN263" s="118"/>
      <c r="EO263" s="118"/>
      <c r="EP263" s="118"/>
      <c r="EQ263" s="118"/>
      <c r="ER263" s="118"/>
      <c r="ES263" s="118"/>
      <c r="ET263" s="118"/>
      <c r="EU263" s="118"/>
      <c r="EV263" s="144"/>
      <c r="EW263" s="120"/>
      <c r="EX263" s="118"/>
      <c r="EY263" s="118"/>
      <c r="EZ263" s="264"/>
      <c r="FA263" s="264"/>
      <c r="FB263" s="118"/>
      <c r="FC263" s="118"/>
      <c r="FD263" s="118"/>
      <c r="FE263" s="118"/>
      <c r="FF263" s="118"/>
      <c r="FG263" s="118"/>
      <c r="FH263" s="118"/>
      <c r="FI263" s="118"/>
      <c r="FJ263" s="118"/>
      <c r="FK263" s="118"/>
      <c r="FL263" s="118"/>
      <c r="FM263" s="118"/>
      <c r="FN263" s="118"/>
      <c r="FO263" s="118"/>
      <c r="FP263" s="118"/>
      <c r="FQ263" s="118"/>
      <c r="FR263" s="118"/>
      <c r="FS263" s="118"/>
      <c r="FT263" s="118"/>
      <c r="FU263" s="118"/>
      <c r="FV263" s="118"/>
      <c r="FW263" s="118"/>
      <c r="FX263" s="118"/>
      <c r="FY263" s="118"/>
      <c r="FZ263" s="118"/>
      <c r="GA263" s="118"/>
      <c r="GB263" s="118"/>
      <c r="GC263" s="118"/>
      <c r="GD263" s="118"/>
      <c r="GE263" s="118"/>
      <c r="GF263" s="118"/>
      <c r="GG263" s="118"/>
      <c r="GH263" s="118"/>
      <c r="GI263" s="118"/>
      <c r="GJ263" s="118"/>
      <c r="GK263" s="118"/>
      <c r="GL263" s="118"/>
      <c r="GM263" s="118"/>
      <c r="GN263" s="118"/>
      <c r="GO263" s="118"/>
      <c r="GP263" s="118"/>
      <c r="GQ263" s="118"/>
      <c r="GR263" s="118"/>
      <c r="GS263" s="118"/>
      <c r="GT263" s="118"/>
      <c r="GU263" s="118"/>
      <c r="GV263" s="118"/>
      <c r="GW263" s="118"/>
      <c r="GX263" s="118"/>
      <c r="GY263" s="118"/>
      <c r="GZ263" s="118"/>
      <c r="HA263" s="118"/>
      <c r="HB263" s="118"/>
      <c r="HC263" s="118"/>
      <c r="HD263" s="118"/>
      <c r="HE263" s="118"/>
      <c r="HF263" s="118"/>
      <c r="HG263" s="118"/>
      <c r="HH263" s="118"/>
      <c r="HI263" s="118"/>
      <c r="HJ263" s="118"/>
      <c r="HK263" s="118"/>
      <c r="HL263" s="118"/>
      <c r="HM263" s="118"/>
      <c r="HN263" s="118"/>
      <c r="HO263" s="118"/>
      <c r="HP263" s="118"/>
      <c r="HQ263" s="118"/>
      <c r="HR263" s="118"/>
      <c r="HS263" s="118"/>
      <c r="HT263" s="118"/>
      <c r="HU263" s="118"/>
      <c r="HV263" s="118"/>
    </row>
    <row r="264" spans="1:230" x14ac:dyDescent="0.3">
      <c r="A264" s="120"/>
      <c r="B264" s="120"/>
      <c r="C264" s="118"/>
      <c r="D264" s="118"/>
      <c r="E264" s="118"/>
      <c r="F264" s="118"/>
      <c r="G264" s="118"/>
      <c r="H264" s="118"/>
      <c r="I264" s="118"/>
      <c r="J264" s="118"/>
      <c r="K264" s="118"/>
      <c r="L264" s="118"/>
      <c r="M264" s="118"/>
      <c r="N264" s="118"/>
      <c r="O264" s="118"/>
      <c r="P264" s="118"/>
      <c r="Q264" s="118"/>
      <c r="R264" s="118"/>
      <c r="S264" s="118"/>
      <c r="T264" s="123"/>
      <c r="U264" s="120"/>
      <c r="V264" s="118"/>
      <c r="W264" s="118"/>
      <c r="X264" s="118"/>
      <c r="Y264" s="118"/>
      <c r="Z264" s="118"/>
      <c r="AA264" s="118"/>
      <c r="AB264" s="118"/>
      <c r="AC264" s="118"/>
      <c r="AD264" s="118"/>
      <c r="AE264" s="118"/>
      <c r="AF264" s="118"/>
      <c r="AG264" s="118"/>
      <c r="AH264" s="118"/>
      <c r="AI264" s="118"/>
      <c r="AJ264" s="118"/>
      <c r="AK264" s="118"/>
      <c r="AL264" s="118"/>
      <c r="AM264" s="118"/>
      <c r="AN264" s="118"/>
      <c r="AO264" s="118"/>
      <c r="AP264" s="118"/>
      <c r="AQ264" s="118"/>
      <c r="AR264" s="118"/>
      <c r="AS264" s="123"/>
      <c r="AT264" s="123"/>
      <c r="AU264" s="118"/>
      <c r="AV264" s="118"/>
      <c r="AW264" s="118"/>
      <c r="AX264" s="118"/>
      <c r="AY264" s="118"/>
      <c r="AZ264" s="118"/>
      <c r="BA264" s="118"/>
      <c r="BB264" s="118"/>
      <c r="BC264" s="118"/>
      <c r="BD264" s="118"/>
      <c r="BE264" s="118"/>
      <c r="BF264" s="118"/>
      <c r="BG264" s="118"/>
      <c r="BH264" s="118"/>
      <c r="BI264" s="118"/>
      <c r="BJ264" s="118"/>
      <c r="BK264" s="118"/>
      <c r="BL264" s="118"/>
      <c r="BM264" s="118"/>
      <c r="BN264" s="118"/>
      <c r="BO264" s="118"/>
      <c r="BP264" s="118"/>
      <c r="BQ264" s="118"/>
      <c r="BR264" s="118"/>
      <c r="BS264" s="118"/>
      <c r="BT264" s="118"/>
      <c r="BU264" s="118"/>
      <c r="BV264" s="118"/>
      <c r="BW264" s="118"/>
      <c r="BX264" s="118"/>
      <c r="BY264" s="118"/>
      <c r="BZ264" s="118"/>
      <c r="CA264" s="118"/>
      <c r="CB264" s="118"/>
      <c r="CC264" s="118"/>
      <c r="CD264" s="118"/>
      <c r="CE264" s="118"/>
      <c r="CF264" s="118"/>
      <c r="CG264" s="118"/>
      <c r="CH264" s="118"/>
      <c r="CI264" s="118"/>
      <c r="CJ264" s="118"/>
      <c r="CK264" s="118"/>
      <c r="CL264" s="118"/>
      <c r="CM264" s="118"/>
      <c r="CN264" s="118"/>
      <c r="CO264" s="118"/>
      <c r="CP264" s="118"/>
      <c r="CQ264" s="118"/>
      <c r="CR264" s="118"/>
      <c r="CS264" s="118"/>
      <c r="CT264" s="118"/>
      <c r="CU264" s="118"/>
      <c r="CV264" s="118"/>
      <c r="CW264" s="118"/>
      <c r="CX264" s="118"/>
      <c r="CY264" s="118"/>
      <c r="CZ264" s="118"/>
      <c r="DA264" s="118"/>
      <c r="DB264" s="118"/>
      <c r="DC264" s="118"/>
      <c r="DD264" s="118"/>
      <c r="DE264" s="118"/>
      <c r="DF264" s="118"/>
      <c r="DG264" s="118"/>
      <c r="DH264" s="118"/>
      <c r="DI264" s="118"/>
      <c r="DJ264" s="118"/>
      <c r="DK264" s="118"/>
      <c r="DL264" s="118"/>
      <c r="DM264" s="118"/>
      <c r="DN264" s="118"/>
      <c r="DO264" s="118"/>
      <c r="DP264" s="118"/>
      <c r="DQ264" s="118"/>
      <c r="DR264" s="118"/>
      <c r="DS264" s="118"/>
      <c r="DT264" s="118"/>
      <c r="DU264" s="129"/>
      <c r="DV264" s="118"/>
      <c r="DW264" s="118"/>
      <c r="DX264" s="118"/>
      <c r="DY264" s="118"/>
      <c r="DZ264" s="118"/>
      <c r="EA264" s="118"/>
      <c r="EB264" s="118"/>
      <c r="EC264" s="118"/>
      <c r="ED264" s="118"/>
      <c r="EE264" s="118"/>
      <c r="EF264" s="118"/>
      <c r="EG264" s="118"/>
      <c r="EH264" s="118"/>
      <c r="EI264" s="118"/>
      <c r="EJ264" s="118"/>
      <c r="EK264" s="118"/>
      <c r="EL264" s="123"/>
      <c r="EM264" s="123"/>
      <c r="EN264" s="118"/>
      <c r="EO264" s="118"/>
      <c r="EP264" s="118"/>
      <c r="EQ264" s="118"/>
      <c r="ER264" s="118"/>
      <c r="ES264" s="118"/>
      <c r="ET264" s="118"/>
      <c r="EU264" s="118"/>
      <c r="EV264" s="144"/>
      <c r="EW264" s="120"/>
      <c r="EX264" s="118"/>
      <c r="EY264" s="118"/>
      <c r="EZ264" s="264"/>
      <c r="FA264" s="264"/>
      <c r="FB264" s="118"/>
      <c r="FC264" s="118"/>
      <c r="FD264" s="118"/>
      <c r="FE264" s="118"/>
      <c r="FF264" s="118"/>
      <c r="FG264" s="118"/>
      <c r="FH264" s="118"/>
      <c r="FI264" s="118"/>
      <c r="FJ264" s="118"/>
      <c r="FK264" s="118"/>
      <c r="FL264" s="118"/>
      <c r="FM264" s="118"/>
      <c r="FN264" s="118"/>
      <c r="FO264" s="118"/>
      <c r="FP264" s="118"/>
      <c r="FQ264" s="118"/>
      <c r="FR264" s="118"/>
      <c r="FS264" s="118"/>
      <c r="FT264" s="118"/>
      <c r="FU264" s="118"/>
      <c r="FV264" s="118"/>
      <c r="FW264" s="118"/>
      <c r="FX264" s="118"/>
      <c r="FY264" s="118"/>
      <c r="FZ264" s="118"/>
      <c r="GA264" s="118"/>
      <c r="GB264" s="118"/>
      <c r="GC264" s="118"/>
      <c r="GD264" s="118"/>
      <c r="GE264" s="118"/>
      <c r="GF264" s="118"/>
      <c r="GG264" s="118"/>
      <c r="GH264" s="118"/>
      <c r="GI264" s="118"/>
      <c r="GJ264" s="118"/>
      <c r="GK264" s="118"/>
      <c r="GL264" s="118"/>
      <c r="GM264" s="118"/>
      <c r="GN264" s="118"/>
      <c r="GO264" s="118"/>
      <c r="GP264" s="118"/>
      <c r="GQ264" s="118"/>
      <c r="GR264" s="118"/>
      <c r="GS264" s="118"/>
      <c r="GT264" s="118"/>
      <c r="GU264" s="118"/>
      <c r="GV264" s="118"/>
      <c r="GW264" s="118"/>
      <c r="GX264" s="118"/>
      <c r="GY264" s="118"/>
      <c r="GZ264" s="118"/>
      <c r="HA264" s="118"/>
      <c r="HB264" s="118"/>
      <c r="HC264" s="118"/>
      <c r="HD264" s="118"/>
      <c r="HE264" s="118"/>
      <c r="HF264" s="118"/>
      <c r="HG264" s="118"/>
      <c r="HH264" s="118"/>
      <c r="HI264" s="118"/>
      <c r="HJ264" s="118"/>
      <c r="HK264" s="118"/>
      <c r="HL264" s="118"/>
      <c r="HM264" s="118"/>
      <c r="HN264" s="118"/>
      <c r="HO264" s="118"/>
      <c r="HP264" s="118"/>
      <c r="HQ264" s="118"/>
      <c r="HR264" s="118"/>
      <c r="HS264" s="118"/>
      <c r="HT264" s="118"/>
      <c r="HU264" s="118"/>
      <c r="HV264" s="118"/>
    </row>
    <row r="265" spans="1:230" x14ac:dyDescent="0.3">
      <c r="A265" s="120"/>
      <c r="B265" s="120"/>
      <c r="C265" s="118"/>
      <c r="D265" s="118"/>
      <c r="E265" s="118"/>
      <c r="F265" s="118"/>
      <c r="G265" s="118"/>
      <c r="H265" s="118"/>
      <c r="I265" s="118"/>
      <c r="J265" s="118"/>
      <c r="K265" s="118"/>
      <c r="L265" s="118"/>
      <c r="M265" s="118"/>
      <c r="N265" s="118"/>
      <c r="O265" s="118"/>
      <c r="P265" s="118"/>
      <c r="Q265" s="118"/>
      <c r="R265" s="118"/>
      <c r="S265" s="118"/>
      <c r="T265" s="123"/>
      <c r="U265" s="120"/>
      <c r="V265" s="118"/>
      <c r="W265" s="118"/>
      <c r="X265" s="118"/>
      <c r="Y265" s="118"/>
      <c r="Z265" s="118"/>
      <c r="AA265" s="118"/>
      <c r="AB265" s="118"/>
      <c r="AC265" s="118"/>
      <c r="AD265" s="118"/>
      <c r="AE265" s="118"/>
      <c r="AF265" s="118"/>
      <c r="AG265" s="118"/>
      <c r="AH265" s="118"/>
      <c r="AI265" s="118"/>
      <c r="AJ265" s="118"/>
      <c r="AK265" s="118"/>
      <c r="AL265" s="118"/>
      <c r="AM265" s="118"/>
      <c r="AN265" s="118"/>
      <c r="AO265" s="118"/>
      <c r="AP265" s="118"/>
      <c r="AQ265" s="118"/>
      <c r="AR265" s="118"/>
      <c r="AS265" s="123"/>
      <c r="AT265" s="123"/>
      <c r="AU265" s="118"/>
      <c r="AV265" s="118"/>
      <c r="AW265" s="118"/>
      <c r="AX265" s="118"/>
      <c r="AY265" s="118"/>
      <c r="AZ265" s="118"/>
      <c r="BA265" s="118"/>
      <c r="BB265" s="118"/>
      <c r="BC265" s="118"/>
      <c r="BD265" s="118"/>
      <c r="BE265" s="118"/>
      <c r="BF265" s="118"/>
      <c r="BG265" s="118"/>
      <c r="BH265" s="118"/>
      <c r="BI265" s="118"/>
      <c r="BJ265" s="118"/>
      <c r="BK265" s="118"/>
      <c r="BL265" s="118"/>
      <c r="BM265" s="118"/>
      <c r="BN265" s="118"/>
      <c r="BO265" s="118"/>
      <c r="BP265" s="118"/>
      <c r="BQ265" s="118"/>
      <c r="BR265" s="118"/>
      <c r="BS265" s="118"/>
      <c r="BT265" s="118"/>
      <c r="BU265" s="118"/>
      <c r="BV265" s="118"/>
      <c r="BW265" s="118"/>
      <c r="BX265" s="118"/>
      <c r="BY265" s="118"/>
      <c r="BZ265" s="118"/>
      <c r="CA265" s="118"/>
      <c r="CB265" s="118"/>
      <c r="CC265" s="118"/>
      <c r="CD265" s="118"/>
      <c r="CE265" s="118"/>
      <c r="CF265" s="118"/>
      <c r="CG265" s="118"/>
      <c r="CH265" s="118"/>
      <c r="CI265" s="118"/>
      <c r="CJ265" s="118"/>
      <c r="CK265" s="118"/>
      <c r="CL265" s="118"/>
      <c r="CM265" s="118"/>
      <c r="CN265" s="118"/>
      <c r="CO265" s="118"/>
      <c r="CP265" s="118"/>
      <c r="CQ265" s="118"/>
      <c r="CR265" s="118"/>
      <c r="CS265" s="118"/>
      <c r="CT265" s="118"/>
      <c r="CU265" s="118"/>
      <c r="CV265" s="118"/>
      <c r="CW265" s="118"/>
      <c r="CX265" s="118"/>
      <c r="CY265" s="118"/>
      <c r="CZ265" s="118"/>
      <c r="DA265" s="118"/>
      <c r="DB265" s="118"/>
      <c r="DC265" s="118"/>
      <c r="DD265" s="118"/>
      <c r="DE265" s="118"/>
      <c r="DF265" s="118"/>
      <c r="DG265" s="118"/>
      <c r="DH265" s="118"/>
      <c r="DI265" s="118"/>
      <c r="DJ265" s="118"/>
      <c r="DK265" s="118"/>
      <c r="DL265" s="118"/>
      <c r="DM265" s="118"/>
      <c r="DN265" s="118"/>
      <c r="DO265" s="118"/>
      <c r="DP265" s="118"/>
      <c r="DQ265" s="118"/>
      <c r="DR265" s="118"/>
      <c r="DS265" s="118"/>
      <c r="DT265" s="118"/>
      <c r="DU265" s="129"/>
      <c r="DV265" s="118"/>
      <c r="DW265" s="118"/>
      <c r="DX265" s="118"/>
      <c r="DY265" s="118"/>
      <c r="DZ265" s="118"/>
      <c r="EA265" s="118"/>
      <c r="EB265" s="118"/>
      <c r="EC265" s="118"/>
      <c r="ED265" s="118"/>
      <c r="EE265" s="118"/>
      <c r="EF265" s="118"/>
      <c r="EG265" s="118"/>
      <c r="EH265" s="118"/>
      <c r="EI265" s="118"/>
      <c r="EJ265" s="118"/>
      <c r="EK265" s="118"/>
      <c r="EL265" s="123"/>
      <c r="EM265" s="123"/>
      <c r="EN265" s="118"/>
      <c r="EO265" s="118"/>
      <c r="EP265" s="118"/>
      <c r="EQ265" s="118"/>
      <c r="ER265" s="118"/>
      <c r="ES265" s="118"/>
      <c r="ET265" s="118"/>
      <c r="EU265" s="118"/>
      <c r="EV265" s="144"/>
      <c r="EW265" s="120"/>
      <c r="EX265" s="118"/>
      <c r="EY265" s="118"/>
      <c r="EZ265" s="264"/>
      <c r="FA265" s="264"/>
      <c r="FB265" s="118"/>
      <c r="FC265" s="118"/>
      <c r="FD265" s="118"/>
      <c r="FE265" s="118"/>
      <c r="FF265" s="118"/>
      <c r="FG265" s="118"/>
      <c r="FH265" s="118"/>
      <c r="FI265" s="118"/>
      <c r="FJ265" s="118"/>
      <c r="FK265" s="118"/>
      <c r="FL265" s="118"/>
      <c r="FM265" s="118"/>
      <c r="FN265" s="118"/>
      <c r="FO265" s="118"/>
      <c r="FP265" s="118"/>
      <c r="FQ265" s="118"/>
      <c r="FR265" s="118"/>
      <c r="FS265" s="118"/>
      <c r="FT265" s="118"/>
      <c r="FU265" s="118"/>
      <c r="FV265" s="118"/>
      <c r="FW265" s="118"/>
      <c r="FX265" s="118"/>
      <c r="FY265" s="118"/>
      <c r="FZ265" s="118"/>
      <c r="GA265" s="118"/>
      <c r="GB265" s="118"/>
      <c r="GC265" s="118"/>
      <c r="GD265" s="118"/>
      <c r="GE265" s="118"/>
      <c r="GF265" s="118"/>
      <c r="GG265" s="118"/>
      <c r="GH265" s="118"/>
      <c r="GI265" s="118"/>
      <c r="GJ265" s="118"/>
      <c r="GK265" s="118"/>
      <c r="GL265" s="118"/>
      <c r="GM265" s="118"/>
      <c r="GN265" s="118"/>
      <c r="GO265" s="118"/>
      <c r="GP265" s="118"/>
      <c r="GQ265" s="118"/>
      <c r="GR265" s="118"/>
      <c r="GS265" s="118"/>
      <c r="GT265" s="118"/>
      <c r="GU265" s="118"/>
      <c r="GV265" s="118"/>
      <c r="GW265" s="118"/>
      <c r="GX265" s="118"/>
      <c r="GY265" s="118"/>
      <c r="GZ265" s="118"/>
      <c r="HA265" s="118"/>
      <c r="HB265" s="118"/>
      <c r="HC265" s="118"/>
      <c r="HD265" s="118"/>
      <c r="HE265" s="118"/>
      <c r="HF265" s="118"/>
      <c r="HG265" s="118"/>
      <c r="HH265" s="118"/>
      <c r="HI265" s="118"/>
      <c r="HJ265" s="118"/>
      <c r="HK265" s="118"/>
      <c r="HL265" s="118"/>
      <c r="HM265" s="118"/>
      <c r="HN265" s="118"/>
      <c r="HO265" s="118"/>
      <c r="HP265" s="118"/>
      <c r="HQ265" s="118"/>
      <c r="HR265" s="118"/>
      <c r="HS265" s="118"/>
      <c r="HT265" s="118"/>
      <c r="HU265" s="118"/>
      <c r="HV265" s="118"/>
    </row>
    <row r="266" spans="1:230" x14ac:dyDescent="0.3">
      <c r="A266" s="120"/>
      <c r="B266" s="120"/>
      <c r="C266" s="118"/>
      <c r="D266" s="118"/>
      <c r="E266" s="118"/>
      <c r="F266" s="118"/>
      <c r="G266" s="118"/>
      <c r="H266" s="118"/>
      <c r="I266" s="118"/>
      <c r="J266" s="118"/>
      <c r="K266" s="118"/>
      <c r="L266" s="118"/>
      <c r="M266" s="118"/>
      <c r="N266" s="118"/>
      <c r="O266" s="118"/>
      <c r="P266" s="118"/>
      <c r="Q266" s="118"/>
      <c r="R266" s="118"/>
      <c r="S266" s="118"/>
      <c r="T266" s="123"/>
      <c r="U266" s="120"/>
      <c r="V266" s="118"/>
      <c r="W266" s="118"/>
      <c r="X266" s="118"/>
      <c r="Y266" s="118"/>
      <c r="Z266" s="118"/>
      <c r="AA266" s="118"/>
      <c r="AB266" s="118"/>
      <c r="AC266" s="118"/>
      <c r="AD266" s="118"/>
      <c r="AE266" s="118"/>
      <c r="AF266" s="118"/>
      <c r="AG266" s="118"/>
      <c r="AH266" s="118"/>
      <c r="AI266" s="118"/>
      <c r="AJ266" s="118"/>
      <c r="AK266" s="118"/>
      <c r="AL266" s="118"/>
      <c r="AM266" s="118"/>
      <c r="AN266" s="118"/>
      <c r="AO266" s="118"/>
      <c r="AP266" s="118"/>
      <c r="AQ266" s="118"/>
      <c r="AR266" s="118"/>
      <c r="AS266" s="123"/>
      <c r="AT266" s="123"/>
      <c r="AU266" s="118"/>
      <c r="AV266" s="118"/>
      <c r="AW266" s="118"/>
      <c r="AX266" s="118"/>
      <c r="AY266" s="118"/>
      <c r="AZ266" s="118"/>
      <c r="BA266" s="118"/>
      <c r="BB266" s="118"/>
      <c r="BC266" s="118"/>
      <c r="BD266" s="118"/>
      <c r="BE266" s="118"/>
      <c r="BF266" s="118"/>
      <c r="BG266" s="118"/>
      <c r="BH266" s="118"/>
      <c r="BI266" s="118"/>
      <c r="BJ266" s="118"/>
      <c r="BK266" s="118"/>
      <c r="BL266" s="118"/>
      <c r="BM266" s="118"/>
      <c r="BN266" s="118"/>
      <c r="BO266" s="118"/>
      <c r="BP266" s="118"/>
      <c r="BQ266" s="118"/>
      <c r="BR266" s="118"/>
      <c r="BS266" s="118"/>
      <c r="BT266" s="118"/>
      <c r="BU266" s="118"/>
      <c r="BV266" s="118"/>
      <c r="BW266" s="118"/>
      <c r="BX266" s="118"/>
      <c r="BY266" s="118"/>
      <c r="BZ266" s="118"/>
      <c r="CA266" s="118"/>
      <c r="CB266" s="118"/>
      <c r="CC266" s="118"/>
      <c r="CD266" s="118"/>
      <c r="CE266" s="118"/>
      <c r="CF266" s="118"/>
      <c r="CG266" s="118"/>
      <c r="CH266" s="118"/>
      <c r="CI266" s="118"/>
      <c r="CJ266" s="118"/>
      <c r="CK266" s="118"/>
      <c r="CL266" s="118"/>
      <c r="CM266" s="118"/>
      <c r="CN266" s="118"/>
      <c r="CO266" s="118"/>
      <c r="CP266" s="118"/>
      <c r="CQ266" s="118"/>
      <c r="CR266" s="118"/>
      <c r="CS266" s="118"/>
      <c r="CT266" s="118"/>
      <c r="CU266" s="118"/>
      <c r="CV266" s="118"/>
      <c r="CW266" s="118"/>
      <c r="CX266" s="118"/>
      <c r="CY266" s="118"/>
      <c r="CZ266" s="118"/>
      <c r="DA266" s="118"/>
      <c r="DB266" s="118"/>
      <c r="DC266" s="118"/>
      <c r="DD266" s="118"/>
      <c r="DE266" s="118"/>
      <c r="DF266" s="118"/>
      <c r="DG266" s="118"/>
      <c r="DH266" s="118"/>
      <c r="DI266" s="118"/>
      <c r="DJ266" s="118"/>
      <c r="DK266" s="118"/>
      <c r="DL266" s="118"/>
      <c r="DM266" s="118"/>
      <c r="DN266" s="118"/>
      <c r="DO266" s="118"/>
      <c r="DP266" s="118"/>
      <c r="DQ266" s="118"/>
      <c r="DR266" s="118"/>
      <c r="DS266" s="118"/>
      <c r="DT266" s="118"/>
      <c r="DU266" s="129"/>
      <c r="DV266" s="118"/>
      <c r="DW266" s="118"/>
      <c r="DX266" s="118"/>
      <c r="DY266" s="118"/>
      <c r="DZ266" s="118"/>
      <c r="EA266" s="118"/>
      <c r="EB266" s="118"/>
      <c r="EC266" s="118"/>
      <c r="ED266" s="118"/>
      <c r="EE266" s="118"/>
      <c r="EF266" s="118"/>
      <c r="EG266" s="118"/>
      <c r="EH266" s="118"/>
      <c r="EI266" s="118"/>
      <c r="EJ266" s="118"/>
      <c r="EK266" s="118"/>
      <c r="EL266" s="123"/>
      <c r="EM266" s="123"/>
      <c r="EN266" s="118"/>
      <c r="EO266" s="118"/>
      <c r="EP266" s="118"/>
      <c r="EQ266" s="118"/>
      <c r="ER266" s="118"/>
      <c r="ES266" s="118"/>
      <c r="ET266" s="118"/>
      <c r="EU266" s="118"/>
      <c r="EV266" s="144"/>
      <c r="EW266" s="120"/>
      <c r="EX266" s="118"/>
      <c r="EY266" s="118"/>
      <c r="EZ266" s="264"/>
      <c r="FA266" s="264"/>
      <c r="FB266" s="118"/>
      <c r="FC266" s="118"/>
      <c r="FD266" s="118"/>
      <c r="FE266" s="118"/>
      <c r="FF266" s="118"/>
      <c r="FG266" s="118"/>
      <c r="FH266" s="118"/>
      <c r="FI266" s="118"/>
      <c r="FJ266" s="118"/>
      <c r="FK266" s="118"/>
      <c r="FL266" s="118"/>
      <c r="FM266" s="118"/>
      <c r="FN266" s="118"/>
      <c r="FO266" s="118"/>
      <c r="FP266" s="118"/>
      <c r="FQ266" s="118"/>
      <c r="FR266" s="118"/>
      <c r="FS266" s="118"/>
      <c r="FT266" s="118"/>
      <c r="FU266" s="118"/>
      <c r="FV266" s="118"/>
      <c r="FW266" s="118"/>
      <c r="FX266" s="118"/>
      <c r="FY266" s="118"/>
      <c r="FZ266" s="118"/>
      <c r="GA266" s="118"/>
      <c r="GB266" s="118"/>
      <c r="GC266" s="118"/>
      <c r="GD266" s="118"/>
      <c r="GE266" s="118"/>
      <c r="GF266" s="118"/>
      <c r="GG266" s="118"/>
      <c r="GH266" s="118"/>
      <c r="GI266" s="118"/>
      <c r="GJ266" s="118"/>
      <c r="GK266" s="118"/>
      <c r="GL266" s="118"/>
      <c r="GM266" s="118"/>
      <c r="GN266" s="118"/>
      <c r="GO266" s="118"/>
      <c r="GP266" s="118"/>
      <c r="GQ266" s="118"/>
      <c r="GR266" s="118"/>
      <c r="GS266" s="118"/>
      <c r="GT266" s="118"/>
      <c r="GU266" s="118"/>
      <c r="GV266" s="118"/>
      <c r="GW266" s="118"/>
      <c r="GX266" s="118"/>
      <c r="GY266" s="118"/>
      <c r="GZ266" s="118"/>
      <c r="HA266" s="118"/>
      <c r="HB266" s="118"/>
      <c r="HC266" s="118"/>
      <c r="HD266" s="118"/>
      <c r="HE266" s="118"/>
      <c r="HF266" s="118"/>
      <c r="HG266" s="118"/>
      <c r="HH266" s="118"/>
      <c r="HI266" s="118"/>
      <c r="HJ266" s="118"/>
      <c r="HK266" s="118"/>
      <c r="HL266" s="118"/>
      <c r="HM266" s="118"/>
      <c r="HN266" s="118"/>
      <c r="HO266" s="118"/>
      <c r="HP266" s="118"/>
      <c r="HQ266" s="118"/>
      <c r="HR266" s="118"/>
      <c r="HS266" s="118"/>
      <c r="HT266" s="118"/>
      <c r="HU266" s="118"/>
      <c r="HV266" s="118"/>
    </row>
    <row r="267" spans="1:230" x14ac:dyDescent="0.3">
      <c r="A267" s="120"/>
      <c r="B267" s="120"/>
      <c r="C267" s="118"/>
      <c r="D267" s="118"/>
      <c r="E267" s="118"/>
      <c r="F267" s="118"/>
      <c r="G267" s="118"/>
      <c r="H267" s="118"/>
      <c r="I267" s="118"/>
      <c r="J267" s="118"/>
      <c r="K267" s="118"/>
      <c r="L267" s="118"/>
      <c r="M267" s="118"/>
      <c r="N267" s="118"/>
      <c r="O267" s="118"/>
      <c r="P267" s="118"/>
      <c r="Q267" s="118"/>
      <c r="R267" s="118"/>
      <c r="S267" s="118"/>
      <c r="T267" s="123"/>
      <c r="U267" s="120"/>
      <c r="V267" s="118"/>
      <c r="W267" s="118"/>
      <c r="X267" s="118"/>
      <c r="Y267" s="118"/>
      <c r="Z267" s="118"/>
      <c r="AA267" s="118"/>
      <c r="AB267" s="118"/>
      <c r="AC267" s="118"/>
      <c r="AD267" s="118"/>
      <c r="AE267" s="118"/>
      <c r="AF267" s="118"/>
      <c r="AG267" s="118"/>
      <c r="AH267" s="118"/>
      <c r="AI267" s="118"/>
      <c r="AJ267" s="118"/>
      <c r="AK267" s="118"/>
      <c r="AL267" s="118"/>
      <c r="AM267" s="118"/>
      <c r="AN267" s="118"/>
      <c r="AO267" s="118"/>
      <c r="AP267" s="118"/>
      <c r="AQ267" s="118"/>
      <c r="AR267" s="118"/>
      <c r="AS267" s="123"/>
      <c r="AT267" s="123"/>
      <c r="AU267" s="118"/>
      <c r="AV267" s="118"/>
      <c r="AW267" s="118"/>
      <c r="AX267" s="118"/>
      <c r="AY267" s="118"/>
      <c r="AZ267" s="118"/>
      <c r="BA267" s="118"/>
      <c r="BB267" s="118"/>
      <c r="BC267" s="118"/>
      <c r="BD267" s="118"/>
      <c r="BE267" s="118"/>
      <c r="BF267" s="118"/>
      <c r="BG267" s="118"/>
      <c r="BH267" s="118"/>
      <c r="BI267" s="118"/>
      <c r="BJ267" s="118"/>
      <c r="BK267" s="118"/>
      <c r="BL267" s="118"/>
      <c r="BM267" s="118"/>
      <c r="BN267" s="118"/>
      <c r="BO267" s="118"/>
      <c r="BP267" s="118"/>
      <c r="BQ267" s="118"/>
      <c r="BR267" s="118"/>
      <c r="BS267" s="118"/>
      <c r="BT267" s="118"/>
      <c r="BU267" s="118"/>
      <c r="BV267" s="118"/>
      <c r="BW267" s="118"/>
      <c r="BX267" s="118"/>
      <c r="BY267" s="118"/>
      <c r="BZ267" s="118"/>
      <c r="CA267" s="118"/>
      <c r="CB267" s="118"/>
      <c r="CC267" s="118"/>
      <c r="CD267" s="118"/>
      <c r="CE267" s="118"/>
      <c r="CF267" s="118"/>
      <c r="CG267" s="118"/>
      <c r="CH267" s="118"/>
      <c r="CI267" s="118"/>
      <c r="CJ267" s="118"/>
      <c r="CK267" s="118"/>
      <c r="CL267" s="118"/>
      <c r="CM267" s="118"/>
      <c r="CN267" s="118"/>
      <c r="CO267" s="118"/>
      <c r="CP267" s="118"/>
      <c r="CQ267" s="118"/>
      <c r="CR267" s="118"/>
      <c r="CS267" s="118"/>
      <c r="CT267" s="118"/>
      <c r="CU267" s="118"/>
      <c r="CV267" s="118"/>
      <c r="CW267" s="118"/>
      <c r="CX267" s="118"/>
      <c r="CY267" s="118"/>
      <c r="CZ267" s="118"/>
      <c r="DA267" s="118"/>
      <c r="DB267" s="118"/>
      <c r="DC267" s="118"/>
      <c r="DD267" s="118"/>
      <c r="DE267" s="118"/>
      <c r="DF267" s="118"/>
      <c r="DG267" s="118"/>
      <c r="DH267" s="118"/>
      <c r="DI267" s="118"/>
      <c r="DJ267" s="118"/>
      <c r="DK267" s="118"/>
      <c r="DL267" s="118"/>
      <c r="DM267" s="118"/>
      <c r="DN267" s="118"/>
      <c r="DO267" s="118"/>
      <c r="DP267" s="118"/>
      <c r="DQ267" s="118"/>
      <c r="DR267" s="118"/>
      <c r="DS267" s="118"/>
      <c r="DT267" s="118"/>
      <c r="DU267" s="129"/>
      <c r="DV267" s="118"/>
      <c r="DW267" s="118"/>
      <c r="DX267" s="118"/>
      <c r="DY267" s="118"/>
      <c r="DZ267" s="118"/>
      <c r="EA267" s="118"/>
      <c r="EB267" s="118"/>
      <c r="EC267" s="118"/>
      <c r="ED267" s="118"/>
      <c r="EE267" s="118"/>
      <c r="EF267" s="118"/>
      <c r="EG267" s="118"/>
      <c r="EH267" s="118"/>
      <c r="EI267" s="118"/>
      <c r="EJ267" s="118"/>
      <c r="EK267" s="118"/>
      <c r="EL267" s="123"/>
      <c r="EM267" s="123"/>
      <c r="EN267" s="118"/>
      <c r="EO267" s="118"/>
      <c r="EP267" s="118"/>
      <c r="EQ267" s="118"/>
      <c r="ER267" s="118"/>
      <c r="ES267" s="118"/>
      <c r="ET267" s="118"/>
      <c r="EU267" s="118"/>
      <c r="EV267" s="144"/>
      <c r="EW267" s="120"/>
      <c r="EX267" s="118"/>
      <c r="EY267" s="118"/>
      <c r="EZ267" s="264"/>
      <c r="FA267" s="264"/>
      <c r="FB267" s="118"/>
      <c r="FC267" s="118"/>
      <c r="FD267" s="118"/>
      <c r="FE267" s="118"/>
      <c r="FF267" s="118"/>
      <c r="FG267" s="118"/>
      <c r="FH267" s="118"/>
      <c r="FI267" s="118"/>
      <c r="FJ267" s="118"/>
      <c r="FK267" s="118"/>
      <c r="FL267" s="118"/>
      <c r="FM267" s="118"/>
      <c r="FN267" s="118"/>
      <c r="FO267" s="118"/>
      <c r="FP267" s="118"/>
      <c r="FQ267" s="118"/>
      <c r="FR267" s="118"/>
      <c r="FS267" s="118"/>
      <c r="FT267" s="118"/>
      <c r="FU267" s="118"/>
      <c r="FV267" s="118"/>
      <c r="FW267" s="118"/>
      <c r="FX267" s="118"/>
      <c r="FY267" s="118"/>
      <c r="FZ267" s="118"/>
      <c r="GA267" s="118"/>
      <c r="GB267" s="118"/>
      <c r="GC267" s="118"/>
      <c r="GD267" s="118"/>
      <c r="GE267" s="118"/>
      <c r="GF267" s="118"/>
      <c r="GG267" s="118"/>
      <c r="GH267" s="118"/>
      <c r="GI267" s="118"/>
      <c r="GJ267" s="118"/>
      <c r="GK267" s="118"/>
      <c r="GL267" s="118"/>
      <c r="GM267" s="118"/>
      <c r="GN267" s="118"/>
      <c r="GO267" s="118"/>
      <c r="GP267" s="118"/>
      <c r="GQ267" s="118"/>
      <c r="GR267" s="118"/>
      <c r="GS267" s="118"/>
      <c r="GT267" s="118"/>
      <c r="GU267" s="118"/>
      <c r="GV267" s="118"/>
      <c r="GW267" s="118"/>
      <c r="GX267" s="118"/>
      <c r="GY267" s="118"/>
      <c r="GZ267" s="118"/>
      <c r="HA267" s="118"/>
      <c r="HB267" s="118"/>
      <c r="HC267" s="118"/>
      <c r="HD267" s="118"/>
      <c r="HE267" s="118"/>
      <c r="HF267" s="118"/>
      <c r="HG267" s="118"/>
      <c r="HH267" s="118"/>
      <c r="HI267" s="118"/>
      <c r="HJ267" s="118"/>
      <c r="HK267" s="118"/>
      <c r="HL267" s="118"/>
      <c r="HM267" s="118"/>
      <c r="HN267" s="118"/>
      <c r="HO267" s="118"/>
      <c r="HP267" s="118"/>
      <c r="HQ267" s="118"/>
      <c r="HR267" s="118"/>
      <c r="HS267" s="118"/>
      <c r="HT267" s="118"/>
      <c r="HU267" s="118"/>
      <c r="HV267" s="118"/>
    </row>
    <row r="268" spans="1:230" x14ac:dyDescent="0.3">
      <c r="A268" s="120"/>
      <c r="B268" s="120"/>
      <c r="C268" s="118"/>
      <c r="D268" s="118"/>
      <c r="E268" s="118"/>
      <c r="F268" s="118"/>
      <c r="G268" s="118"/>
      <c r="H268" s="118"/>
      <c r="I268" s="118"/>
      <c r="J268" s="118"/>
      <c r="K268" s="118"/>
      <c r="L268" s="118"/>
      <c r="M268" s="118"/>
      <c r="N268" s="118"/>
      <c r="O268" s="118"/>
      <c r="P268" s="118"/>
      <c r="Q268" s="118"/>
      <c r="R268" s="118"/>
      <c r="S268" s="118"/>
      <c r="T268" s="123"/>
      <c r="U268" s="120"/>
      <c r="V268" s="118"/>
      <c r="W268" s="118"/>
      <c r="X268" s="118"/>
      <c r="Y268" s="118"/>
      <c r="Z268" s="118"/>
      <c r="AA268" s="118"/>
      <c r="AB268" s="118"/>
      <c r="AC268" s="118"/>
      <c r="AD268" s="118"/>
      <c r="AE268" s="118"/>
      <c r="AF268" s="118"/>
      <c r="AG268" s="118"/>
      <c r="AH268" s="118"/>
      <c r="AI268" s="118"/>
      <c r="AJ268" s="118"/>
      <c r="AK268" s="118"/>
      <c r="AL268" s="118"/>
      <c r="AM268" s="118"/>
      <c r="AN268" s="118"/>
      <c r="AO268" s="118"/>
      <c r="AP268" s="118"/>
      <c r="AQ268" s="118"/>
      <c r="AR268" s="118"/>
      <c r="AS268" s="123"/>
      <c r="AT268" s="123"/>
      <c r="AU268" s="118"/>
      <c r="AV268" s="118"/>
      <c r="AW268" s="118"/>
      <c r="AX268" s="118"/>
      <c r="AY268" s="118"/>
      <c r="AZ268" s="118"/>
      <c r="BA268" s="118"/>
      <c r="BB268" s="118"/>
      <c r="BC268" s="118"/>
      <c r="BD268" s="118"/>
      <c r="BE268" s="118"/>
      <c r="BF268" s="118"/>
      <c r="BG268" s="118"/>
      <c r="BH268" s="118"/>
      <c r="BI268" s="118"/>
      <c r="BJ268" s="118"/>
      <c r="BK268" s="118"/>
      <c r="BL268" s="118"/>
      <c r="BM268" s="118"/>
      <c r="BN268" s="118"/>
      <c r="BO268" s="118"/>
      <c r="BP268" s="118"/>
      <c r="BQ268" s="118"/>
      <c r="BR268" s="118"/>
      <c r="BS268" s="118"/>
      <c r="BT268" s="118"/>
      <c r="BU268" s="118"/>
      <c r="BV268" s="118"/>
      <c r="BW268" s="118"/>
      <c r="BX268" s="118"/>
      <c r="BY268" s="118"/>
      <c r="BZ268" s="118"/>
      <c r="CA268" s="118"/>
      <c r="CB268" s="118"/>
      <c r="CC268" s="118"/>
      <c r="CD268" s="118"/>
      <c r="CE268" s="118"/>
      <c r="CF268" s="118"/>
      <c r="CG268" s="118"/>
      <c r="CH268" s="118"/>
      <c r="CI268" s="118"/>
      <c r="CJ268" s="118"/>
      <c r="CK268" s="118"/>
      <c r="CL268" s="118"/>
      <c r="CM268" s="118"/>
      <c r="CN268" s="118"/>
      <c r="CO268" s="118"/>
      <c r="CP268" s="118"/>
      <c r="CQ268" s="118"/>
      <c r="CR268" s="118"/>
      <c r="CS268" s="118"/>
      <c r="CT268" s="118"/>
      <c r="CU268" s="118"/>
      <c r="CV268" s="118"/>
      <c r="CW268" s="118"/>
      <c r="CX268" s="118"/>
      <c r="CY268" s="118"/>
      <c r="CZ268" s="118"/>
      <c r="DA268" s="118"/>
      <c r="DB268" s="118"/>
      <c r="DC268" s="118"/>
      <c r="DD268" s="118"/>
      <c r="DE268" s="118"/>
      <c r="DF268" s="118"/>
      <c r="DG268" s="118"/>
      <c r="DH268" s="118"/>
      <c r="DI268" s="118"/>
      <c r="DJ268" s="118"/>
      <c r="DK268" s="118"/>
      <c r="DL268" s="118"/>
      <c r="DM268" s="118"/>
      <c r="DN268" s="118"/>
      <c r="DO268" s="118"/>
      <c r="DP268" s="118"/>
      <c r="DQ268" s="118"/>
      <c r="DR268" s="118"/>
      <c r="DS268" s="118"/>
      <c r="DT268" s="118"/>
      <c r="DU268" s="129"/>
      <c r="DV268" s="118"/>
      <c r="DW268" s="118"/>
      <c r="DX268" s="118"/>
      <c r="DY268" s="118"/>
      <c r="DZ268" s="118"/>
      <c r="EA268" s="118"/>
      <c r="EB268" s="118"/>
      <c r="EC268" s="118"/>
      <c r="ED268" s="118"/>
      <c r="EE268" s="118"/>
      <c r="EF268" s="118"/>
      <c r="EG268" s="118"/>
      <c r="EH268" s="118"/>
      <c r="EI268" s="118"/>
      <c r="EJ268" s="118"/>
      <c r="EK268" s="118"/>
      <c r="EL268" s="123"/>
      <c r="EM268" s="123"/>
      <c r="EN268" s="118"/>
      <c r="EO268" s="118"/>
      <c r="EP268" s="118"/>
      <c r="EQ268" s="118"/>
      <c r="ER268" s="118"/>
      <c r="ES268" s="118"/>
      <c r="ET268" s="118"/>
      <c r="EU268" s="118"/>
      <c r="EV268" s="144"/>
      <c r="EW268" s="120"/>
      <c r="EX268" s="118"/>
      <c r="EY268" s="118"/>
      <c r="EZ268" s="264"/>
      <c r="FA268" s="264"/>
      <c r="FB268" s="118"/>
      <c r="FC268" s="118"/>
      <c r="FD268" s="118"/>
      <c r="FE268" s="118"/>
      <c r="FF268" s="118"/>
      <c r="FG268" s="118"/>
      <c r="FH268" s="118"/>
      <c r="FI268" s="118"/>
      <c r="FJ268" s="118"/>
      <c r="FK268" s="118"/>
      <c r="FL268" s="118"/>
      <c r="FM268" s="118"/>
      <c r="FN268" s="118"/>
      <c r="FO268" s="118"/>
      <c r="FP268" s="118"/>
      <c r="FQ268" s="118"/>
      <c r="FR268" s="118"/>
      <c r="FS268" s="118"/>
      <c r="FT268" s="118"/>
      <c r="FU268" s="118"/>
      <c r="FV268" s="118"/>
      <c r="FW268" s="118"/>
      <c r="FX268" s="118"/>
      <c r="FY268" s="118"/>
      <c r="FZ268" s="118"/>
      <c r="GA268" s="118"/>
      <c r="GB268" s="118"/>
      <c r="GC268" s="118"/>
      <c r="GD268" s="118"/>
      <c r="GE268" s="118"/>
      <c r="GF268" s="118"/>
      <c r="GG268" s="118"/>
      <c r="GH268" s="118"/>
      <c r="GI268" s="118"/>
      <c r="GJ268" s="118"/>
      <c r="GK268" s="118"/>
      <c r="GL268" s="118"/>
      <c r="GM268" s="118"/>
      <c r="GN268" s="118"/>
      <c r="GO268" s="118"/>
      <c r="GP268" s="118"/>
      <c r="GQ268" s="118"/>
      <c r="GR268" s="118"/>
      <c r="GS268" s="118"/>
      <c r="GT268" s="118"/>
      <c r="GU268" s="118"/>
      <c r="GV268" s="118"/>
      <c r="GW268" s="118"/>
      <c r="GX268" s="118"/>
      <c r="GY268" s="118"/>
      <c r="GZ268" s="118"/>
      <c r="HA268" s="118"/>
      <c r="HB268" s="118"/>
      <c r="HC268" s="118"/>
      <c r="HD268" s="118"/>
      <c r="HE268" s="118"/>
      <c r="HF268" s="118"/>
      <c r="HG268" s="118"/>
      <c r="HH268" s="118"/>
      <c r="HI268" s="118"/>
      <c r="HJ268" s="118"/>
      <c r="HK268" s="118"/>
      <c r="HL268" s="118"/>
      <c r="HM268" s="118"/>
      <c r="HN268" s="118"/>
      <c r="HO268" s="118"/>
      <c r="HP268" s="118"/>
      <c r="HQ268" s="118"/>
      <c r="HR268" s="118"/>
      <c r="HS268" s="118"/>
      <c r="HT268" s="118"/>
      <c r="HU268" s="118"/>
      <c r="HV268" s="118"/>
    </row>
    <row r="269" spans="1:230" x14ac:dyDescent="0.3">
      <c r="A269" s="120"/>
      <c r="B269" s="120"/>
      <c r="C269" s="118"/>
      <c r="D269" s="118"/>
      <c r="E269" s="118"/>
      <c r="F269" s="118"/>
      <c r="G269" s="118"/>
      <c r="H269" s="118"/>
      <c r="I269" s="118"/>
      <c r="J269" s="118"/>
      <c r="K269" s="118"/>
      <c r="L269" s="118"/>
      <c r="M269" s="118"/>
      <c r="N269" s="118"/>
      <c r="O269" s="118"/>
      <c r="P269" s="118"/>
      <c r="Q269" s="118"/>
      <c r="R269" s="118"/>
      <c r="S269" s="118"/>
      <c r="T269" s="123"/>
      <c r="U269" s="120"/>
      <c r="V269" s="118"/>
      <c r="W269" s="118"/>
      <c r="X269" s="118"/>
      <c r="Y269" s="118"/>
      <c r="Z269" s="118"/>
      <c r="AA269" s="118"/>
      <c r="AB269" s="118"/>
      <c r="AC269" s="118"/>
      <c r="AD269" s="118"/>
      <c r="AE269" s="118"/>
      <c r="AF269" s="118"/>
      <c r="AG269" s="118"/>
      <c r="AH269" s="118"/>
      <c r="AI269" s="118"/>
      <c r="AJ269" s="118"/>
      <c r="AK269" s="118"/>
      <c r="AL269" s="118"/>
      <c r="AM269" s="118"/>
      <c r="AN269" s="118"/>
      <c r="AO269" s="118"/>
      <c r="AP269" s="118"/>
      <c r="AQ269" s="118"/>
      <c r="AR269" s="118"/>
      <c r="AS269" s="123"/>
      <c r="AT269" s="123"/>
      <c r="AU269" s="118"/>
      <c r="AV269" s="118"/>
      <c r="AW269" s="118"/>
      <c r="AX269" s="118"/>
      <c r="AY269" s="118"/>
      <c r="AZ269" s="118"/>
      <c r="BA269" s="118"/>
      <c r="BB269" s="118"/>
      <c r="BC269" s="118"/>
      <c r="BD269" s="118"/>
      <c r="BE269" s="118"/>
      <c r="BF269" s="118"/>
      <c r="BG269" s="118"/>
      <c r="BH269" s="118"/>
      <c r="BI269" s="118"/>
      <c r="BJ269" s="118"/>
      <c r="BK269" s="118"/>
      <c r="BL269" s="118"/>
      <c r="BM269" s="118"/>
      <c r="BN269" s="118"/>
      <c r="BO269" s="118"/>
      <c r="BP269" s="118"/>
      <c r="BQ269" s="118"/>
      <c r="BR269" s="118"/>
      <c r="BS269" s="118"/>
      <c r="BT269" s="118"/>
      <c r="BU269" s="118"/>
      <c r="BV269" s="118"/>
      <c r="BW269" s="118"/>
      <c r="BX269" s="118"/>
      <c r="BY269" s="118"/>
      <c r="BZ269" s="118"/>
      <c r="CA269" s="118"/>
      <c r="CB269" s="118"/>
      <c r="CC269" s="118"/>
      <c r="CD269" s="118"/>
      <c r="CE269" s="118"/>
      <c r="CF269" s="118"/>
      <c r="CG269" s="118"/>
      <c r="CH269" s="118"/>
      <c r="CI269" s="118"/>
      <c r="CJ269" s="118"/>
      <c r="CK269" s="118"/>
      <c r="CL269" s="118"/>
      <c r="CM269" s="118"/>
      <c r="CN269" s="118"/>
      <c r="CO269" s="118"/>
      <c r="CP269" s="118"/>
      <c r="CQ269" s="118"/>
      <c r="CR269" s="118"/>
      <c r="CS269" s="118"/>
      <c r="CT269" s="118"/>
      <c r="CU269" s="118"/>
      <c r="CV269" s="118"/>
      <c r="CW269" s="118"/>
      <c r="CX269" s="118"/>
      <c r="CY269" s="118"/>
      <c r="CZ269" s="118"/>
      <c r="DA269" s="118"/>
      <c r="DB269" s="118"/>
      <c r="DC269" s="118"/>
      <c r="DD269" s="118"/>
      <c r="DE269" s="118"/>
      <c r="DF269" s="118"/>
      <c r="DG269" s="118"/>
      <c r="DH269" s="118"/>
      <c r="DI269" s="118"/>
      <c r="DJ269" s="118"/>
      <c r="DK269" s="118"/>
      <c r="DL269" s="118"/>
      <c r="DM269" s="118"/>
      <c r="DN269" s="118"/>
      <c r="DO269" s="118"/>
      <c r="DP269" s="118"/>
      <c r="DQ269" s="118"/>
      <c r="DR269" s="118"/>
      <c r="DS269" s="118"/>
      <c r="DT269" s="118"/>
      <c r="DU269" s="129"/>
      <c r="DV269" s="118"/>
      <c r="DW269" s="118"/>
      <c r="DX269" s="118"/>
      <c r="DY269" s="118"/>
      <c r="DZ269" s="118"/>
      <c r="EA269" s="118"/>
      <c r="EB269" s="118"/>
      <c r="EC269" s="118"/>
      <c r="ED269" s="118"/>
      <c r="EE269" s="118"/>
      <c r="EF269" s="118"/>
      <c r="EG269" s="118"/>
      <c r="EH269" s="118"/>
      <c r="EI269" s="118"/>
      <c r="EJ269" s="118"/>
      <c r="EK269" s="118"/>
      <c r="EL269" s="123"/>
      <c r="EM269" s="123"/>
      <c r="EN269" s="118"/>
      <c r="EO269" s="118"/>
      <c r="EP269" s="118"/>
      <c r="EQ269" s="118"/>
      <c r="ER269" s="118"/>
      <c r="ES269" s="118"/>
      <c r="ET269" s="118"/>
      <c r="EU269" s="118"/>
      <c r="EV269" s="144"/>
      <c r="EW269" s="120"/>
      <c r="EX269" s="118"/>
      <c r="EY269" s="118"/>
      <c r="EZ269" s="264"/>
      <c r="FA269" s="264"/>
      <c r="FB269" s="118"/>
      <c r="FC269" s="118"/>
      <c r="FD269" s="118"/>
      <c r="FE269" s="118"/>
      <c r="FF269" s="118"/>
      <c r="FG269" s="118"/>
      <c r="FH269" s="118"/>
      <c r="FI269" s="118"/>
      <c r="FJ269" s="118"/>
      <c r="FK269" s="118"/>
      <c r="FL269" s="118"/>
      <c r="FM269" s="118"/>
      <c r="FN269" s="118"/>
      <c r="FO269" s="118"/>
      <c r="FP269" s="118"/>
      <c r="FQ269" s="118"/>
      <c r="FR269" s="118"/>
      <c r="FS269" s="118"/>
      <c r="FT269" s="118"/>
      <c r="FU269" s="118"/>
      <c r="FV269" s="118"/>
      <c r="FW269" s="118"/>
      <c r="FX269" s="118"/>
      <c r="FY269" s="118"/>
      <c r="FZ269" s="118"/>
      <c r="GA269" s="118"/>
      <c r="GB269" s="118"/>
      <c r="GC269" s="118"/>
      <c r="GD269" s="118"/>
      <c r="GE269" s="118"/>
      <c r="GF269" s="118"/>
      <c r="GG269" s="118"/>
      <c r="GH269" s="118"/>
      <c r="GI269" s="118"/>
      <c r="GJ269" s="118"/>
      <c r="GK269" s="118"/>
      <c r="GL269" s="118"/>
      <c r="GM269" s="118"/>
      <c r="GN269" s="118"/>
      <c r="GO269" s="118"/>
      <c r="GP269" s="118"/>
      <c r="GQ269" s="118"/>
      <c r="GR269" s="118"/>
      <c r="GS269" s="118"/>
      <c r="GT269" s="118"/>
      <c r="GU269" s="118"/>
      <c r="GV269" s="118"/>
      <c r="GW269" s="118"/>
      <c r="GX269" s="118"/>
      <c r="GY269" s="118"/>
      <c r="GZ269" s="118"/>
      <c r="HA269" s="118"/>
      <c r="HB269" s="118"/>
      <c r="HC269" s="118"/>
      <c r="HD269" s="118"/>
      <c r="HE269" s="118"/>
      <c r="HF269" s="118"/>
      <c r="HG269" s="118"/>
      <c r="HH269" s="118"/>
      <c r="HI269" s="118"/>
      <c r="HJ269" s="118"/>
      <c r="HK269" s="118"/>
      <c r="HL269" s="118"/>
      <c r="HM269" s="118"/>
      <c r="HN269" s="118"/>
      <c r="HO269" s="118"/>
      <c r="HP269" s="118"/>
      <c r="HQ269" s="118"/>
      <c r="HR269" s="118"/>
      <c r="HS269" s="118"/>
      <c r="HT269" s="118"/>
      <c r="HU269" s="118"/>
      <c r="HV269" s="118"/>
    </row>
    <row r="270" spans="1:230" x14ac:dyDescent="0.3">
      <c r="A270" s="120"/>
      <c r="B270" s="120"/>
      <c r="C270" s="118"/>
      <c r="D270" s="118"/>
      <c r="E270" s="118"/>
      <c r="F270" s="118"/>
      <c r="G270" s="118"/>
      <c r="H270" s="118"/>
      <c r="I270" s="118"/>
      <c r="J270" s="118"/>
      <c r="K270" s="118"/>
      <c r="L270" s="118"/>
      <c r="M270" s="118"/>
      <c r="N270" s="118"/>
      <c r="O270" s="118"/>
      <c r="P270" s="118"/>
      <c r="Q270" s="118"/>
      <c r="R270" s="118"/>
      <c r="S270" s="118"/>
      <c r="T270" s="123"/>
      <c r="U270" s="120"/>
      <c r="V270" s="118"/>
      <c r="W270" s="118"/>
      <c r="X270" s="118"/>
      <c r="Y270" s="118"/>
      <c r="Z270" s="118"/>
      <c r="AA270" s="118"/>
      <c r="AB270" s="118"/>
      <c r="AC270" s="118"/>
      <c r="AD270" s="118"/>
      <c r="AE270" s="118"/>
      <c r="AF270" s="118"/>
      <c r="AG270" s="118"/>
      <c r="AH270" s="118"/>
      <c r="AI270" s="118"/>
      <c r="AJ270" s="118"/>
      <c r="AK270" s="118"/>
      <c r="AL270" s="118"/>
      <c r="AM270" s="118"/>
      <c r="AN270" s="118"/>
      <c r="AO270" s="118"/>
      <c r="AP270" s="118"/>
      <c r="AQ270" s="118"/>
      <c r="AR270" s="118"/>
      <c r="AS270" s="123"/>
      <c r="AT270" s="123"/>
      <c r="AU270" s="118"/>
      <c r="AV270" s="118"/>
      <c r="AW270" s="118"/>
      <c r="AX270" s="118"/>
      <c r="AY270" s="118"/>
      <c r="AZ270" s="118"/>
      <c r="BA270" s="118"/>
      <c r="BB270" s="118"/>
      <c r="BC270" s="118"/>
      <c r="BD270" s="118"/>
      <c r="BE270" s="118"/>
      <c r="BF270" s="118"/>
      <c r="BG270" s="118"/>
      <c r="BH270" s="118"/>
      <c r="BI270" s="118"/>
      <c r="BJ270" s="118"/>
      <c r="BK270" s="118"/>
      <c r="BL270" s="118"/>
      <c r="BM270" s="118"/>
      <c r="BN270" s="118"/>
      <c r="BO270" s="118"/>
      <c r="BP270" s="118"/>
      <c r="BQ270" s="118"/>
      <c r="BR270" s="118"/>
      <c r="BS270" s="118"/>
      <c r="BT270" s="118"/>
      <c r="BU270" s="118"/>
      <c r="BV270" s="118"/>
      <c r="BW270" s="118"/>
      <c r="BX270" s="118"/>
      <c r="BY270" s="118"/>
      <c r="BZ270" s="118"/>
      <c r="CA270" s="118"/>
      <c r="CB270" s="118"/>
      <c r="CC270" s="118"/>
      <c r="CD270" s="118"/>
      <c r="CE270" s="118"/>
      <c r="CF270" s="118"/>
      <c r="CG270" s="118"/>
      <c r="CH270" s="118"/>
      <c r="CI270" s="118"/>
      <c r="CJ270" s="118"/>
      <c r="CK270" s="118"/>
      <c r="CL270" s="118"/>
      <c r="CM270" s="118"/>
      <c r="CN270" s="118"/>
      <c r="CO270" s="118"/>
      <c r="CP270" s="118"/>
      <c r="CQ270" s="118"/>
      <c r="CR270" s="118"/>
      <c r="CS270" s="118"/>
      <c r="CT270" s="118"/>
      <c r="CU270" s="118"/>
      <c r="CV270" s="118"/>
      <c r="CW270" s="118"/>
      <c r="CX270" s="118"/>
      <c r="CY270" s="118"/>
      <c r="CZ270" s="118"/>
      <c r="DA270" s="118"/>
      <c r="DB270" s="118"/>
      <c r="DC270" s="118"/>
      <c r="DD270" s="118"/>
      <c r="DE270" s="118"/>
      <c r="DF270" s="118"/>
      <c r="DG270" s="118"/>
      <c r="DH270" s="118"/>
      <c r="DI270" s="118"/>
      <c r="DJ270" s="118"/>
      <c r="DK270" s="118"/>
      <c r="DL270" s="118"/>
      <c r="DM270" s="118"/>
      <c r="DN270" s="118"/>
      <c r="DO270" s="118"/>
      <c r="DP270" s="118"/>
      <c r="DQ270" s="118"/>
      <c r="DR270" s="118"/>
      <c r="DS270" s="118"/>
      <c r="DT270" s="118"/>
      <c r="DU270" s="129"/>
      <c r="DV270" s="118"/>
      <c r="DW270" s="118"/>
      <c r="DX270" s="118"/>
      <c r="DY270" s="118"/>
      <c r="DZ270" s="118"/>
      <c r="EA270" s="118"/>
      <c r="EB270" s="118"/>
      <c r="EC270" s="118"/>
      <c r="ED270" s="118"/>
      <c r="EE270" s="118"/>
      <c r="EF270" s="118"/>
      <c r="EG270" s="118"/>
      <c r="EH270" s="118"/>
      <c r="EI270" s="118"/>
      <c r="EJ270" s="118"/>
      <c r="EK270" s="118"/>
      <c r="EL270" s="123"/>
      <c r="EM270" s="123"/>
      <c r="EN270" s="118"/>
      <c r="EO270" s="118"/>
      <c r="EP270" s="118"/>
      <c r="EQ270" s="118"/>
      <c r="ER270" s="118"/>
      <c r="ES270" s="118"/>
      <c r="ET270" s="118"/>
      <c r="EU270" s="118"/>
      <c r="EV270" s="144"/>
      <c r="EW270" s="120"/>
      <c r="EX270" s="118"/>
      <c r="EY270" s="118"/>
      <c r="EZ270" s="264"/>
      <c r="FA270" s="264"/>
      <c r="FB270" s="118"/>
      <c r="FC270" s="118"/>
      <c r="FD270" s="118"/>
      <c r="FE270" s="118"/>
      <c r="FF270" s="118"/>
      <c r="FG270" s="118"/>
      <c r="FH270" s="118"/>
      <c r="FI270" s="118"/>
      <c r="FJ270" s="118"/>
      <c r="FK270" s="118"/>
      <c r="FL270" s="118"/>
      <c r="FM270" s="118"/>
      <c r="FN270" s="118"/>
      <c r="FO270" s="118"/>
      <c r="FP270" s="118"/>
      <c r="FQ270" s="118"/>
      <c r="FR270" s="118"/>
      <c r="FS270" s="118"/>
      <c r="FT270" s="118"/>
      <c r="FU270" s="118"/>
      <c r="FV270" s="118"/>
      <c r="FW270" s="118"/>
      <c r="FX270" s="118"/>
      <c r="FY270" s="118"/>
      <c r="FZ270" s="118"/>
      <c r="GA270" s="118"/>
      <c r="GB270" s="118"/>
      <c r="GC270" s="118"/>
      <c r="GD270" s="118"/>
      <c r="GE270" s="118"/>
      <c r="GF270" s="118"/>
      <c r="GG270" s="118"/>
      <c r="GH270" s="118"/>
      <c r="GI270" s="118"/>
      <c r="GJ270" s="118"/>
      <c r="GK270" s="118"/>
      <c r="GL270" s="118"/>
      <c r="GM270" s="118"/>
      <c r="GN270" s="118"/>
      <c r="GO270" s="118"/>
      <c r="GP270" s="118"/>
      <c r="GQ270" s="118"/>
      <c r="GR270" s="118"/>
      <c r="GS270" s="118"/>
      <c r="GT270" s="118"/>
      <c r="GU270" s="118"/>
      <c r="GV270" s="118"/>
      <c r="GW270" s="118"/>
      <c r="GX270" s="118"/>
      <c r="GY270" s="118"/>
      <c r="GZ270" s="118"/>
      <c r="HA270" s="118"/>
      <c r="HB270" s="118"/>
      <c r="HC270" s="118"/>
      <c r="HD270" s="118"/>
      <c r="HE270" s="118"/>
      <c r="HF270" s="118"/>
      <c r="HG270" s="118"/>
      <c r="HH270" s="118"/>
      <c r="HI270" s="118"/>
      <c r="HJ270" s="118"/>
      <c r="HK270" s="118"/>
      <c r="HL270" s="118"/>
      <c r="HM270" s="118"/>
      <c r="HN270" s="118"/>
      <c r="HO270" s="118"/>
      <c r="HP270" s="118"/>
      <c r="HQ270" s="118"/>
      <c r="HR270" s="118"/>
      <c r="HS270" s="118"/>
      <c r="HT270" s="118"/>
      <c r="HU270" s="118"/>
      <c r="HV270" s="118"/>
    </row>
    <row r="271" spans="1:230" x14ac:dyDescent="0.3">
      <c r="A271" s="120"/>
      <c r="B271" s="120"/>
      <c r="C271" s="118"/>
      <c r="D271" s="118"/>
      <c r="E271" s="118"/>
      <c r="F271" s="118"/>
      <c r="G271" s="118"/>
      <c r="H271" s="118"/>
      <c r="I271" s="118"/>
      <c r="J271" s="118"/>
      <c r="K271" s="118"/>
      <c r="L271" s="118"/>
      <c r="M271" s="118"/>
      <c r="N271" s="118"/>
      <c r="O271" s="118"/>
      <c r="P271" s="118"/>
      <c r="Q271" s="118"/>
      <c r="R271" s="118"/>
      <c r="S271" s="118"/>
      <c r="T271" s="123"/>
      <c r="U271" s="120"/>
      <c r="V271" s="118"/>
      <c r="W271" s="118"/>
      <c r="X271" s="118"/>
      <c r="Y271" s="118"/>
      <c r="Z271" s="118"/>
      <c r="AA271" s="118"/>
      <c r="AB271" s="118"/>
      <c r="AC271" s="118"/>
      <c r="AD271" s="118"/>
      <c r="AE271" s="118"/>
      <c r="AF271" s="118"/>
      <c r="AG271" s="118"/>
      <c r="AH271" s="118"/>
      <c r="AI271" s="118"/>
      <c r="AJ271" s="118"/>
      <c r="AK271" s="118"/>
      <c r="AL271" s="118"/>
      <c r="AM271" s="118"/>
      <c r="AN271" s="118"/>
      <c r="AO271" s="118"/>
      <c r="AP271" s="118"/>
      <c r="AQ271" s="118"/>
      <c r="AR271" s="118"/>
      <c r="AS271" s="123"/>
      <c r="AT271" s="123"/>
      <c r="AU271" s="118"/>
      <c r="AV271" s="118"/>
      <c r="AW271" s="118"/>
      <c r="AX271" s="118"/>
      <c r="AY271" s="118"/>
      <c r="AZ271" s="118"/>
      <c r="BA271" s="118"/>
      <c r="BB271" s="118"/>
      <c r="BC271" s="118"/>
      <c r="BD271" s="118"/>
      <c r="BE271" s="118"/>
      <c r="BF271" s="118"/>
      <c r="BG271" s="118"/>
      <c r="BH271" s="118"/>
      <c r="BI271" s="118"/>
      <c r="BJ271" s="118"/>
      <c r="BK271" s="118"/>
      <c r="BL271" s="118"/>
      <c r="BM271" s="118"/>
      <c r="BN271" s="118"/>
      <c r="BO271" s="118"/>
      <c r="BP271" s="118"/>
      <c r="BQ271" s="118"/>
      <c r="BR271" s="118"/>
      <c r="BS271" s="118"/>
      <c r="BT271" s="118"/>
      <c r="BU271" s="118"/>
      <c r="BV271" s="118"/>
      <c r="BW271" s="118"/>
      <c r="BX271" s="118"/>
      <c r="BY271" s="118"/>
      <c r="BZ271" s="118"/>
      <c r="CA271" s="118"/>
      <c r="CB271" s="118"/>
      <c r="CC271" s="118"/>
      <c r="CD271" s="118"/>
      <c r="CE271" s="118"/>
      <c r="CF271" s="118"/>
      <c r="CG271" s="118"/>
      <c r="CH271" s="118"/>
      <c r="CI271" s="118"/>
      <c r="CJ271" s="118"/>
      <c r="CK271" s="118"/>
      <c r="CL271" s="118"/>
      <c r="CM271" s="118"/>
      <c r="CN271" s="118"/>
      <c r="CO271" s="118"/>
      <c r="CP271" s="118"/>
      <c r="CQ271" s="118"/>
      <c r="CR271" s="118"/>
      <c r="CS271" s="118"/>
      <c r="CT271" s="118"/>
      <c r="CU271" s="118"/>
      <c r="CV271" s="118"/>
      <c r="CW271" s="118"/>
      <c r="CX271" s="118"/>
      <c r="CY271" s="118"/>
      <c r="CZ271" s="118"/>
      <c r="DA271" s="118"/>
      <c r="DB271" s="118"/>
      <c r="DC271" s="118"/>
      <c r="DD271" s="118"/>
      <c r="DE271" s="118"/>
      <c r="DF271" s="118"/>
      <c r="DG271" s="118"/>
      <c r="DH271" s="118"/>
      <c r="DI271" s="118"/>
      <c r="DJ271" s="118"/>
      <c r="DK271" s="118"/>
      <c r="DL271" s="118"/>
      <c r="DM271" s="118"/>
      <c r="DN271" s="118"/>
      <c r="DO271" s="118"/>
      <c r="DP271" s="118"/>
      <c r="DQ271" s="118"/>
      <c r="DR271" s="118"/>
      <c r="DS271" s="118"/>
      <c r="DT271" s="118"/>
      <c r="DU271" s="129"/>
      <c r="DV271" s="118"/>
      <c r="DW271" s="118"/>
      <c r="DX271" s="118"/>
      <c r="DY271" s="118"/>
      <c r="DZ271" s="118"/>
      <c r="EA271" s="118"/>
      <c r="EB271" s="118"/>
      <c r="EC271" s="118"/>
      <c r="ED271" s="118"/>
      <c r="EE271" s="118"/>
      <c r="EF271" s="118"/>
      <c r="EG271" s="118"/>
      <c r="EH271" s="118"/>
      <c r="EI271" s="118"/>
      <c r="EJ271" s="118"/>
      <c r="EK271" s="118"/>
      <c r="EL271" s="123"/>
      <c r="EM271" s="123"/>
      <c r="EN271" s="118"/>
      <c r="EO271" s="118"/>
      <c r="EP271" s="118"/>
      <c r="EQ271" s="118"/>
      <c r="ER271" s="118"/>
      <c r="ES271" s="118"/>
      <c r="ET271" s="118"/>
      <c r="EU271" s="118"/>
      <c r="EV271" s="144"/>
      <c r="EW271" s="120"/>
      <c r="EX271" s="118"/>
      <c r="EY271" s="118"/>
      <c r="EZ271" s="264"/>
      <c r="FA271" s="264"/>
      <c r="FB271" s="118"/>
      <c r="FC271" s="118"/>
      <c r="FD271" s="118"/>
      <c r="FE271" s="118"/>
      <c r="FF271" s="118"/>
      <c r="FG271" s="118"/>
      <c r="FH271" s="118"/>
      <c r="FI271" s="118"/>
      <c r="FJ271" s="118"/>
      <c r="FK271" s="118"/>
      <c r="FL271" s="118"/>
      <c r="FM271" s="118"/>
      <c r="FN271" s="118"/>
      <c r="FO271" s="118"/>
      <c r="FP271" s="118"/>
      <c r="FQ271" s="118"/>
      <c r="FR271" s="118"/>
      <c r="FS271" s="118"/>
      <c r="FT271" s="118"/>
      <c r="FU271" s="118"/>
      <c r="FV271" s="118"/>
      <c r="FW271" s="118"/>
      <c r="FX271" s="118"/>
      <c r="FY271" s="118"/>
      <c r="FZ271" s="118"/>
      <c r="GA271" s="118"/>
      <c r="GB271" s="118"/>
      <c r="GC271" s="118"/>
      <c r="GD271" s="118"/>
      <c r="GE271" s="118"/>
      <c r="GF271" s="118"/>
      <c r="GG271" s="118"/>
      <c r="GH271" s="118"/>
      <c r="GI271" s="118"/>
      <c r="GJ271" s="118"/>
      <c r="GK271" s="118"/>
      <c r="GL271" s="118"/>
      <c r="GM271" s="118"/>
      <c r="GN271" s="118"/>
      <c r="GO271" s="118"/>
      <c r="GP271" s="118"/>
      <c r="GQ271" s="118"/>
      <c r="GR271" s="118"/>
      <c r="GS271" s="118"/>
      <c r="GT271" s="118"/>
      <c r="GU271" s="118"/>
      <c r="GV271" s="118"/>
      <c r="GW271" s="118"/>
      <c r="GX271" s="118"/>
      <c r="GY271" s="118"/>
      <c r="GZ271" s="118"/>
      <c r="HA271" s="118"/>
      <c r="HB271" s="118"/>
      <c r="HC271" s="118"/>
      <c r="HD271" s="118"/>
      <c r="HE271" s="118"/>
      <c r="HF271" s="118"/>
      <c r="HG271" s="118"/>
      <c r="HH271" s="118"/>
      <c r="HI271" s="118"/>
      <c r="HJ271" s="118"/>
      <c r="HK271" s="118"/>
      <c r="HL271" s="118"/>
      <c r="HM271" s="118"/>
      <c r="HN271" s="118"/>
      <c r="HO271" s="118"/>
      <c r="HP271" s="118"/>
      <c r="HQ271" s="118"/>
      <c r="HR271" s="118"/>
      <c r="HS271" s="118"/>
      <c r="HT271" s="118"/>
      <c r="HU271" s="118"/>
      <c r="HV271" s="118"/>
    </row>
    <row r="272" spans="1:230" x14ac:dyDescent="0.3">
      <c r="A272" s="120"/>
      <c r="B272" s="120"/>
      <c r="C272" s="118"/>
      <c r="D272" s="118"/>
      <c r="E272" s="118"/>
      <c r="F272" s="118"/>
      <c r="G272" s="118"/>
      <c r="H272" s="118"/>
      <c r="I272" s="118"/>
      <c r="J272" s="118"/>
      <c r="K272" s="118"/>
      <c r="L272" s="118"/>
      <c r="M272" s="118"/>
      <c r="N272" s="118"/>
      <c r="O272" s="118"/>
      <c r="P272" s="118"/>
      <c r="Q272" s="118"/>
      <c r="R272" s="118"/>
      <c r="S272" s="118"/>
      <c r="T272" s="123"/>
      <c r="U272" s="120"/>
      <c r="V272" s="118"/>
      <c r="W272" s="118"/>
      <c r="X272" s="118"/>
      <c r="Y272" s="118"/>
      <c r="Z272" s="118"/>
      <c r="AA272" s="118"/>
      <c r="AB272" s="118"/>
      <c r="AC272" s="118"/>
      <c r="AD272" s="118"/>
      <c r="AE272" s="118"/>
      <c r="AF272" s="118"/>
      <c r="AG272" s="118"/>
      <c r="AH272" s="118"/>
      <c r="AI272" s="118"/>
      <c r="AJ272" s="118"/>
      <c r="AK272" s="118"/>
      <c r="AL272" s="118"/>
      <c r="AM272" s="118"/>
      <c r="AN272" s="118"/>
      <c r="AO272" s="118"/>
      <c r="AP272" s="118"/>
      <c r="AQ272" s="118"/>
      <c r="AR272" s="118"/>
      <c r="AS272" s="123"/>
      <c r="AT272" s="123"/>
      <c r="AU272" s="118"/>
      <c r="AV272" s="118"/>
      <c r="AW272" s="118"/>
      <c r="AX272" s="118"/>
      <c r="AY272" s="118"/>
      <c r="AZ272" s="118"/>
      <c r="BA272" s="118"/>
      <c r="BB272" s="118"/>
      <c r="BC272" s="118"/>
      <c r="BD272" s="118"/>
      <c r="BE272" s="118"/>
      <c r="BF272" s="118"/>
      <c r="BG272" s="118"/>
      <c r="BH272" s="118"/>
      <c r="BI272" s="118"/>
      <c r="BJ272" s="118"/>
      <c r="BK272" s="118"/>
      <c r="BL272" s="118"/>
      <c r="BM272" s="118"/>
      <c r="BN272" s="118"/>
      <c r="BO272" s="118"/>
      <c r="BP272" s="118"/>
      <c r="BQ272" s="118"/>
      <c r="BR272" s="118"/>
      <c r="BS272" s="118"/>
      <c r="BT272" s="118"/>
      <c r="BU272" s="118"/>
      <c r="BV272" s="118"/>
      <c r="BW272" s="118"/>
      <c r="BX272" s="118"/>
      <c r="BY272" s="118"/>
      <c r="BZ272" s="118"/>
      <c r="CA272" s="118"/>
      <c r="CB272" s="118"/>
      <c r="CC272" s="118"/>
      <c r="CD272" s="118"/>
      <c r="CE272" s="118"/>
      <c r="CF272" s="118"/>
      <c r="CG272" s="118"/>
      <c r="CH272" s="118"/>
      <c r="CI272" s="118"/>
      <c r="CJ272" s="118"/>
      <c r="CK272" s="118"/>
      <c r="CL272" s="118"/>
      <c r="CM272" s="118"/>
      <c r="CN272" s="118"/>
      <c r="CO272" s="118"/>
      <c r="CP272" s="118"/>
      <c r="CQ272" s="118"/>
      <c r="CR272" s="118"/>
      <c r="CS272" s="118"/>
      <c r="CT272" s="118"/>
      <c r="CU272" s="118"/>
      <c r="CV272" s="118"/>
      <c r="CW272" s="118"/>
      <c r="CX272" s="118"/>
      <c r="CY272" s="118"/>
      <c r="CZ272" s="118"/>
      <c r="DA272" s="118"/>
      <c r="DB272" s="118"/>
      <c r="DC272" s="118"/>
      <c r="DD272" s="118"/>
      <c r="DE272" s="118"/>
      <c r="DF272" s="118"/>
      <c r="DG272" s="118"/>
      <c r="DH272" s="118"/>
      <c r="DI272" s="118"/>
      <c r="DJ272" s="118"/>
      <c r="DK272" s="118"/>
      <c r="DL272" s="118"/>
      <c r="DM272" s="118"/>
      <c r="DN272" s="118"/>
      <c r="DO272" s="118"/>
      <c r="DP272" s="118"/>
      <c r="DQ272" s="118"/>
      <c r="DR272" s="118"/>
      <c r="DS272" s="118"/>
      <c r="DT272" s="118"/>
      <c r="DU272" s="129"/>
      <c r="DV272" s="118"/>
      <c r="DW272" s="118"/>
      <c r="DX272" s="118"/>
      <c r="DY272" s="118"/>
      <c r="DZ272" s="118"/>
      <c r="EA272" s="118"/>
      <c r="EB272" s="118"/>
      <c r="EC272" s="118"/>
      <c r="ED272" s="118"/>
      <c r="EE272" s="118"/>
      <c r="EF272" s="118"/>
      <c r="EG272" s="118"/>
      <c r="EH272" s="118"/>
      <c r="EI272" s="118"/>
      <c r="EJ272" s="118"/>
      <c r="EK272" s="118"/>
      <c r="EL272" s="123"/>
      <c r="EM272" s="123"/>
      <c r="EN272" s="118"/>
      <c r="EO272" s="118"/>
      <c r="EP272" s="118"/>
      <c r="EQ272" s="118"/>
      <c r="ER272" s="118"/>
      <c r="ES272" s="118"/>
      <c r="ET272" s="118"/>
      <c r="EU272" s="118"/>
      <c r="EV272" s="144"/>
      <c r="EW272" s="120"/>
      <c r="EX272" s="118"/>
      <c r="EY272" s="118"/>
      <c r="EZ272" s="264"/>
      <c r="FA272" s="264"/>
      <c r="FB272" s="118"/>
      <c r="FC272" s="118"/>
      <c r="FD272" s="118"/>
      <c r="FE272" s="118"/>
      <c r="FF272" s="118"/>
      <c r="FG272" s="118"/>
      <c r="FH272" s="118"/>
      <c r="FI272" s="118"/>
      <c r="FJ272" s="118"/>
      <c r="FK272" s="118"/>
      <c r="FL272" s="118"/>
      <c r="FM272" s="118"/>
      <c r="FN272" s="118"/>
      <c r="FO272" s="118"/>
      <c r="FP272" s="118"/>
      <c r="FQ272" s="118"/>
      <c r="FR272" s="118"/>
      <c r="FS272" s="118"/>
      <c r="FT272" s="118"/>
      <c r="FU272" s="118"/>
      <c r="FV272" s="118"/>
      <c r="FW272" s="118"/>
      <c r="FX272" s="118"/>
      <c r="FY272" s="118"/>
      <c r="FZ272" s="118"/>
      <c r="GA272" s="118"/>
      <c r="GB272" s="118"/>
      <c r="GC272" s="118"/>
      <c r="GD272" s="118"/>
      <c r="GE272" s="118"/>
      <c r="GF272" s="118"/>
      <c r="GG272" s="118"/>
      <c r="GH272" s="118"/>
      <c r="GI272" s="118"/>
      <c r="GJ272" s="118"/>
      <c r="GK272" s="118"/>
      <c r="GL272" s="118"/>
      <c r="GM272" s="118"/>
      <c r="GN272" s="118"/>
      <c r="GO272" s="118"/>
      <c r="GP272" s="118"/>
      <c r="GQ272" s="118"/>
      <c r="GR272" s="118"/>
      <c r="GS272" s="118"/>
      <c r="GT272" s="118"/>
      <c r="GU272" s="118"/>
      <c r="GV272" s="118"/>
      <c r="GW272" s="118"/>
      <c r="GX272" s="118"/>
      <c r="GY272" s="118"/>
      <c r="GZ272" s="118"/>
      <c r="HA272" s="118"/>
      <c r="HB272" s="118"/>
      <c r="HC272" s="118"/>
      <c r="HD272" s="118"/>
      <c r="HE272" s="118"/>
      <c r="HF272" s="118"/>
      <c r="HG272" s="118"/>
      <c r="HH272" s="118"/>
      <c r="HI272" s="118"/>
      <c r="HJ272" s="118"/>
      <c r="HK272" s="118"/>
      <c r="HL272" s="118"/>
      <c r="HM272" s="118"/>
      <c r="HN272" s="118"/>
      <c r="HO272" s="118"/>
      <c r="HP272" s="118"/>
      <c r="HQ272" s="118"/>
      <c r="HR272" s="118"/>
      <c r="HS272" s="118"/>
      <c r="HT272" s="118"/>
      <c r="HU272" s="118"/>
      <c r="HV272" s="118"/>
    </row>
    <row r="273" spans="1:230" x14ac:dyDescent="0.3">
      <c r="A273" s="120"/>
      <c r="B273" s="120"/>
      <c r="C273" s="118"/>
      <c r="D273" s="118"/>
      <c r="E273" s="118"/>
      <c r="F273" s="118"/>
      <c r="G273" s="118"/>
      <c r="H273" s="118"/>
      <c r="I273" s="118"/>
      <c r="J273" s="118"/>
      <c r="K273" s="118"/>
      <c r="L273" s="118"/>
      <c r="M273" s="118"/>
      <c r="N273" s="118"/>
      <c r="O273" s="118"/>
      <c r="P273" s="118"/>
      <c r="Q273" s="118"/>
      <c r="R273" s="118"/>
      <c r="S273" s="118"/>
      <c r="T273" s="123"/>
      <c r="U273" s="120"/>
      <c r="V273" s="118"/>
      <c r="W273" s="118"/>
      <c r="X273" s="118"/>
      <c r="Y273" s="118"/>
      <c r="Z273" s="118"/>
      <c r="AA273" s="118"/>
      <c r="AB273" s="118"/>
      <c r="AC273" s="118"/>
      <c r="AD273" s="118"/>
      <c r="AE273" s="118"/>
      <c r="AF273" s="118"/>
      <c r="AG273" s="118"/>
      <c r="AH273" s="118"/>
      <c r="AI273" s="118"/>
      <c r="AJ273" s="118"/>
      <c r="AK273" s="118"/>
      <c r="AL273" s="118"/>
      <c r="AM273" s="118"/>
      <c r="AN273" s="118"/>
      <c r="AO273" s="118"/>
      <c r="AP273" s="118"/>
      <c r="AQ273" s="118"/>
      <c r="AR273" s="118"/>
      <c r="AS273" s="123"/>
      <c r="AT273" s="123"/>
      <c r="AU273" s="118"/>
      <c r="AV273" s="118"/>
      <c r="AW273" s="118"/>
      <c r="AX273" s="118"/>
      <c r="AY273" s="118"/>
      <c r="AZ273" s="118"/>
      <c r="BA273" s="118"/>
      <c r="BB273" s="118"/>
      <c r="BC273" s="118"/>
      <c r="BD273" s="118"/>
      <c r="BE273" s="118"/>
      <c r="BF273" s="118"/>
      <c r="BG273" s="118"/>
      <c r="BH273" s="118"/>
      <c r="BI273" s="118"/>
      <c r="BJ273" s="118"/>
      <c r="BK273" s="118"/>
      <c r="BL273" s="118"/>
      <c r="BM273" s="118"/>
      <c r="BN273" s="118"/>
      <c r="BO273" s="118"/>
      <c r="BP273" s="118"/>
      <c r="BQ273" s="118"/>
      <c r="BR273" s="118"/>
      <c r="BS273" s="118"/>
      <c r="BT273" s="118"/>
      <c r="BU273" s="118"/>
      <c r="BV273" s="118"/>
      <c r="BW273" s="118"/>
      <c r="BX273" s="118"/>
      <c r="BY273" s="118"/>
      <c r="BZ273" s="118"/>
      <c r="CA273" s="118"/>
      <c r="CB273" s="118"/>
      <c r="CC273" s="118"/>
      <c r="CD273" s="118"/>
      <c r="CE273" s="118"/>
      <c r="CF273" s="118"/>
      <c r="CG273" s="118"/>
      <c r="CH273" s="118"/>
      <c r="CI273" s="118"/>
      <c r="CJ273" s="118"/>
      <c r="CK273" s="118"/>
      <c r="CL273" s="118"/>
      <c r="CM273" s="118"/>
      <c r="CN273" s="118"/>
      <c r="CO273" s="118"/>
      <c r="CP273" s="118"/>
      <c r="CQ273" s="118"/>
      <c r="CR273" s="118"/>
      <c r="CS273" s="118"/>
      <c r="CT273" s="118"/>
      <c r="CU273" s="118"/>
      <c r="CV273" s="118"/>
      <c r="CW273" s="118"/>
      <c r="CX273" s="118"/>
      <c r="CY273" s="118"/>
      <c r="CZ273" s="118"/>
      <c r="DA273" s="118"/>
      <c r="DB273" s="118"/>
      <c r="DC273" s="118"/>
      <c r="DD273" s="118"/>
      <c r="DE273" s="118"/>
      <c r="DF273" s="118"/>
      <c r="DG273" s="118"/>
      <c r="DH273" s="118"/>
      <c r="DI273" s="118"/>
      <c r="DJ273" s="118"/>
      <c r="DK273" s="118"/>
      <c r="DL273" s="118"/>
      <c r="DM273" s="118"/>
      <c r="DN273" s="118"/>
      <c r="DO273" s="118"/>
      <c r="DP273" s="118"/>
      <c r="DQ273" s="118"/>
      <c r="DR273" s="118"/>
      <c r="DS273" s="118"/>
      <c r="DT273" s="118"/>
      <c r="DU273" s="129"/>
      <c r="DV273" s="118"/>
      <c r="DW273" s="118"/>
      <c r="DX273" s="118"/>
      <c r="DY273" s="118"/>
      <c r="DZ273" s="118"/>
      <c r="EA273" s="118"/>
      <c r="EB273" s="118"/>
      <c r="EC273" s="118"/>
      <c r="ED273" s="118"/>
      <c r="EE273" s="118"/>
      <c r="EF273" s="118"/>
      <c r="EG273" s="118"/>
      <c r="EH273" s="118"/>
      <c r="EI273" s="118"/>
      <c r="EJ273" s="118"/>
      <c r="EK273" s="118"/>
      <c r="EL273" s="123"/>
      <c r="EM273" s="123"/>
      <c r="EN273" s="118"/>
      <c r="EO273" s="118"/>
      <c r="EP273" s="118"/>
      <c r="EQ273" s="118"/>
      <c r="ER273" s="118"/>
      <c r="ES273" s="118"/>
      <c r="ET273" s="118"/>
      <c r="EU273" s="118"/>
      <c r="EV273" s="144"/>
      <c r="EW273" s="120"/>
      <c r="EX273" s="118"/>
      <c r="EY273" s="118"/>
      <c r="EZ273" s="264"/>
      <c r="FA273" s="264"/>
      <c r="FB273" s="118"/>
      <c r="FC273" s="118"/>
      <c r="FD273" s="118"/>
      <c r="FE273" s="118"/>
      <c r="FF273" s="118"/>
      <c r="FG273" s="118"/>
      <c r="FH273" s="118"/>
      <c r="FI273" s="118"/>
      <c r="FJ273" s="118"/>
      <c r="FK273" s="118"/>
      <c r="FL273" s="118"/>
      <c r="FM273" s="118"/>
      <c r="FN273" s="118"/>
      <c r="FO273" s="118"/>
      <c r="FP273" s="118"/>
      <c r="FQ273" s="118"/>
      <c r="FR273" s="118"/>
      <c r="FS273" s="118"/>
      <c r="FT273" s="118"/>
      <c r="FU273" s="118"/>
      <c r="FV273" s="118"/>
      <c r="FW273" s="118"/>
      <c r="FX273" s="118"/>
      <c r="FY273" s="118"/>
      <c r="FZ273" s="118"/>
      <c r="GA273" s="118"/>
      <c r="GB273" s="118"/>
      <c r="GC273" s="118"/>
      <c r="GD273" s="118"/>
      <c r="GE273" s="118"/>
      <c r="GF273" s="118"/>
      <c r="GG273" s="118"/>
      <c r="GH273" s="118"/>
      <c r="GI273" s="118"/>
      <c r="GJ273" s="118"/>
      <c r="GK273" s="118"/>
      <c r="GL273" s="118"/>
      <c r="GM273" s="118"/>
      <c r="GN273" s="118"/>
      <c r="GO273" s="118"/>
      <c r="GP273" s="118"/>
      <c r="GQ273" s="118"/>
      <c r="GR273" s="118"/>
      <c r="GS273" s="118"/>
      <c r="GT273" s="118"/>
      <c r="GU273" s="118"/>
      <c r="GV273" s="118"/>
      <c r="GW273" s="118"/>
      <c r="GX273" s="118"/>
      <c r="GY273" s="118"/>
      <c r="GZ273" s="118"/>
      <c r="HA273" s="118"/>
      <c r="HB273" s="118"/>
      <c r="HC273" s="118"/>
      <c r="HD273" s="118"/>
      <c r="HE273" s="118"/>
      <c r="HF273" s="118"/>
      <c r="HG273" s="118"/>
      <c r="HH273" s="118"/>
      <c r="HI273" s="118"/>
      <c r="HJ273" s="118"/>
      <c r="HK273" s="118"/>
      <c r="HL273" s="118"/>
      <c r="HM273" s="118"/>
      <c r="HN273" s="118"/>
      <c r="HO273" s="118"/>
      <c r="HP273" s="118"/>
      <c r="HQ273" s="118"/>
      <c r="HR273" s="118"/>
      <c r="HS273" s="118"/>
      <c r="HT273" s="118"/>
      <c r="HU273" s="118"/>
      <c r="HV273" s="118"/>
    </row>
    <row r="274" spans="1:230" x14ac:dyDescent="0.3">
      <c r="A274" s="120"/>
      <c r="B274" s="120"/>
      <c r="C274" s="118"/>
      <c r="D274" s="118"/>
      <c r="E274" s="118"/>
      <c r="F274" s="118"/>
      <c r="G274" s="118"/>
      <c r="H274" s="118"/>
      <c r="I274" s="118"/>
      <c r="J274" s="118"/>
      <c r="K274" s="118"/>
      <c r="L274" s="118"/>
      <c r="M274" s="118"/>
      <c r="N274" s="118"/>
      <c r="O274" s="118"/>
      <c r="P274" s="118"/>
      <c r="Q274" s="118"/>
      <c r="R274" s="118"/>
      <c r="S274" s="118"/>
      <c r="T274" s="123"/>
      <c r="U274" s="120"/>
      <c r="V274" s="118"/>
      <c r="W274" s="118"/>
      <c r="X274" s="118"/>
      <c r="Y274" s="118"/>
      <c r="Z274" s="118"/>
      <c r="AA274" s="118"/>
      <c r="AB274" s="118"/>
      <c r="AC274" s="118"/>
      <c r="AD274" s="118"/>
      <c r="AE274" s="118"/>
      <c r="AF274" s="118"/>
      <c r="AG274" s="118"/>
      <c r="AH274" s="118"/>
      <c r="AI274" s="118"/>
      <c r="AJ274" s="118"/>
      <c r="AK274" s="118"/>
      <c r="AL274" s="118"/>
      <c r="AM274" s="118"/>
      <c r="AN274" s="118"/>
      <c r="AO274" s="118"/>
      <c r="AP274" s="118"/>
      <c r="AQ274" s="118"/>
      <c r="AR274" s="118"/>
      <c r="AS274" s="123"/>
      <c r="AT274" s="123"/>
      <c r="AU274" s="118"/>
      <c r="AV274" s="118"/>
      <c r="AW274" s="118"/>
      <c r="AX274" s="118"/>
      <c r="AY274" s="118"/>
      <c r="AZ274" s="118"/>
      <c r="BA274" s="118"/>
      <c r="BB274" s="118"/>
      <c r="BC274" s="118"/>
      <c r="BD274" s="118"/>
      <c r="BE274" s="118"/>
      <c r="BF274" s="118"/>
      <c r="BG274" s="118"/>
      <c r="BH274" s="118"/>
      <c r="BI274" s="118"/>
      <c r="BJ274" s="118"/>
      <c r="BK274" s="118"/>
      <c r="BL274" s="118"/>
      <c r="BM274" s="118"/>
      <c r="BN274" s="118"/>
      <c r="BO274" s="118"/>
      <c r="BP274" s="118"/>
      <c r="BQ274" s="118"/>
      <c r="BR274" s="118"/>
      <c r="BS274" s="118"/>
      <c r="BT274" s="118"/>
      <c r="BU274" s="118"/>
      <c r="BV274" s="118"/>
      <c r="BW274" s="118"/>
      <c r="BX274" s="118"/>
      <c r="BY274" s="118"/>
      <c r="BZ274" s="118"/>
      <c r="CA274" s="118"/>
      <c r="CB274" s="118"/>
      <c r="CC274" s="118"/>
      <c r="CD274" s="118"/>
      <c r="CE274" s="118"/>
      <c r="CF274" s="118"/>
      <c r="CG274" s="118"/>
      <c r="CH274" s="118"/>
      <c r="CI274" s="118"/>
      <c r="CJ274" s="118"/>
      <c r="CK274" s="118"/>
      <c r="CL274" s="118"/>
      <c r="CM274" s="118"/>
      <c r="CN274" s="118"/>
      <c r="CO274" s="118"/>
      <c r="CP274" s="118"/>
      <c r="CQ274" s="118"/>
      <c r="CR274" s="118"/>
      <c r="CS274" s="118"/>
      <c r="CT274" s="118"/>
      <c r="CU274" s="118"/>
      <c r="CV274" s="118"/>
      <c r="CW274" s="118"/>
      <c r="CX274" s="118"/>
      <c r="CY274" s="118"/>
      <c r="CZ274" s="118"/>
      <c r="DA274" s="118"/>
      <c r="DB274" s="118"/>
      <c r="DC274" s="118"/>
      <c r="DD274" s="118"/>
      <c r="DE274" s="118"/>
      <c r="DF274" s="118"/>
      <c r="DG274" s="118"/>
      <c r="DH274" s="118"/>
      <c r="DI274" s="118"/>
      <c r="DJ274" s="118"/>
      <c r="DK274" s="118"/>
      <c r="DL274" s="118"/>
      <c r="DM274" s="118"/>
      <c r="DN274" s="118"/>
      <c r="DO274" s="118"/>
      <c r="DP274" s="118"/>
      <c r="DQ274" s="118"/>
      <c r="DR274" s="118"/>
      <c r="DS274" s="118"/>
      <c r="DT274" s="118"/>
      <c r="DU274" s="129"/>
      <c r="DV274" s="118"/>
      <c r="DW274" s="118"/>
      <c r="DX274" s="118"/>
      <c r="DY274" s="118"/>
      <c r="DZ274" s="118"/>
      <c r="EA274" s="118"/>
      <c r="EB274" s="118"/>
      <c r="EC274" s="118"/>
      <c r="ED274" s="118"/>
      <c r="EE274" s="118"/>
      <c r="EF274" s="118"/>
      <c r="EG274" s="118"/>
      <c r="EH274" s="118"/>
      <c r="EI274" s="118"/>
      <c r="EJ274" s="118"/>
      <c r="EK274" s="118"/>
      <c r="EL274" s="123"/>
      <c r="EM274" s="123"/>
      <c r="EN274" s="118"/>
      <c r="EO274" s="118"/>
      <c r="EP274" s="118"/>
      <c r="EQ274" s="118"/>
      <c r="ER274" s="118"/>
      <c r="ES274" s="118"/>
      <c r="ET274" s="118"/>
      <c r="EU274" s="118"/>
      <c r="EV274" s="144"/>
      <c r="EW274" s="120"/>
      <c r="EX274" s="118"/>
      <c r="EY274" s="118"/>
      <c r="EZ274" s="264"/>
      <c r="FA274" s="264"/>
      <c r="FB274" s="118"/>
      <c r="FC274" s="118"/>
      <c r="FD274" s="118"/>
      <c r="FE274" s="118"/>
      <c r="FF274" s="118"/>
      <c r="FG274" s="118"/>
      <c r="FH274" s="118"/>
      <c r="FI274" s="118"/>
      <c r="FJ274" s="118"/>
      <c r="FK274" s="118"/>
      <c r="FL274" s="118"/>
      <c r="FM274" s="118"/>
      <c r="FN274" s="118"/>
      <c r="FO274" s="118"/>
      <c r="FP274" s="118"/>
      <c r="FQ274" s="118"/>
      <c r="FR274" s="118"/>
      <c r="FS274" s="118"/>
      <c r="FT274" s="118"/>
      <c r="FU274" s="118"/>
      <c r="FV274" s="118"/>
      <c r="FW274" s="118"/>
      <c r="FX274" s="118"/>
      <c r="FY274" s="118"/>
      <c r="FZ274" s="118"/>
      <c r="GA274" s="118"/>
      <c r="GB274" s="118"/>
      <c r="GC274" s="118"/>
      <c r="GD274" s="118"/>
      <c r="GE274" s="118"/>
      <c r="GF274" s="118"/>
      <c r="GG274" s="118"/>
      <c r="GH274" s="118"/>
      <c r="GI274" s="118"/>
      <c r="GJ274" s="118"/>
      <c r="GK274" s="118"/>
      <c r="GL274" s="118"/>
      <c r="GM274" s="118"/>
      <c r="GN274" s="118"/>
      <c r="GO274" s="118"/>
      <c r="GP274" s="118"/>
      <c r="GQ274" s="118"/>
      <c r="GR274" s="118"/>
      <c r="GS274" s="118"/>
      <c r="GT274" s="118"/>
      <c r="GU274" s="118"/>
      <c r="GV274" s="118"/>
      <c r="GW274" s="118"/>
      <c r="GX274" s="118"/>
      <c r="GY274" s="118"/>
      <c r="GZ274" s="118"/>
      <c r="HA274" s="118"/>
      <c r="HB274" s="118"/>
      <c r="HC274" s="118"/>
      <c r="HD274" s="118"/>
      <c r="HE274" s="118"/>
      <c r="HF274" s="118"/>
      <c r="HG274" s="118"/>
      <c r="HH274" s="118"/>
      <c r="HI274" s="118"/>
      <c r="HJ274" s="118"/>
      <c r="HK274" s="118"/>
      <c r="HL274" s="118"/>
      <c r="HM274" s="118"/>
      <c r="HN274" s="118"/>
      <c r="HO274" s="118"/>
      <c r="HP274" s="118"/>
      <c r="HQ274" s="118"/>
      <c r="HR274" s="118"/>
      <c r="HS274" s="118"/>
      <c r="HT274" s="118"/>
      <c r="HU274" s="118"/>
      <c r="HV274" s="118"/>
    </row>
    <row r="275" spans="1:230" x14ac:dyDescent="0.3">
      <c r="A275" s="120"/>
      <c r="B275" s="120"/>
      <c r="C275" s="118"/>
      <c r="D275" s="118"/>
      <c r="E275" s="118"/>
      <c r="F275" s="118"/>
      <c r="G275" s="118"/>
      <c r="H275" s="118"/>
      <c r="I275" s="118"/>
      <c r="J275" s="118"/>
      <c r="K275" s="118"/>
      <c r="L275" s="118"/>
      <c r="M275" s="118"/>
      <c r="N275" s="118"/>
      <c r="O275" s="118"/>
      <c r="P275" s="118"/>
      <c r="Q275" s="118"/>
      <c r="R275" s="118"/>
      <c r="S275" s="118"/>
      <c r="T275" s="123"/>
      <c r="U275" s="120"/>
      <c r="V275" s="118"/>
      <c r="W275" s="118"/>
      <c r="X275" s="118"/>
      <c r="Y275" s="118"/>
      <c r="Z275" s="118"/>
      <c r="AA275" s="118"/>
      <c r="AB275" s="118"/>
      <c r="AC275" s="118"/>
      <c r="AD275" s="118"/>
      <c r="AE275" s="118"/>
      <c r="AF275" s="118"/>
      <c r="AG275" s="118"/>
      <c r="AH275" s="118"/>
      <c r="AI275" s="118"/>
      <c r="AJ275" s="118"/>
      <c r="AK275" s="118"/>
      <c r="AL275" s="118"/>
      <c r="AM275" s="118"/>
      <c r="AN275" s="118"/>
      <c r="AO275" s="118"/>
      <c r="AP275" s="118"/>
      <c r="AQ275" s="118"/>
      <c r="AR275" s="118"/>
      <c r="AS275" s="123"/>
      <c r="AT275" s="123"/>
      <c r="AU275" s="118"/>
      <c r="AV275" s="118"/>
      <c r="AW275" s="118"/>
      <c r="AX275" s="118"/>
      <c r="AY275" s="118"/>
      <c r="AZ275" s="118"/>
      <c r="BA275" s="118"/>
      <c r="BB275" s="118"/>
      <c r="BC275" s="118"/>
      <c r="BD275" s="118"/>
      <c r="BE275" s="118"/>
      <c r="BF275" s="118"/>
      <c r="BG275" s="118"/>
      <c r="BH275" s="118"/>
      <c r="BI275" s="118"/>
      <c r="BJ275" s="118"/>
      <c r="BK275" s="118"/>
      <c r="BL275" s="118"/>
      <c r="BM275" s="118"/>
      <c r="BN275" s="118"/>
      <c r="BO275" s="118"/>
      <c r="BP275" s="118"/>
      <c r="BQ275" s="118"/>
      <c r="BR275" s="118"/>
      <c r="BS275" s="118"/>
      <c r="BT275" s="118"/>
      <c r="BU275" s="118"/>
      <c r="BV275" s="118"/>
      <c r="BW275" s="118"/>
      <c r="BX275" s="118"/>
      <c r="BY275" s="118"/>
      <c r="BZ275" s="118"/>
      <c r="CA275" s="118"/>
      <c r="CB275" s="118"/>
      <c r="CC275" s="118"/>
      <c r="CD275" s="118"/>
      <c r="CE275" s="118"/>
      <c r="CF275" s="118"/>
      <c r="CG275" s="118"/>
      <c r="CH275" s="118"/>
      <c r="CI275" s="118"/>
      <c r="CJ275" s="118"/>
      <c r="CK275" s="118"/>
      <c r="CL275" s="118"/>
      <c r="CM275" s="118"/>
      <c r="CN275" s="118"/>
      <c r="CO275" s="118"/>
      <c r="CP275" s="118"/>
      <c r="CQ275" s="118"/>
      <c r="CR275" s="118"/>
      <c r="CS275" s="118"/>
      <c r="CT275" s="118"/>
      <c r="CU275" s="118"/>
      <c r="CV275" s="118"/>
      <c r="CW275" s="118"/>
      <c r="CX275" s="118"/>
      <c r="CY275" s="118"/>
      <c r="CZ275" s="118"/>
      <c r="DA275" s="118"/>
      <c r="DB275" s="118"/>
      <c r="DC275" s="118"/>
      <c r="DD275" s="118"/>
      <c r="DE275" s="118"/>
      <c r="DF275" s="118"/>
      <c r="DG275" s="118"/>
      <c r="DH275" s="118"/>
      <c r="DI275" s="118"/>
      <c r="DJ275" s="118"/>
      <c r="DK275" s="118"/>
      <c r="DL275" s="118"/>
      <c r="DM275" s="118"/>
      <c r="DN275" s="118"/>
      <c r="DO275" s="118"/>
      <c r="DP275" s="118"/>
      <c r="DQ275" s="118"/>
      <c r="DR275" s="118"/>
      <c r="DS275" s="118"/>
      <c r="DT275" s="118"/>
      <c r="DU275" s="129"/>
      <c r="DV275" s="118"/>
      <c r="DW275" s="118"/>
      <c r="DX275" s="118"/>
      <c r="DY275" s="118"/>
      <c r="DZ275" s="118"/>
      <c r="EA275" s="118"/>
      <c r="EB275" s="118"/>
      <c r="EC275" s="118"/>
      <c r="ED275" s="118"/>
      <c r="EE275" s="118"/>
      <c r="EF275" s="118"/>
      <c r="EG275" s="118"/>
      <c r="EH275" s="118"/>
      <c r="EI275" s="118"/>
      <c r="EJ275" s="118"/>
      <c r="EK275" s="118"/>
      <c r="EL275" s="123"/>
      <c r="EM275" s="123"/>
      <c r="EN275" s="118"/>
      <c r="EO275" s="118"/>
      <c r="EP275" s="118"/>
      <c r="EQ275" s="118"/>
      <c r="ER275" s="118"/>
      <c r="ES275" s="118"/>
      <c r="ET275" s="118"/>
      <c r="EU275" s="118"/>
      <c r="EV275" s="144"/>
      <c r="EW275" s="120"/>
      <c r="EX275" s="118"/>
      <c r="EY275" s="118"/>
      <c r="EZ275" s="264"/>
      <c r="FA275" s="264"/>
      <c r="FB275" s="118"/>
      <c r="FC275" s="118"/>
      <c r="FD275" s="118"/>
      <c r="FE275" s="118"/>
      <c r="FF275" s="118"/>
      <c r="FG275" s="118"/>
      <c r="FH275" s="118"/>
      <c r="FI275" s="118"/>
      <c r="FJ275" s="118"/>
      <c r="FK275" s="118"/>
      <c r="FL275" s="118"/>
      <c r="FM275" s="118"/>
      <c r="FN275" s="118"/>
      <c r="FO275" s="118"/>
      <c r="FP275" s="118"/>
      <c r="FQ275" s="118"/>
      <c r="FR275" s="118"/>
      <c r="FS275" s="118"/>
      <c r="FT275" s="118"/>
      <c r="FU275" s="118"/>
      <c r="FV275" s="118"/>
      <c r="FW275" s="118"/>
      <c r="FX275" s="118"/>
      <c r="FY275" s="118"/>
      <c r="FZ275" s="118"/>
      <c r="GA275" s="118"/>
      <c r="GB275" s="118"/>
      <c r="GC275" s="118"/>
      <c r="GD275" s="118"/>
      <c r="GE275" s="118"/>
      <c r="GF275" s="118"/>
      <c r="GG275" s="118"/>
      <c r="GH275" s="118"/>
      <c r="GI275" s="118"/>
      <c r="GJ275" s="118"/>
      <c r="GK275" s="118"/>
      <c r="GL275" s="118"/>
      <c r="GM275" s="118"/>
      <c r="GN275" s="118"/>
      <c r="GO275" s="118"/>
      <c r="GP275" s="118"/>
      <c r="GQ275" s="118"/>
      <c r="GR275" s="118"/>
      <c r="GS275" s="118"/>
      <c r="GT275" s="118"/>
      <c r="GU275" s="118"/>
      <c r="GV275" s="118"/>
      <c r="GW275" s="118"/>
      <c r="GX275" s="118"/>
      <c r="GY275" s="118"/>
      <c r="GZ275" s="118"/>
      <c r="HA275" s="118"/>
      <c r="HB275" s="118"/>
      <c r="HC275" s="118"/>
      <c r="HD275" s="118"/>
      <c r="HE275" s="118"/>
      <c r="HF275" s="118"/>
      <c r="HG275" s="118"/>
      <c r="HH275" s="118"/>
      <c r="HI275" s="118"/>
      <c r="HJ275" s="118"/>
      <c r="HK275" s="118"/>
      <c r="HL275" s="118"/>
      <c r="HM275" s="118"/>
      <c r="HN275" s="118"/>
      <c r="HO275" s="118"/>
      <c r="HP275" s="118"/>
      <c r="HQ275" s="118"/>
      <c r="HR275" s="118"/>
      <c r="HS275" s="118"/>
      <c r="HT275" s="118"/>
      <c r="HU275" s="118"/>
      <c r="HV275" s="118"/>
    </row>
    <row r="276" spans="1:230" x14ac:dyDescent="0.3">
      <c r="A276" s="120"/>
      <c r="B276" s="120"/>
      <c r="C276" s="118"/>
      <c r="D276" s="118"/>
      <c r="E276" s="118"/>
      <c r="F276" s="118"/>
      <c r="G276" s="118"/>
      <c r="H276" s="118"/>
      <c r="I276" s="118"/>
      <c r="J276" s="118"/>
      <c r="K276" s="118"/>
      <c r="L276" s="118"/>
      <c r="M276" s="118"/>
      <c r="N276" s="118"/>
      <c r="O276" s="118"/>
      <c r="P276" s="118"/>
      <c r="Q276" s="118"/>
      <c r="R276" s="118"/>
      <c r="S276" s="118"/>
      <c r="T276" s="123"/>
      <c r="U276" s="120"/>
      <c r="V276" s="118"/>
      <c r="W276" s="118"/>
      <c r="X276" s="118"/>
      <c r="Y276" s="118"/>
      <c r="Z276" s="118"/>
      <c r="AA276" s="118"/>
      <c r="AB276" s="118"/>
      <c r="AC276" s="118"/>
      <c r="AD276" s="118"/>
      <c r="AE276" s="118"/>
      <c r="AF276" s="118"/>
      <c r="AG276" s="118"/>
      <c r="AH276" s="118"/>
      <c r="AI276" s="118"/>
      <c r="AJ276" s="118"/>
      <c r="AK276" s="118"/>
      <c r="AL276" s="118"/>
      <c r="AM276" s="118"/>
      <c r="AN276" s="118"/>
      <c r="AO276" s="118"/>
      <c r="AP276" s="118"/>
      <c r="AQ276" s="118"/>
      <c r="AR276" s="118"/>
      <c r="AS276" s="123"/>
      <c r="AT276" s="123"/>
      <c r="AU276" s="118"/>
      <c r="AV276" s="118"/>
      <c r="AW276" s="118"/>
      <c r="AX276" s="118"/>
      <c r="AY276" s="118"/>
      <c r="AZ276" s="118"/>
      <c r="BA276" s="118"/>
      <c r="BB276" s="118"/>
      <c r="BC276" s="118"/>
      <c r="BD276" s="118"/>
      <c r="BE276" s="118"/>
      <c r="BF276" s="118"/>
      <c r="BG276" s="118"/>
      <c r="BH276" s="118"/>
      <c r="BI276" s="118"/>
      <c r="BJ276" s="118"/>
      <c r="BK276" s="118"/>
      <c r="BL276" s="118"/>
      <c r="BM276" s="118"/>
      <c r="BN276" s="118"/>
      <c r="BO276" s="118"/>
      <c r="BP276" s="118"/>
      <c r="BQ276" s="118"/>
      <c r="BR276" s="118"/>
      <c r="BS276" s="118"/>
      <c r="BT276" s="118"/>
      <c r="BU276" s="118"/>
      <c r="BV276" s="118"/>
      <c r="BW276" s="118"/>
      <c r="BX276" s="118"/>
      <c r="BY276" s="118"/>
      <c r="BZ276" s="118"/>
      <c r="CA276" s="118"/>
      <c r="CB276" s="118"/>
      <c r="CC276" s="118"/>
      <c r="CD276" s="118"/>
      <c r="CE276" s="118"/>
      <c r="CF276" s="118"/>
      <c r="CG276" s="118"/>
      <c r="CH276" s="118"/>
      <c r="CI276" s="118"/>
      <c r="CJ276" s="118"/>
      <c r="CK276" s="118"/>
      <c r="CL276" s="118"/>
      <c r="CM276" s="118"/>
      <c r="CN276" s="118"/>
      <c r="CO276" s="118"/>
      <c r="CP276" s="118"/>
      <c r="CQ276" s="118"/>
      <c r="CR276" s="118"/>
      <c r="CS276" s="118"/>
      <c r="CT276" s="118"/>
      <c r="CU276" s="118"/>
      <c r="CV276" s="118"/>
      <c r="CW276" s="118"/>
      <c r="CX276" s="118"/>
      <c r="CY276" s="118"/>
      <c r="CZ276" s="118"/>
      <c r="DA276" s="118"/>
      <c r="DB276" s="118"/>
      <c r="DC276" s="118"/>
      <c r="DD276" s="118"/>
      <c r="DE276" s="118"/>
      <c r="DF276" s="118"/>
      <c r="DG276" s="118"/>
      <c r="DH276" s="118"/>
      <c r="DI276" s="118"/>
      <c r="DJ276" s="118"/>
      <c r="DK276" s="118"/>
      <c r="DL276" s="118"/>
      <c r="DM276" s="118"/>
      <c r="DN276" s="118"/>
      <c r="DO276" s="118"/>
      <c r="DP276" s="118"/>
      <c r="DQ276" s="118"/>
      <c r="DR276" s="118"/>
      <c r="DS276" s="118"/>
      <c r="DT276" s="118"/>
      <c r="DU276" s="129"/>
      <c r="DV276" s="118"/>
      <c r="DW276" s="118"/>
      <c r="DX276" s="118"/>
      <c r="DY276" s="118"/>
      <c r="DZ276" s="118"/>
      <c r="EA276" s="118"/>
      <c r="EB276" s="118"/>
      <c r="EC276" s="118"/>
      <c r="ED276" s="118"/>
      <c r="EE276" s="118"/>
      <c r="EF276" s="118"/>
      <c r="EG276" s="118"/>
      <c r="EH276" s="118"/>
      <c r="EI276" s="118"/>
      <c r="EJ276" s="118"/>
      <c r="EK276" s="118"/>
      <c r="EL276" s="123"/>
      <c r="EM276" s="123"/>
      <c r="EN276" s="118"/>
      <c r="EO276" s="118"/>
      <c r="EP276" s="118"/>
      <c r="EQ276" s="118"/>
      <c r="ER276" s="118"/>
      <c r="ES276" s="118"/>
      <c r="ET276" s="118"/>
      <c r="EU276" s="118"/>
      <c r="EV276" s="144"/>
      <c r="EW276" s="120"/>
      <c r="EX276" s="118"/>
      <c r="EY276" s="118"/>
      <c r="EZ276" s="264"/>
      <c r="FA276" s="264"/>
      <c r="FB276" s="118"/>
      <c r="FC276" s="118"/>
      <c r="FD276" s="118"/>
      <c r="FE276" s="118"/>
      <c r="FF276" s="118"/>
      <c r="FG276" s="118"/>
      <c r="FH276" s="118"/>
      <c r="FI276" s="118"/>
      <c r="FJ276" s="118"/>
      <c r="FK276" s="118"/>
      <c r="FL276" s="118"/>
      <c r="FM276" s="118"/>
      <c r="FN276" s="118"/>
      <c r="FO276" s="118"/>
      <c r="FP276" s="118"/>
      <c r="FQ276" s="118"/>
      <c r="FR276" s="118"/>
      <c r="FS276" s="118"/>
      <c r="FT276" s="118"/>
      <c r="FU276" s="118"/>
      <c r="FV276" s="118"/>
      <c r="FW276" s="118"/>
      <c r="FX276" s="118"/>
      <c r="FY276" s="118"/>
      <c r="FZ276" s="118"/>
      <c r="GA276" s="118"/>
      <c r="GB276" s="118"/>
      <c r="GC276" s="118"/>
      <c r="GD276" s="118"/>
      <c r="GE276" s="118"/>
      <c r="GF276" s="118"/>
      <c r="GG276" s="118"/>
      <c r="GH276" s="118"/>
      <c r="GI276" s="118"/>
      <c r="GJ276" s="118"/>
      <c r="GK276" s="118"/>
      <c r="GL276" s="118"/>
      <c r="GM276" s="118"/>
      <c r="GN276" s="118"/>
      <c r="GO276" s="118"/>
      <c r="GP276" s="118"/>
      <c r="GQ276" s="118"/>
      <c r="GR276" s="118"/>
      <c r="GS276" s="118"/>
      <c r="GT276" s="118"/>
      <c r="GU276" s="118"/>
      <c r="GV276" s="118"/>
      <c r="GW276" s="118"/>
      <c r="GX276" s="118"/>
      <c r="GY276" s="118"/>
      <c r="GZ276" s="118"/>
      <c r="HA276" s="118"/>
      <c r="HB276" s="118"/>
      <c r="HC276" s="118"/>
      <c r="HD276" s="118"/>
      <c r="HE276" s="118"/>
      <c r="HF276" s="118"/>
      <c r="HG276" s="118"/>
      <c r="HH276" s="118"/>
      <c r="HI276" s="118"/>
      <c r="HJ276" s="118"/>
      <c r="HK276" s="118"/>
      <c r="HL276" s="118"/>
      <c r="HM276" s="118"/>
      <c r="HN276" s="118"/>
      <c r="HO276" s="118"/>
      <c r="HP276" s="118"/>
      <c r="HQ276" s="118"/>
      <c r="HR276" s="118"/>
      <c r="HS276" s="118"/>
      <c r="HT276" s="118"/>
      <c r="HU276" s="118"/>
      <c r="HV276" s="118"/>
    </row>
    <row r="277" spans="1:230" x14ac:dyDescent="0.3">
      <c r="A277" s="120"/>
      <c r="B277" s="120"/>
      <c r="C277" s="118"/>
      <c r="D277" s="118"/>
      <c r="E277" s="118"/>
      <c r="F277" s="118"/>
      <c r="G277" s="118"/>
      <c r="H277" s="118"/>
      <c r="I277" s="118"/>
      <c r="J277" s="118"/>
      <c r="K277" s="118"/>
      <c r="L277" s="118"/>
      <c r="M277" s="118"/>
      <c r="N277" s="118"/>
      <c r="O277" s="118"/>
      <c r="P277" s="118"/>
      <c r="Q277" s="118"/>
      <c r="R277" s="118"/>
      <c r="S277" s="118"/>
      <c r="T277" s="123"/>
      <c r="U277" s="120"/>
      <c r="V277" s="118"/>
      <c r="W277" s="118"/>
      <c r="X277" s="118"/>
      <c r="Y277" s="118"/>
      <c r="Z277" s="118"/>
      <c r="AA277" s="118"/>
      <c r="AB277" s="118"/>
      <c r="AC277" s="118"/>
      <c r="AD277" s="118"/>
      <c r="AE277" s="118"/>
      <c r="AF277" s="118"/>
      <c r="AG277" s="118"/>
      <c r="AH277" s="118"/>
      <c r="AI277" s="118"/>
      <c r="AJ277" s="118"/>
      <c r="AK277" s="118"/>
      <c r="AL277" s="118"/>
      <c r="AM277" s="118"/>
      <c r="AN277" s="118"/>
      <c r="AO277" s="118"/>
      <c r="AP277" s="118"/>
      <c r="AQ277" s="118"/>
      <c r="AR277" s="118"/>
      <c r="AS277" s="123"/>
      <c r="AT277" s="123"/>
      <c r="AU277" s="118"/>
      <c r="AV277" s="118"/>
      <c r="AW277" s="118"/>
      <c r="AX277" s="118"/>
      <c r="AY277" s="118"/>
      <c r="AZ277" s="118"/>
      <c r="BA277" s="118"/>
      <c r="BB277" s="118"/>
      <c r="BC277" s="118"/>
      <c r="BD277" s="118"/>
      <c r="BE277" s="118"/>
      <c r="BF277" s="118"/>
      <c r="BG277" s="118"/>
      <c r="BH277" s="118"/>
      <c r="BI277" s="118"/>
      <c r="BJ277" s="118"/>
      <c r="BK277" s="118"/>
      <c r="BL277" s="118"/>
      <c r="BM277" s="118"/>
      <c r="BN277" s="118"/>
      <c r="BO277" s="118"/>
      <c r="BP277" s="118"/>
      <c r="BQ277" s="118"/>
      <c r="BR277" s="118"/>
      <c r="BS277" s="118"/>
      <c r="BT277" s="118"/>
      <c r="BU277" s="118"/>
      <c r="BV277" s="118"/>
      <c r="BW277" s="118"/>
      <c r="BX277" s="118"/>
      <c r="BY277" s="118"/>
      <c r="BZ277" s="118"/>
      <c r="CA277" s="118"/>
      <c r="CB277" s="118"/>
      <c r="CC277" s="118"/>
      <c r="CD277" s="118"/>
      <c r="CE277" s="118"/>
      <c r="CF277" s="118"/>
      <c r="CG277" s="118"/>
      <c r="CH277" s="118"/>
      <c r="CI277" s="118"/>
      <c r="CJ277" s="118"/>
      <c r="CK277" s="118"/>
      <c r="CL277" s="118"/>
      <c r="CM277" s="118"/>
      <c r="CN277" s="118"/>
      <c r="CO277" s="118"/>
      <c r="CP277" s="118"/>
      <c r="CQ277" s="118"/>
      <c r="CR277" s="118"/>
      <c r="CS277" s="118"/>
      <c r="CT277" s="118"/>
      <c r="CU277" s="118"/>
      <c r="CV277" s="118"/>
      <c r="CW277" s="118"/>
      <c r="CX277" s="118"/>
      <c r="CY277" s="118"/>
      <c r="CZ277" s="118"/>
      <c r="DA277" s="118"/>
      <c r="DB277" s="118"/>
      <c r="DC277" s="118"/>
      <c r="DD277" s="118"/>
      <c r="DE277" s="118"/>
      <c r="DF277" s="118"/>
      <c r="DG277" s="118"/>
      <c r="DH277" s="118"/>
      <c r="DI277" s="118"/>
      <c r="DJ277" s="118"/>
      <c r="DK277" s="118"/>
      <c r="DL277" s="118"/>
      <c r="DM277" s="118"/>
      <c r="DN277" s="118"/>
      <c r="DO277" s="118"/>
      <c r="DP277" s="118"/>
      <c r="DQ277" s="118"/>
      <c r="DR277" s="118"/>
      <c r="DS277" s="118"/>
      <c r="DT277" s="118"/>
      <c r="DU277" s="129"/>
      <c r="DV277" s="118"/>
      <c r="DW277" s="118"/>
      <c r="DX277" s="118"/>
      <c r="DY277" s="118"/>
      <c r="DZ277" s="118"/>
      <c r="EA277" s="118"/>
      <c r="EB277" s="118"/>
      <c r="EC277" s="118"/>
      <c r="ED277" s="118"/>
      <c r="EE277" s="118"/>
      <c r="EF277" s="118"/>
      <c r="EG277" s="118"/>
      <c r="EH277" s="118"/>
      <c r="EI277" s="118"/>
      <c r="EJ277" s="118"/>
      <c r="EK277" s="118"/>
      <c r="EL277" s="123"/>
      <c r="EM277" s="123"/>
      <c r="EN277" s="118"/>
      <c r="EO277" s="118"/>
      <c r="EP277" s="118"/>
      <c r="EQ277" s="118"/>
      <c r="ER277" s="118"/>
      <c r="ES277" s="118"/>
      <c r="ET277" s="118"/>
      <c r="EU277" s="118"/>
      <c r="EV277" s="144"/>
      <c r="EW277" s="120"/>
      <c r="EX277" s="118"/>
      <c r="EY277" s="118"/>
      <c r="EZ277" s="264"/>
      <c r="FA277" s="264"/>
      <c r="FB277" s="118"/>
      <c r="FC277" s="118"/>
      <c r="FD277" s="118"/>
      <c r="FE277" s="118"/>
      <c r="FF277" s="118"/>
      <c r="FG277" s="118"/>
      <c r="FH277" s="118"/>
      <c r="FI277" s="118"/>
      <c r="FJ277" s="118"/>
      <c r="FK277" s="118"/>
      <c r="FL277" s="118"/>
      <c r="FM277" s="118"/>
      <c r="FN277" s="118"/>
      <c r="FO277" s="118"/>
      <c r="FP277" s="118"/>
      <c r="FQ277" s="118"/>
      <c r="FR277" s="118"/>
      <c r="FS277" s="118"/>
      <c r="FT277" s="118"/>
      <c r="FU277" s="118"/>
      <c r="FV277" s="118"/>
      <c r="FW277" s="118"/>
      <c r="FX277" s="118"/>
      <c r="FY277" s="118"/>
      <c r="FZ277" s="118"/>
      <c r="GA277" s="118"/>
      <c r="GB277" s="118"/>
      <c r="GC277" s="118"/>
      <c r="GD277" s="118"/>
      <c r="GE277" s="118"/>
      <c r="GF277" s="118"/>
      <c r="GG277" s="118"/>
      <c r="GH277" s="118"/>
      <c r="GI277" s="118"/>
      <c r="GJ277" s="118"/>
      <c r="GK277" s="118"/>
      <c r="GL277" s="118"/>
      <c r="GM277" s="118"/>
      <c r="GN277" s="118"/>
      <c r="GO277" s="118"/>
      <c r="GP277" s="118"/>
      <c r="GQ277" s="118"/>
      <c r="GR277" s="118"/>
      <c r="GS277" s="118"/>
      <c r="GT277" s="118"/>
      <c r="GU277" s="118"/>
      <c r="GV277" s="118"/>
      <c r="GW277" s="118"/>
      <c r="GX277" s="118"/>
      <c r="GY277" s="118"/>
      <c r="GZ277" s="118"/>
      <c r="HA277" s="118"/>
      <c r="HB277" s="118"/>
      <c r="HC277" s="118"/>
      <c r="HD277" s="118"/>
      <c r="HE277" s="118"/>
      <c r="HF277" s="118"/>
      <c r="HG277" s="118"/>
      <c r="HH277" s="118"/>
      <c r="HI277" s="118"/>
      <c r="HJ277" s="118"/>
      <c r="HK277" s="118"/>
      <c r="HL277" s="118"/>
      <c r="HM277" s="118"/>
      <c r="HN277" s="118"/>
      <c r="HO277" s="118"/>
      <c r="HP277" s="118"/>
      <c r="HQ277" s="118"/>
      <c r="HR277" s="118"/>
      <c r="HS277" s="118"/>
      <c r="HT277" s="118"/>
      <c r="HU277" s="118"/>
      <c r="HV277" s="118"/>
    </row>
    <row r="278" spans="1:230" x14ac:dyDescent="0.3">
      <c r="A278" s="120"/>
      <c r="B278" s="120"/>
      <c r="C278" s="118"/>
      <c r="D278" s="118"/>
      <c r="E278" s="118"/>
      <c r="F278" s="118"/>
      <c r="G278" s="118"/>
      <c r="H278" s="118"/>
      <c r="I278" s="118"/>
      <c r="J278" s="118"/>
      <c r="K278" s="118"/>
      <c r="L278" s="118"/>
      <c r="M278" s="118"/>
      <c r="N278" s="118"/>
      <c r="O278" s="118"/>
      <c r="P278" s="118"/>
      <c r="Q278" s="118"/>
      <c r="R278" s="118"/>
      <c r="S278" s="118"/>
      <c r="T278" s="123"/>
      <c r="U278" s="120"/>
      <c r="V278" s="118"/>
      <c r="W278" s="118"/>
      <c r="X278" s="118"/>
      <c r="Y278" s="118"/>
      <c r="Z278" s="118"/>
      <c r="AA278" s="118"/>
      <c r="AB278" s="118"/>
      <c r="AC278" s="118"/>
      <c r="AD278" s="118"/>
      <c r="AE278" s="118"/>
      <c r="AF278" s="118"/>
      <c r="AG278" s="118"/>
      <c r="AH278" s="118"/>
      <c r="AI278" s="118"/>
      <c r="AJ278" s="118"/>
      <c r="AK278" s="118"/>
      <c r="AL278" s="118"/>
      <c r="AM278" s="118"/>
      <c r="AN278" s="118"/>
      <c r="AO278" s="118"/>
      <c r="AP278" s="118"/>
      <c r="AQ278" s="118"/>
      <c r="AR278" s="118"/>
      <c r="AS278" s="123"/>
      <c r="AT278" s="123"/>
      <c r="AU278" s="118"/>
      <c r="AV278" s="118"/>
      <c r="AW278" s="118"/>
      <c r="AX278" s="118"/>
      <c r="AY278" s="118"/>
      <c r="AZ278" s="118"/>
      <c r="BA278" s="118"/>
      <c r="BB278" s="118"/>
      <c r="BC278" s="118"/>
      <c r="BD278" s="118"/>
      <c r="BE278" s="118"/>
      <c r="BF278" s="118"/>
      <c r="BG278" s="118"/>
      <c r="BH278" s="118"/>
      <c r="BI278" s="118"/>
      <c r="BJ278" s="118"/>
      <c r="BK278" s="118"/>
      <c r="BL278" s="118"/>
      <c r="BM278" s="118"/>
      <c r="BN278" s="118"/>
      <c r="BO278" s="118"/>
      <c r="BP278" s="118"/>
      <c r="BQ278" s="118"/>
      <c r="BR278" s="118"/>
      <c r="BS278" s="118"/>
      <c r="BT278" s="118"/>
      <c r="BU278" s="118"/>
      <c r="BV278" s="118"/>
      <c r="BW278" s="118"/>
      <c r="BX278" s="118"/>
      <c r="BY278" s="118"/>
      <c r="BZ278" s="118"/>
      <c r="CA278" s="118"/>
      <c r="CB278" s="118"/>
      <c r="CC278" s="118"/>
      <c r="CD278" s="118"/>
      <c r="CE278" s="118"/>
      <c r="CF278" s="118"/>
      <c r="CG278" s="118"/>
      <c r="CH278" s="118"/>
      <c r="CI278" s="118"/>
      <c r="CJ278" s="118"/>
      <c r="CK278" s="118"/>
      <c r="CL278" s="118"/>
      <c r="CM278" s="118"/>
      <c r="CN278" s="118"/>
      <c r="CO278" s="118"/>
      <c r="CP278" s="118"/>
      <c r="CQ278" s="118"/>
      <c r="CR278" s="118"/>
      <c r="CS278" s="118"/>
      <c r="CT278" s="118"/>
      <c r="CU278" s="118"/>
      <c r="CV278" s="118"/>
      <c r="CW278" s="118"/>
      <c r="CX278" s="118"/>
      <c r="CY278" s="118"/>
      <c r="CZ278" s="118"/>
      <c r="DA278" s="118"/>
      <c r="DB278" s="118"/>
      <c r="DC278" s="118"/>
      <c r="DD278" s="118"/>
      <c r="DE278" s="118"/>
      <c r="DF278" s="118"/>
      <c r="DG278" s="118"/>
      <c r="DH278" s="118"/>
      <c r="DI278" s="118"/>
      <c r="DJ278" s="118"/>
      <c r="DK278" s="118"/>
      <c r="DL278" s="118"/>
      <c r="DM278" s="118"/>
      <c r="DN278" s="118"/>
      <c r="DO278" s="118"/>
      <c r="DP278" s="118"/>
      <c r="DQ278" s="118"/>
      <c r="DR278" s="118"/>
      <c r="DS278" s="118"/>
      <c r="DT278" s="118"/>
      <c r="DU278" s="129"/>
      <c r="DV278" s="118"/>
      <c r="DW278" s="118"/>
      <c r="DX278" s="118"/>
      <c r="DY278" s="118"/>
      <c r="DZ278" s="118"/>
      <c r="EA278" s="118"/>
      <c r="EB278" s="118"/>
      <c r="EC278" s="118"/>
      <c r="ED278" s="118"/>
      <c r="EE278" s="118"/>
      <c r="EF278" s="118"/>
      <c r="EG278" s="118"/>
      <c r="EH278" s="118"/>
      <c r="EI278" s="118"/>
      <c r="EJ278" s="118"/>
      <c r="EK278" s="118"/>
      <c r="EL278" s="123"/>
      <c r="EM278" s="123"/>
      <c r="EN278" s="118"/>
      <c r="EO278" s="118"/>
      <c r="EP278" s="118"/>
      <c r="EQ278" s="118"/>
      <c r="ER278" s="118"/>
      <c r="ES278" s="118"/>
      <c r="ET278" s="118"/>
      <c r="EU278" s="118"/>
      <c r="EV278" s="144"/>
      <c r="EW278" s="120"/>
      <c r="EX278" s="118"/>
      <c r="EY278" s="118"/>
      <c r="EZ278" s="264"/>
      <c r="FA278" s="264"/>
      <c r="FB278" s="118"/>
      <c r="FC278" s="118"/>
      <c r="FD278" s="118"/>
      <c r="FE278" s="118"/>
      <c r="FF278" s="118"/>
      <c r="FG278" s="118"/>
      <c r="FH278" s="118"/>
      <c r="FI278" s="118"/>
      <c r="FJ278" s="118"/>
      <c r="FK278" s="118"/>
      <c r="FL278" s="118"/>
      <c r="FM278" s="118"/>
      <c r="FN278" s="118"/>
      <c r="FO278" s="118"/>
      <c r="FP278" s="118"/>
      <c r="FQ278" s="118"/>
      <c r="FR278" s="118"/>
      <c r="FS278" s="118"/>
      <c r="FT278" s="118"/>
      <c r="FU278" s="118"/>
      <c r="FV278" s="118"/>
      <c r="FW278" s="118"/>
      <c r="FX278" s="118"/>
      <c r="FY278" s="118"/>
      <c r="FZ278" s="118"/>
      <c r="GA278" s="118"/>
      <c r="GB278" s="118"/>
      <c r="GC278" s="118"/>
      <c r="GD278" s="118"/>
      <c r="GE278" s="118"/>
      <c r="GF278" s="118"/>
      <c r="GG278" s="118"/>
      <c r="GH278" s="118"/>
      <c r="GI278" s="118"/>
      <c r="GJ278" s="118"/>
      <c r="GK278" s="118"/>
      <c r="GL278" s="118"/>
      <c r="GM278" s="118"/>
      <c r="GN278" s="118"/>
      <c r="GO278" s="118"/>
      <c r="GP278" s="118"/>
      <c r="GQ278" s="118"/>
      <c r="GR278" s="118"/>
      <c r="GS278" s="118"/>
      <c r="GT278" s="118"/>
      <c r="GU278" s="118"/>
      <c r="GV278" s="118"/>
      <c r="GW278" s="118"/>
      <c r="GX278" s="118"/>
      <c r="GY278" s="118"/>
      <c r="GZ278" s="118"/>
      <c r="HA278" s="118"/>
      <c r="HB278" s="118"/>
      <c r="HC278" s="118"/>
      <c r="HD278" s="118"/>
      <c r="HE278" s="118"/>
      <c r="HF278" s="118"/>
      <c r="HG278" s="118"/>
      <c r="HH278" s="118"/>
      <c r="HI278" s="118"/>
      <c r="HJ278" s="118"/>
      <c r="HK278" s="118"/>
      <c r="HL278" s="118"/>
      <c r="HM278" s="118"/>
      <c r="HN278" s="118"/>
      <c r="HO278" s="118"/>
      <c r="HP278" s="118"/>
      <c r="HQ278" s="118"/>
      <c r="HR278" s="118"/>
      <c r="HS278" s="118"/>
      <c r="HT278" s="118"/>
      <c r="HU278" s="118"/>
      <c r="HV278" s="118"/>
    </row>
    <row r="279" spans="1:230" x14ac:dyDescent="0.3">
      <c r="A279" s="120"/>
      <c r="B279" s="120"/>
      <c r="C279" s="118"/>
      <c r="D279" s="118"/>
      <c r="E279" s="118"/>
      <c r="F279" s="118"/>
      <c r="G279" s="118"/>
      <c r="H279" s="118"/>
      <c r="I279" s="118"/>
      <c r="J279" s="118"/>
      <c r="K279" s="118"/>
      <c r="L279" s="118"/>
      <c r="M279" s="118"/>
      <c r="N279" s="118"/>
      <c r="O279" s="118"/>
      <c r="P279" s="118"/>
      <c r="Q279" s="118"/>
      <c r="R279" s="118"/>
      <c r="S279" s="118"/>
      <c r="T279" s="123"/>
      <c r="U279" s="120"/>
      <c r="V279" s="118"/>
      <c r="W279" s="118"/>
      <c r="X279" s="118"/>
      <c r="Y279" s="118"/>
      <c r="Z279" s="118"/>
      <c r="AA279" s="118"/>
      <c r="AB279" s="118"/>
      <c r="AC279" s="118"/>
      <c r="AD279" s="118"/>
      <c r="AE279" s="118"/>
      <c r="AF279" s="118"/>
      <c r="AG279" s="118"/>
      <c r="AH279" s="118"/>
      <c r="AI279" s="118"/>
      <c r="AJ279" s="118"/>
      <c r="AK279" s="118"/>
      <c r="AL279" s="118"/>
      <c r="AM279" s="118"/>
      <c r="AN279" s="118"/>
      <c r="AO279" s="118"/>
      <c r="AP279" s="118"/>
      <c r="AQ279" s="118"/>
      <c r="AR279" s="118"/>
      <c r="AS279" s="123"/>
      <c r="AT279" s="123"/>
      <c r="AU279" s="118"/>
      <c r="AV279" s="118"/>
      <c r="AW279" s="118"/>
      <c r="AX279" s="118"/>
      <c r="AY279" s="118"/>
      <c r="AZ279" s="118"/>
      <c r="BA279" s="118"/>
      <c r="BB279" s="118"/>
      <c r="BC279" s="118"/>
      <c r="BD279" s="118"/>
      <c r="BE279" s="118"/>
      <c r="BF279" s="118"/>
      <c r="BG279" s="118"/>
      <c r="BH279" s="118"/>
      <c r="BI279" s="118"/>
      <c r="BJ279" s="118"/>
      <c r="BK279" s="118"/>
      <c r="BL279" s="118"/>
      <c r="BM279" s="118"/>
      <c r="BN279" s="118"/>
      <c r="BO279" s="118"/>
      <c r="BP279" s="118"/>
      <c r="BQ279" s="118"/>
      <c r="BR279" s="118"/>
      <c r="BS279" s="118"/>
      <c r="BT279" s="118"/>
      <c r="BU279" s="118"/>
      <c r="BV279" s="118"/>
      <c r="BW279" s="118"/>
      <c r="BX279" s="118"/>
      <c r="BY279" s="118"/>
      <c r="BZ279" s="118"/>
      <c r="CA279" s="118"/>
      <c r="CB279" s="118"/>
      <c r="CC279" s="118"/>
      <c r="CD279" s="118"/>
      <c r="CE279" s="118"/>
      <c r="CF279" s="118"/>
      <c r="CG279" s="118"/>
      <c r="CH279" s="118"/>
      <c r="CI279" s="118"/>
      <c r="CJ279" s="118"/>
      <c r="CK279" s="118"/>
      <c r="CL279" s="118"/>
      <c r="CM279" s="118"/>
      <c r="CN279" s="118"/>
      <c r="CO279" s="118"/>
      <c r="CP279" s="118"/>
      <c r="CQ279" s="118"/>
      <c r="CR279" s="118"/>
      <c r="CS279" s="118"/>
      <c r="CT279" s="118"/>
      <c r="CU279" s="118"/>
      <c r="CV279" s="118"/>
      <c r="CW279" s="118"/>
      <c r="CX279" s="118"/>
      <c r="CY279" s="118"/>
      <c r="CZ279" s="118"/>
      <c r="DA279" s="118"/>
      <c r="DB279" s="118"/>
      <c r="DC279" s="118"/>
      <c r="DD279" s="118"/>
      <c r="DE279" s="118"/>
      <c r="DF279" s="118"/>
      <c r="DG279" s="118"/>
      <c r="DH279" s="118"/>
      <c r="DI279" s="118"/>
      <c r="DJ279" s="118"/>
      <c r="DK279" s="118"/>
      <c r="DL279" s="118"/>
      <c r="DM279" s="118"/>
      <c r="DN279" s="118"/>
      <c r="DO279" s="118"/>
      <c r="DP279" s="118"/>
      <c r="DQ279" s="118"/>
      <c r="DR279" s="118"/>
      <c r="DS279" s="118"/>
      <c r="DT279" s="118"/>
      <c r="DU279" s="129"/>
      <c r="DV279" s="118"/>
      <c r="DW279" s="118"/>
      <c r="DX279" s="118"/>
      <c r="DY279" s="118"/>
      <c r="DZ279" s="118"/>
      <c r="EA279" s="118"/>
      <c r="EB279" s="118"/>
      <c r="EC279" s="118"/>
      <c r="ED279" s="118"/>
      <c r="EE279" s="118"/>
      <c r="EF279" s="118"/>
      <c r="EG279" s="118"/>
      <c r="EH279" s="118"/>
      <c r="EI279" s="118"/>
      <c r="EJ279" s="118"/>
      <c r="EK279" s="118"/>
      <c r="EL279" s="123"/>
      <c r="EM279" s="123"/>
      <c r="EN279" s="118"/>
      <c r="EO279" s="118"/>
      <c r="EP279" s="118"/>
      <c r="EQ279" s="118"/>
      <c r="ER279" s="118"/>
      <c r="ES279" s="118"/>
      <c r="ET279" s="118"/>
      <c r="EU279" s="118"/>
      <c r="EV279" s="144"/>
      <c r="EW279" s="120"/>
      <c r="EX279" s="118"/>
      <c r="EY279" s="118"/>
      <c r="EZ279" s="264"/>
      <c r="FA279" s="264"/>
      <c r="FB279" s="118"/>
      <c r="FC279" s="118"/>
      <c r="FD279" s="118"/>
      <c r="FE279" s="118"/>
      <c r="FF279" s="118"/>
      <c r="FG279" s="118"/>
      <c r="FH279" s="118"/>
      <c r="FI279" s="118"/>
      <c r="FJ279" s="118"/>
      <c r="FK279" s="118"/>
      <c r="FL279" s="118"/>
      <c r="FM279" s="118"/>
      <c r="FN279" s="118"/>
      <c r="FO279" s="118"/>
      <c r="FP279" s="118"/>
      <c r="FQ279" s="118"/>
      <c r="FR279" s="118"/>
      <c r="FS279" s="118"/>
      <c r="FT279" s="118"/>
      <c r="FU279" s="118"/>
      <c r="FV279" s="118"/>
      <c r="FW279" s="118"/>
      <c r="FX279" s="118"/>
      <c r="FY279" s="118"/>
      <c r="FZ279" s="118"/>
      <c r="GA279" s="118"/>
      <c r="GB279" s="118"/>
      <c r="GC279" s="118"/>
      <c r="GD279" s="118"/>
      <c r="GE279" s="118"/>
      <c r="GF279" s="118"/>
      <c r="GG279" s="118"/>
      <c r="GH279" s="118"/>
      <c r="GI279" s="118"/>
      <c r="GJ279" s="118"/>
      <c r="GK279" s="118"/>
      <c r="GL279" s="118"/>
      <c r="GM279" s="118"/>
      <c r="GN279" s="118"/>
      <c r="GO279" s="118"/>
      <c r="GP279" s="118"/>
      <c r="GQ279" s="118"/>
      <c r="GR279" s="118"/>
      <c r="GS279" s="118"/>
      <c r="GT279" s="118"/>
      <c r="GU279" s="118"/>
      <c r="GV279" s="118"/>
      <c r="GW279" s="118"/>
      <c r="GX279" s="118"/>
      <c r="GY279" s="118"/>
      <c r="GZ279" s="118"/>
      <c r="HA279" s="118"/>
      <c r="HB279" s="118"/>
      <c r="HC279" s="118"/>
      <c r="HD279" s="118"/>
      <c r="HE279" s="118"/>
      <c r="HF279" s="118"/>
      <c r="HG279" s="118"/>
      <c r="HH279" s="118"/>
      <c r="HI279" s="118"/>
      <c r="HJ279" s="118"/>
      <c r="HK279" s="118"/>
      <c r="HL279" s="118"/>
      <c r="HM279" s="118"/>
      <c r="HN279" s="118"/>
      <c r="HO279" s="118"/>
      <c r="HP279" s="118"/>
      <c r="HQ279" s="118"/>
      <c r="HR279" s="118"/>
      <c r="HS279" s="118"/>
      <c r="HT279" s="118"/>
      <c r="HU279" s="118"/>
      <c r="HV279" s="118"/>
    </row>
    <row r="280" spans="1:230" x14ac:dyDescent="0.3">
      <c r="A280" s="120"/>
      <c r="B280" s="120"/>
      <c r="C280" s="118"/>
      <c r="D280" s="118"/>
      <c r="E280" s="118"/>
      <c r="F280" s="118"/>
      <c r="G280" s="118"/>
      <c r="H280" s="118"/>
      <c r="I280" s="118"/>
      <c r="J280" s="118"/>
      <c r="K280" s="118"/>
      <c r="L280" s="118"/>
      <c r="M280" s="118"/>
      <c r="N280" s="118"/>
      <c r="O280" s="118"/>
      <c r="P280" s="118"/>
      <c r="Q280" s="118"/>
      <c r="R280" s="118"/>
      <c r="S280" s="118"/>
      <c r="T280" s="123"/>
      <c r="U280" s="120"/>
      <c r="V280" s="118"/>
      <c r="W280" s="118"/>
      <c r="X280" s="118"/>
      <c r="Y280" s="118"/>
      <c r="Z280" s="118"/>
      <c r="AA280" s="118"/>
      <c r="AB280" s="118"/>
      <c r="AC280" s="118"/>
      <c r="AD280" s="118"/>
      <c r="AE280" s="118"/>
      <c r="AF280" s="118"/>
      <c r="AG280" s="118"/>
      <c r="AH280" s="118"/>
      <c r="AI280" s="118"/>
      <c r="AJ280" s="118"/>
      <c r="AK280" s="118"/>
      <c r="AL280" s="118"/>
      <c r="AM280" s="118"/>
      <c r="AN280" s="118"/>
      <c r="AO280" s="118"/>
      <c r="AP280" s="118"/>
      <c r="AQ280" s="118"/>
      <c r="AR280" s="118"/>
      <c r="AS280" s="123"/>
      <c r="AT280" s="123"/>
      <c r="AU280" s="118"/>
      <c r="AV280" s="118"/>
      <c r="AW280" s="118"/>
      <c r="AX280" s="118"/>
      <c r="AY280" s="118"/>
      <c r="AZ280" s="118"/>
      <c r="BA280" s="118"/>
      <c r="BB280" s="118"/>
      <c r="BC280" s="118"/>
      <c r="BD280" s="118"/>
      <c r="BE280" s="118"/>
      <c r="BF280" s="118"/>
      <c r="BG280" s="118"/>
      <c r="BH280" s="118"/>
      <c r="BI280" s="118"/>
      <c r="BJ280" s="118"/>
      <c r="BK280" s="118"/>
      <c r="BL280" s="118"/>
      <c r="BM280" s="118"/>
      <c r="BN280" s="118"/>
      <c r="BO280" s="118"/>
      <c r="BP280" s="118"/>
      <c r="BQ280" s="118"/>
      <c r="BR280" s="118"/>
      <c r="BS280" s="118"/>
      <c r="BT280" s="118"/>
      <c r="BU280" s="118"/>
      <c r="BV280" s="118"/>
      <c r="BW280" s="118"/>
      <c r="BX280" s="118"/>
      <c r="BY280" s="118"/>
      <c r="BZ280" s="118"/>
      <c r="CA280" s="118"/>
      <c r="CB280" s="118"/>
      <c r="CC280" s="118"/>
      <c r="CD280" s="118"/>
      <c r="CE280" s="118"/>
      <c r="CF280" s="118"/>
      <c r="CG280" s="118"/>
      <c r="CH280" s="118"/>
      <c r="CI280" s="118"/>
      <c r="CJ280" s="118"/>
      <c r="CK280" s="118"/>
      <c r="CL280" s="118"/>
      <c r="CM280" s="118"/>
      <c r="CN280" s="118"/>
      <c r="CO280" s="118"/>
      <c r="CP280" s="118"/>
      <c r="CQ280" s="118"/>
      <c r="CR280" s="118"/>
      <c r="CS280" s="118"/>
      <c r="CT280" s="118"/>
      <c r="CU280" s="118"/>
      <c r="CV280" s="118"/>
      <c r="CW280" s="118"/>
      <c r="CX280" s="118"/>
      <c r="CY280" s="118"/>
      <c r="CZ280" s="118"/>
      <c r="DA280" s="118"/>
      <c r="DB280" s="118"/>
      <c r="DC280" s="118"/>
      <c r="DD280" s="118"/>
      <c r="DE280" s="118"/>
      <c r="DF280" s="118"/>
      <c r="DG280" s="118"/>
      <c r="DH280" s="118"/>
      <c r="DI280" s="118"/>
      <c r="DJ280" s="118"/>
      <c r="DK280" s="118"/>
      <c r="DL280" s="118"/>
      <c r="DM280" s="118"/>
      <c r="DN280" s="118"/>
      <c r="DO280" s="118"/>
      <c r="DP280" s="118"/>
      <c r="DQ280" s="118"/>
      <c r="DR280" s="118"/>
      <c r="DS280" s="118"/>
      <c r="DT280" s="118"/>
      <c r="DU280" s="129"/>
      <c r="DV280" s="118"/>
      <c r="DW280" s="118"/>
      <c r="DX280" s="118"/>
      <c r="DY280" s="118"/>
      <c r="DZ280" s="118"/>
      <c r="EA280" s="118"/>
      <c r="EB280" s="118"/>
      <c r="EC280" s="118"/>
      <c r="ED280" s="118"/>
      <c r="EE280" s="118"/>
      <c r="EF280" s="118"/>
      <c r="EG280" s="118"/>
      <c r="EH280" s="118"/>
      <c r="EI280" s="118"/>
      <c r="EJ280" s="118"/>
      <c r="EK280" s="118"/>
      <c r="EL280" s="123"/>
      <c r="EM280" s="123"/>
      <c r="EN280" s="118"/>
      <c r="EO280" s="118"/>
      <c r="EP280" s="118"/>
      <c r="EQ280" s="118"/>
      <c r="ER280" s="118"/>
      <c r="ES280" s="118"/>
      <c r="ET280" s="118"/>
      <c r="EU280" s="118"/>
      <c r="EV280" s="144"/>
      <c r="EW280" s="120"/>
      <c r="EX280" s="118"/>
      <c r="EY280" s="118"/>
      <c r="EZ280" s="264"/>
      <c r="FA280" s="264"/>
      <c r="FB280" s="118"/>
      <c r="FC280" s="118"/>
      <c r="FD280" s="118"/>
      <c r="FE280" s="118"/>
      <c r="FF280" s="118"/>
      <c r="FG280" s="118"/>
      <c r="FH280" s="118"/>
      <c r="FI280" s="118"/>
      <c r="FJ280" s="118"/>
      <c r="FK280" s="118"/>
      <c r="FL280" s="118"/>
      <c r="FM280" s="118"/>
      <c r="FN280" s="118"/>
      <c r="FO280" s="118"/>
      <c r="FP280" s="118"/>
      <c r="FQ280" s="118"/>
      <c r="FR280" s="118"/>
      <c r="FS280" s="118"/>
      <c r="FT280" s="118"/>
      <c r="FU280" s="118"/>
      <c r="FV280" s="118"/>
      <c r="FW280" s="118"/>
      <c r="FX280" s="118"/>
      <c r="FY280" s="118"/>
      <c r="FZ280" s="118"/>
      <c r="GA280" s="118"/>
      <c r="GB280" s="118"/>
      <c r="GC280" s="118"/>
      <c r="GD280" s="118"/>
      <c r="GE280" s="118"/>
      <c r="GF280" s="118"/>
      <c r="GG280" s="118"/>
      <c r="GH280" s="118"/>
      <c r="GI280" s="118"/>
      <c r="GJ280" s="118"/>
      <c r="GK280" s="118"/>
      <c r="GL280" s="118"/>
      <c r="GM280" s="118"/>
      <c r="GN280" s="118"/>
      <c r="GO280" s="118"/>
      <c r="GP280" s="118"/>
      <c r="GQ280" s="118"/>
      <c r="GR280" s="118"/>
      <c r="GS280" s="118"/>
      <c r="GT280" s="118"/>
      <c r="GU280" s="118"/>
      <c r="GV280" s="118"/>
      <c r="GW280" s="118"/>
      <c r="GX280" s="118"/>
      <c r="GY280" s="118"/>
      <c r="GZ280" s="118"/>
      <c r="HA280" s="118"/>
      <c r="HB280" s="118"/>
      <c r="HC280" s="118"/>
      <c r="HD280" s="118"/>
      <c r="HE280" s="118"/>
      <c r="HF280" s="118"/>
      <c r="HG280" s="118"/>
      <c r="HH280" s="118"/>
      <c r="HI280" s="118"/>
      <c r="HJ280" s="118"/>
      <c r="HK280" s="118"/>
      <c r="HL280" s="118"/>
      <c r="HM280" s="118"/>
      <c r="HN280" s="118"/>
      <c r="HO280" s="118"/>
      <c r="HP280" s="118"/>
      <c r="HQ280" s="118"/>
      <c r="HR280" s="118"/>
      <c r="HS280" s="118"/>
      <c r="HT280" s="118"/>
      <c r="HU280" s="118"/>
      <c r="HV280" s="118"/>
    </row>
    <row r="281" spans="1:230" x14ac:dyDescent="0.3">
      <c r="A281" s="120"/>
      <c r="B281" s="120"/>
      <c r="C281" s="118"/>
      <c r="D281" s="118"/>
      <c r="E281" s="118"/>
      <c r="F281" s="118"/>
      <c r="G281" s="118"/>
      <c r="H281" s="118"/>
      <c r="I281" s="118"/>
      <c r="J281" s="118"/>
      <c r="K281" s="118"/>
      <c r="L281" s="118"/>
      <c r="M281" s="118"/>
      <c r="N281" s="118"/>
      <c r="O281" s="118"/>
      <c r="P281" s="118"/>
      <c r="Q281" s="118"/>
      <c r="R281" s="118"/>
      <c r="S281" s="118"/>
      <c r="T281" s="123"/>
      <c r="U281" s="120"/>
      <c r="V281" s="118"/>
      <c r="W281" s="118"/>
      <c r="X281" s="118"/>
      <c r="Y281" s="118"/>
      <c r="Z281" s="118"/>
      <c r="AA281" s="118"/>
      <c r="AB281" s="118"/>
      <c r="AC281" s="118"/>
      <c r="AD281" s="118"/>
      <c r="AE281" s="118"/>
      <c r="AF281" s="118"/>
      <c r="AG281" s="118"/>
      <c r="AH281" s="118"/>
      <c r="AI281" s="118"/>
      <c r="AJ281" s="118"/>
      <c r="AK281" s="118"/>
      <c r="AL281" s="118"/>
      <c r="AM281" s="118"/>
      <c r="AN281" s="118"/>
      <c r="AO281" s="118"/>
      <c r="AP281" s="118"/>
      <c r="AQ281" s="118"/>
      <c r="AR281" s="118"/>
      <c r="AS281" s="123"/>
      <c r="AT281" s="123"/>
      <c r="AU281" s="118"/>
      <c r="AV281" s="118"/>
      <c r="AW281" s="118"/>
      <c r="AX281" s="118"/>
      <c r="AY281" s="118"/>
      <c r="AZ281" s="118"/>
      <c r="BA281" s="118"/>
      <c r="BB281" s="118"/>
      <c r="BC281" s="118"/>
      <c r="BD281" s="118"/>
      <c r="BE281" s="118"/>
      <c r="BF281" s="118"/>
      <c r="BG281" s="118"/>
      <c r="BH281" s="118"/>
      <c r="BI281" s="118"/>
      <c r="BJ281" s="118"/>
      <c r="BK281" s="118"/>
      <c r="BL281" s="118"/>
      <c r="BM281" s="118"/>
      <c r="BN281" s="118"/>
      <c r="BO281" s="118"/>
      <c r="BP281" s="118"/>
      <c r="BQ281" s="118"/>
      <c r="BR281" s="118"/>
      <c r="BS281" s="118"/>
      <c r="BT281" s="118"/>
      <c r="BU281" s="118"/>
      <c r="BV281" s="118"/>
      <c r="BW281" s="118"/>
      <c r="BX281" s="118"/>
      <c r="BY281" s="118"/>
      <c r="BZ281" s="118"/>
      <c r="CA281" s="118"/>
      <c r="CB281" s="118"/>
      <c r="CC281" s="118"/>
      <c r="CD281" s="118"/>
      <c r="CE281" s="118"/>
      <c r="CF281" s="118"/>
      <c r="CG281" s="118"/>
      <c r="CH281" s="118"/>
      <c r="CI281" s="118"/>
      <c r="CJ281" s="118"/>
      <c r="CK281" s="118"/>
      <c r="CL281" s="118"/>
      <c r="CM281" s="118"/>
      <c r="CN281" s="118"/>
      <c r="CO281" s="118"/>
      <c r="CP281" s="118"/>
      <c r="CQ281" s="118"/>
      <c r="CR281" s="118"/>
      <c r="CS281" s="118"/>
      <c r="CT281" s="118"/>
      <c r="CU281" s="118"/>
      <c r="CV281" s="118"/>
      <c r="CW281" s="118"/>
      <c r="CX281" s="118"/>
      <c r="CY281" s="118"/>
      <c r="CZ281" s="118"/>
      <c r="DA281" s="118"/>
      <c r="DB281" s="118"/>
      <c r="DC281" s="118"/>
      <c r="DD281" s="118"/>
      <c r="DE281" s="118"/>
      <c r="DF281" s="118"/>
      <c r="DG281" s="118"/>
      <c r="DH281" s="118"/>
      <c r="DI281" s="118"/>
      <c r="DJ281" s="118"/>
      <c r="DK281" s="118"/>
      <c r="DL281" s="118"/>
      <c r="DM281" s="118"/>
      <c r="DN281" s="118"/>
      <c r="DO281" s="118"/>
      <c r="DP281" s="118"/>
      <c r="DQ281" s="118"/>
      <c r="DR281" s="118"/>
      <c r="DS281" s="118"/>
      <c r="DT281" s="118"/>
      <c r="DU281" s="129"/>
      <c r="DV281" s="118"/>
      <c r="DW281" s="118"/>
      <c r="DX281" s="118"/>
      <c r="DY281" s="118"/>
      <c r="DZ281" s="118"/>
      <c r="EA281" s="118"/>
      <c r="EB281" s="118"/>
      <c r="EC281" s="118"/>
      <c r="ED281" s="118"/>
      <c r="EE281" s="118"/>
      <c r="EF281" s="118"/>
      <c r="EG281" s="118"/>
      <c r="EH281" s="118"/>
      <c r="EI281" s="118"/>
      <c r="EJ281" s="118"/>
      <c r="EK281" s="118"/>
      <c r="EL281" s="123"/>
      <c r="EM281" s="123"/>
      <c r="EN281" s="118"/>
      <c r="EO281" s="118"/>
      <c r="EP281" s="118"/>
      <c r="EQ281" s="118"/>
      <c r="ER281" s="118"/>
      <c r="ES281" s="118"/>
      <c r="ET281" s="118"/>
      <c r="EU281" s="118"/>
      <c r="EV281" s="144"/>
      <c r="EW281" s="120"/>
      <c r="EX281" s="118"/>
      <c r="EY281" s="118"/>
      <c r="EZ281" s="264"/>
      <c r="FA281" s="264"/>
      <c r="FB281" s="118"/>
      <c r="FC281" s="118"/>
      <c r="FD281" s="118"/>
      <c r="FE281" s="118"/>
      <c r="FF281" s="118"/>
      <c r="FG281" s="118"/>
      <c r="FH281" s="118"/>
      <c r="FI281" s="118"/>
      <c r="FJ281" s="118"/>
      <c r="FK281" s="118"/>
      <c r="FL281" s="118"/>
      <c r="FM281" s="118"/>
      <c r="FN281" s="118"/>
      <c r="FO281" s="118"/>
      <c r="FP281" s="118"/>
      <c r="FQ281" s="118"/>
      <c r="FR281" s="118"/>
      <c r="FS281" s="118"/>
      <c r="FT281" s="118"/>
      <c r="FU281" s="118"/>
      <c r="FV281" s="118"/>
      <c r="FW281" s="118"/>
      <c r="FX281" s="118"/>
      <c r="FY281" s="118"/>
      <c r="FZ281" s="118"/>
      <c r="GA281" s="118"/>
      <c r="GB281" s="118"/>
      <c r="GC281" s="118"/>
      <c r="GD281" s="118"/>
      <c r="GE281" s="118"/>
      <c r="GF281" s="118"/>
      <c r="GG281" s="118"/>
      <c r="GH281" s="118"/>
      <c r="GI281" s="118"/>
      <c r="GJ281" s="118"/>
      <c r="GK281" s="118"/>
      <c r="GL281" s="118"/>
      <c r="GM281" s="118"/>
      <c r="GN281" s="118"/>
      <c r="GO281" s="118"/>
      <c r="GP281" s="118"/>
      <c r="GQ281" s="118"/>
      <c r="GR281" s="118"/>
      <c r="GS281" s="118"/>
      <c r="GT281" s="118"/>
      <c r="GU281" s="118"/>
      <c r="GV281" s="118"/>
      <c r="GW281" s="118"/>
      <c r="GX281" s="118"/>
      <c r="GY281" s="118"/>
      <c r="GZ281" s="118"/>
      <c r="HA281" s="118"/>
      <c r="HB281" s="118"/>
      <c r="HC281" s="118"/>
      <c r="HD281" s="118"/>
      <c r="HE281" s="118"/>
      <c r="HF281" s="118"/>
      <c r="HG281" s="118"/>
      <c r="HH281" s="118"/>
      <c r="HI281" s="118"/>
      <c r="HJ281" s="118"/>
      <c r="HK281" s="118"/>
      <c r="HL281" s="118"/>
      <c r="HM281" s="118"/>
      <c r="HN281" s="118"/>
      <c r="HO281" s="118"/>
      <c r="HP281" s="118"/>
      <c r="HQ281" s="118"/>
      <c r="HR281" s="118"/>
      <c r="HS281" s="118"/>
      <c r="HT281" s="118"/>
      <c r="HU281" s="118"/>
      <c r="HV281" s="118"/>
    </row>
    <row r="282" spans="1:230" x14ac:dyDescent="0.3">
      <c r="A282" s="120"/>
      <c r="B282" s="120"/>
      <c r="C282" s="118"/>
      <c r="D282" s="118"/>
      <c r="E282" s="118"/>
      <c r="F282" s="118"/>
      <c r="G282" s="118"/>
      <c r="H282" s="118"/>
      <c r="I282" s="118"/>
      <c r="J282" s="118"/>
      <c r="K282" s="118"/>
      <c r="L282" s="118"/>
      <c r="M282" s="118"/>
      <c r="N282" s="118"/>
      <c r="O282" s="118"/>
      <c r="P282" s="118"/>
      <c r="Q282" s="118"/>
      <c r="R282" s="118"/>
      <c r="S282" s="118"/>
      <c r="T282" s="123"/>
      <c r="U282" s="120"/>
      <c r="V282" s="118"/>
      <c r="W282" s="118"/>
      <c r="X282" s="118"/>
      <c r="Y282" s="118"/>
      <c r="Z282" s="118"/>
      <c r="AA282" s="118"/>
      <c r="AB282" s="118"/>
      <c r="AC282" s="118"/>
      <c r="AD282" s="118"/>
      <c r="AE282" s="118"/>
      <c r="AF282" s="118"/>
      <c r="AG282" s="118"/>
      <c r="AH282" s="118"/>
      <c r="AI282" s="118"/>
      <c r="AJ282" s="118"/>
      <c r="AK282" s="118"/>
      <c r="AL282" s="118"/>
      <c r="AM282" s="118"/>
      <c r="AN282" s="118"/>
      <c r="AO282" s="118"/>
      <c r="AP282" s="118"/>
      <c r="AQ282" s="118"/>
      <c r="AR282" s="118"/>
      <c r="AS282" s="123"/>
      <c r="AT282" s="123"/>
      <c r="AU282" s="118"/>
      <c r="AV282" s="118"/>
      <c r="AW282" s="118"/>
      <c r="AX282" s="118"/>
      <c r="AY282" s="118"/>
      <c r="AZ282" s="118"/>
      <c r="BA282" s="118"/>
      <c r="BB282" s="118"/>
      <c r="BC282" s="118"/>
      <c r="BD282" s="118"/>
      <c r="BE282" s="118"/>
      <c r="BF282" s="118"/>
      <c r="BG282" s="118"/>
      <c r="BH282" s="118"/>
      <c r="BI282" s="118"/>
      <c r="BJ282" s="118"/>
      <c r="BK282" s="118"/>
      <c r="BL282" s="118"/>
      <c r="BM282" s="118"/>
      <c r="BN282" s="118"/>
      <c r="BO282" s="118"/>
      <c r="BP282" s="118"/>
      <c r="BQ282" s="118"/>
      <c r="BR282" s="118"/>
      <c r="BS282" s="118"/>
      <c r="BT282" s="118"/>
      <c r="BU282" s="118"/>
      <c r="BV282" s="118"/>
      <c r="BW282" s="118"/>
      <c r="BX282" s="118"/>
      <c r="BY282" s="118"/>
      <c r="BZ282" s="118"/>
      <c r="CA282" s="118"/>
      <c r="CB282" s="118"/>
      <c r="CC282" s="118"/>
      <c r="CD282" s="118"/>
      <c r="CE282" s="118"/>
      <c r="CF282" s="118"/>
      <c r="CG282" s="118"/>
      <c r="CH282" s="118"/>
      <c r="CI282" s="118"/>
      <c r="CJ282" s="118"/>
      <c r="CK282" s="118"/>
      <c r="CL282" s="118"/>
      <c r="CM282" s="118"/>
      <c r="CN282" s="118"/>
      <c r="CO282" s="118"/>
      <c r="CP282" s="118"/>
      <c r="CQ282" s="118"/>
      <c r="CR282" s="118"/>
      <c r="CS282" s="118"/>
      <c r="CT282" s="118"/>
      <c r="CU282" s="118"/>
      <c r="CV282" s="118"/>
      <c r="CW282" s="118"/>
      <c r="CX282" s="118"/>
      <c r="CY282" s="118"/>
      <c r="CZ282" s="118"/>
      <c r="DA282" s="118"/>
      <c r="DB282" s="118"/>
      <c r="DC282" s="118"/>
      <c r="DD282" s="118"/>
      <c r="DE282" s="118"/>
      <c r="DF282" s="118"/>
      <c r="DG282" s="118"/>
      <c r="DH282" s="118"/>
      <c r="DI282" s="118"/>
      <c r="DJ282" s="118"/>
      <c r="DK282" s="118"/>
      <c r="DL282" s="118"/>
      <c r="DM282" s="118"/>
      <c r="DN282" s="118"/>
      <c r="DO282" s="118"/>
      <c r="DP282" s="118"/>
      <c r="DQ282" s="118"/>
      <c r="DR282" s="118"/>
      <c r="DS282" s="118"/>
      <c r="DT282" s="118"/>
      <c r="DU282" s="129"/>
      <c r="DV282" s="118"/>
      <c r="DW282" s="118"/>
      <c r="DX282" s="118"/>
      <c r="DY282" s="118"/>
      <c r="DZ282" s="118"/>
      <c r="EA282" s="118"/>
      <c r="EB282" s="118"/>
      <c r="EC282" s="118"/>
      <c r="ED282" s="118"/>
      <c r="EE282" s="118"/>
      <c r="EF282" s="118"/>
      <c r="EG282" s="118"/>
      <c r="EH282" s="118"/>
      <c r="EI282" s="118"/>
      <c r="EJ282" s="118"/>
      <c r="EK282" s="118"/>
      <c r="EL282" s="123"/>
      <c r="EM282" s="123"/>
      <c r="EN282" s="118"/>
      <c r="EO282" s="118"/>
      <c r="EP282" s="118"/>
      <c r="EQ282" s="118"/>
      <c r="ER282" s="118"/>
      <c r="ES282" s="118"/>
      <c r="ET282" s="118"/>
      <c r="EU282" s="118"/>
      <c r="EV282" s="144"/>
      <c r="EW282" s="120"/>
      <c r="EX282" s="118"/>
      <c r="EY282" s="118"/>
      <c r="EZ282" s="264"/>
      <c r="FA282" s="264"/>
      <c r="FB282" s="118"/>
      <c r="FC282" s="118"/>
      <c r="FD282" s="118"/>
      <c r="FE282" s="118"/>
      <c r="FF282" s="118"/>
      <c r="FG282" s="118"/>
      <c r="FH282" s="118"/>
      <c r="FI282" s="118"/>
      <c r="FJ282" s="118"/>
      <c r="FK282" s="118"/>
      <c r="FL282" s="118"/>
      <c r="FM282" s="118"/>
      <c r="FN282" s="118"/>
      <c r="FO282" s="118"/>
      <c r="FP282" s="118"/>
      <c r="FQ282" s="118"/>
      <c r="FR282" s="118"/>
      <c r="FS282" s="118"/>
      <c r="FT282" s="118"/>
      <c r="FU282" s="118"/>
      <c r="FV282" s="118"/>
      <c r="FW282" s="118"/>
      <c r="FX282" s="118"/>
      <c r="FY282" s="118"/>
      <c r="FZ282" s="118"/>
      <c r="GA282" s="118"/>
      <c r="GB282" s="118"/>
      <c r="GC282" s="118"/>
      <c r="GD282" s="118"/>
      <c r="GE282" s="118"/>
      <c r="GF282" s="118"/>
      <c r="GG282" s="118"/>
      <c r="GH282" s="118"/>
      <c r="GI282" s="118"/>
      <c r="GJ282" s="118"/>
      <c r="GK282" s="118"/>
      <c r="GL282" s="118"/>
      <c r="GM282" s="118"/>
      <c r="GN282" s="118"/>
      <c r="GO282" s="118"/>
      <c r="GP282" s="118"/>
      <c r="GQ282" s="118"/>
      <c r="GR282" s="118"/>
      <c r="GS282" s="118"/>
      <c r="GT282" s="118"/>
      <c r="GU282" s="118"/>
      <c r="GV282" s="118"/>
      <c r="GW282" s="118"/>
      <c r="GX282" s="118"/>
      <c r="GY282" s="118"/>
      <c r="GZ282" s="118"/>
      <c r="HA282" s="118"/>
      <c r="HB282" s="118"/>
      <c r="HC282" s="118"/>
      <c r="HD282" s="118"/>
      <c r="HE282" s="118"/>
      <c r="HF282" s="118"/>
      <c r="HG282" s="118"/>
      <c r="HH282" s="118"/>
      <c r="HI282" s="118"/>
      <c r="HJ282" s="118"/>
      <c r="HK282" s="118"/>
      <c r="HL282" s="118"/>
      <c r="HM282" s="118"/>
      <c r="HN282" s="118"/>
      <c r="HO282" s="118"/>
      <c r="HP282" s="118"/>
      <c r="HQ282" s="118"/>
      <c r="HR282" s="118"/>
      <c r="HS282" s="118"/>
      <c r="HT282" s="118"/>
      <c r="HU282" s="118"/>
      <c r="HV282" s="118"/>
    </row>
    <row r="283" spans="1:230" x14ac:dyDescent="0.3">
      <c r="A283" s="120"/>
      <c r="B283" s="120"/>
      <c r="C283" s="118"/>
      <c r="D283" s="118"/>
      <c r="E283" s="118"/>
      <c r="F283" s="118"/>
      <c r="G283" s="118"/>
      <c r="H283" s="118"/>
      <c r="I283" s="118"/>
      <c r="J283" s="118"/>
      <c r="K283" s="118"/>
      <c r="L283" s="118"/>
      <c r="M283" s="118"/>
      <c r="N283" s="118"/>
      <c r="O283" s="118"/>
      <c r="P283" s="118"/>
      <c r="Q283" s="118"/>
      <c r="R283" s="118"/>
      <c r="S283" s="118"/>
      <c r="T283" s="123"/>
      <c r="U283" s="120"/>
      <c r="V283" s="118"/>
      <c r="W283" s="118"/>
      <c r="X283" s="118"/>
      <c r="Y283" s="118"/>
      <c r="Z283" s="118"/>
      <c r="AA283" s="118"/>
      <c r="AB283" s="118"/>
      <c r="AC283" s="118"/>
      <c r="AD283" s="118"/>
      <c r="AE283" s="118"/>
      <c r="AF283" s="118"/>
      <c r="AG283" s="118"/>
      <c r="AH283" s="118"/>
      <c r="AI283" s="118"/>
      <c r="AJ283" s="118"/>
      <c r="AK283" s="118"/>
      <c r="AL283" s="118"/>
      <c r="AM283" s="118"/>
      <c r="AN283" s="118"/>
      <c r="AO283" s="118"/>
      <c r="AP283" s="118"/>
      <c r="AQ283" s="118"/>
      <c r="AR283" s="118"/>
      <c r="AS283" s="123"/>
      <c r="AT283" s="123"/>
      <c r="AU283" s="118"/>
      <c r="AV283" s="118"/>
      <c r="AW283" s="118"/>
      <c r="AX283" s="118"/>
      <c r="AY283" s="118"/>
      <c r="AZ283" s="118"/>
      <c r="BA283" s="118"/>
      <c r="BB283" s="118"/>
      <c r="BC283" s="118"/>
      <c r="BD283" s="118"/>
      <c r="BE283" s="118"/>
      <c r="BF283" s="118"/>
      <c r="BG283" s="118"/>
      <c r="BH283" s="118"/>
      <c r="BI283" s="118"/>
      <c r="BJ283" s="118"/>
      <c r="BK283" s="118"/>
      <c r="BL283" s="118"/>
      <c r="BM283" s="118"/>
      <c r="BN283" s="118"/>
      <c r="BO283" s="118"/>
      <c r="BP283" s="118"/>
      <c r="BQ283" s="118"/>
      <c r="BR283" s="118"/>
      <c r="BS283" s="118"/>
      <c r="BT283" s="118"/>
      <c r="BU283" s="118"/>
      <c r="BV283" s="118"/>
      <c r="BW283" s="118"/>
      <c r="BX283" s="118"/>
      <c r="BY283" s="118"/>
      <c r="BZ283" s="118"/>
      <c r="CA283" s="118"/>
      <c r="CB283" s="118"/>
      <c r="CC283" s="118"/>
      <c r="CD283" s="118"/>
      <c r="CE283" s="118"/>
      <c r="CF283" s="118"/>
      <c r="CG283" s="118"/>
      <c r="CH283" s="118"/>
      <c r="CI283" s="118"/>
      <c r="CJ283" s="118"/>
      <c r="CK283" s="118"/>
      <c r="CL283" s="118"/>
      <c r="CM283" s="118"/>
      <c r="CN283" s="118"/>
      <c r="CO283" s="118"/>
      <c r="CP283" s="118"/>
      <c r="CQ283" s="118"/>
      <c r="CR283" s="118"/>
      <c r="CS283" s="118"/>
      <c r="CT283" s="118"/>
      <c r="CU283" s="118"/>
      <c r="CV283" s="118"/>
      <c r="CW283" s="118"/>
      <c r="CX283" s="118"/>
      <c r="CY283" s="118"/>
      <c r="CZ283" s="118"/>
      <c r="DA283" s="118"/>
      <c r="DB283" s="118"/>
      <c r="DC283" s="118"/>
      <c r="DD283" s="118"/>
      <c r="DE283" s="118"/>
      <c r="DF283" s="118"/>
      <c r="DG283" s="118"/>
      <c r="DH283" s="118"/>
      <c r="DI283" s="118"/>
      <c r="DJ283" s="118"/>
      <c r="DK283" s="118"/>
      <c r="DL283" s="118"/>
      <c r="DM283" s="118"/>
      <c r="DN283" s="118"/>
      <c r="DO283" s="118"/>
      <c r="DP283" s="118"/>
      <c r="DQ283" s="118"/>
      <c r="DR283" s="118"/>
      <c r="DS283" s="118"/>
      <c r="DT283" s="118"/>
      <c r="DU283" s="129"/>
      <c r="DV283" s="118"/>
      <c r="DW283" s="118"/>
      <c r="DX283" s="118"/>
      <c r="DY283" s="118"/>
      <c r="DZ283" s="118"/>
      <c r="EA283" s="118"/>
      <c r="EB283" s="118"/>
      <c r="EC283" s="118"/>
      <c r="ED283" s="118"/>
      <c r="EE283" s="118"/>
      <c r="EF283" s="118"/>
      <c r="EG283" s="118"/>
      <c r="EH283" s="118"/>
      <c r="EI283" s="118"/>
      <c r="EJ283" s="118"/>
      <c r="EK283" s="118"/>
      <c r="EL283" s="123"/>
      <c r="EM283" s="123"/>
      <c r="EN283" s="118"/>
      <c r="EO283" s="118"/>
      <c r="EP283" s="118"/>
      <c r="EQ283" s="118"/>
      <c r="ER283" s="118"/>
      <c r="ES283" s="118"/>
      <c r="ET283" s="118"/>
      <c r="EU283" s="118"/>
      <c r="EV283" s="144"/>
      <c r="EW283" s="120"/>
      <c r="EX283" s="118"/>
      <c r="EY283" s="118"/>
      <c r="EZ283" s="264"/>
      <c r="FA283" s="264"/>
      <c r="FB283" s="118"/>
      <c r="FC283" s="118"/>
      <c r="FD283" s="118"/>
      <c r="FE283" s="118"/>
      <c r="FF283" s="118"/>
      <c r="FG283" s="118"/>
      <c r="FH283" s="118"/>
      <c r="FI283" s="118"/>
      <c r="FJ283" s="118"/>
      <c r="FK283" s="118"/>
      <c r="FL283" s="118"/>
      <c r="FM283" s="118"/>
      <c r="FN283" s="118"/>
      <c r="FO283" s="118"/>
      <c r="FP283" s="118"/>
      <c r="FQ283" s="118"/>
      <c r="FR283" s="118"/>
      <c r="FS283" s="118"/>
      <c r="FT283" s="118"/>
      <c r="FU283" s="118"/>
      <c r="FV283" s="118"/>
      <c r="FW283" s="118"/>
      <c r="FX283" s="118"/>
      <c r="FY283" s="118"/>
      <c r="FZ283" s="118"/>
      <c r="GA283" s="118"/>
      <c r="GB283" s="118"/>
      <c r="GC283" s="118"/>
      <c r="GD283" s="118"/>
      <c r="GE283" s="118"/>
      <c r="GF283" s="118"/>
      <c r="GG283" s="118"/>
      <c r="GH283" s="118"/>
      <c r="GI283" s="118"/>
      <c r="GJ283" s="118"/>
      <c r="GK283" s="118"/>
      <c r="GL283" s="118"/>
      <c r="GM283" s="118"/>
      <c r="GN283" s="118"/>
      <c r="GO283" s="118"/>
      <c r="GP283" s="118"/>
      <c r="GQ283" s="118"/>
      <c r="GR283" s="118"/>
      <c r="GS283" s="118"/>
      <c r="GT283" s="118"/>
      <c r="GU283" s="118"/>
      <c r="GV283" s="118"/>
      <c r="GW283" s="118"/>
      <c r="GX283" s="118"/>
      <c r="GY283" s="118"/>
      <c r="GZ283" s="118"/>
      <c r="HA283" s="118"/>
      <c r="HB283" s="118"/>
      <c r="HC283" s="118"/>
      <c r="HD283" s="118"/>
      <c r="HE283" s="118"/>
      <c r="HF283" s="118"/>
      <c r="HG283" s="118"/>
      <c r="HH283" s="118"/>
      <c r="HI283" s="118"/>
      <c r="HJ283" s="118"/>
      <c r="HK283" s="118"/>
      <c r="HL283" s="118"/>
      <c r="HM283" s="118"/>
      <c r="HN283" s="118"/>
      <c r="HO283" s="118"/>
      <c r="HP283" s="118"/>
      <c r="HQ283" s="118"/>
      <c r="HR283" s="118"/>
      <c r="HS283" s="118"/>
      <c r="HT283" s="118"/>
      <c r="HU283" s="118"/>
      <c r="HV283" s="118"/>
    </row>
    <row r="284" spans="1:230" x14ac:dyDescent="0.3">
      <c r="A284" s="120"/>
      <c r="B284" s="120"/>
      <c r="C284" s="118"/>
      <c r="D284" s="118"/>
      <c r="E284" s="118"/>
      <c r="F284" s="118"/>
      <c r="G284" s="118"/>
      <c r="H284" s="118"/>
      <c r="I284" s="118"/>
      <c r="J284" s="118"/>
      <c r="K284" s="118"/>
      <c r="L284" s="118"/>
      <c r="M284" s="118"/>
      <c r="N284" s="118"/>
      <c r="O284" s="118"/>
      <c r="P284" s="118"/>
      <c r="Q284" s="118"/>
      <c r="R284" s="118"/>
      <c r="S284" s="118"/>
      <c r="T284" s="123"/>
      <c r="U284" s="120"/>
      <c r="V284" s="118"/>
      <c r="W284" s="118"/>
      <c r="X284" s="118"/>
      <c r="Y284" s="118"/>
      <c r="Z284" s="118"/>
      <c r="AA284" s="118"/>
      <c r="AB284" s="118"/>
      <c r="AC284" s="118"/>
      <c r="AD284" s="118"/>
      <c r="AE284" s="118"/>
      <c r="AF284" s="118"/>
      <c r="AG284" s="118"/>
      <c r="AH284" s="118"/>
      <c r="AI284" s="118"/>
      <c r="AJ284" s="118"/>
      <c r="AK284" s="118"/>
      <c r="AL284" s="118"/>
      <c r="AM284" s="118"/>
      <c r="AN284" s="118"/>
      <c r="AO284" s="118"/>
      <c r="AP284" s="118"/>
      <c r="AQ284" s="118"/>
      <c r="AR284" s="118"/>
      <c r="AS284" s="123"/>
      <c r="AT284" s="123"/>
      <c r="AU284" s="118"/>
      <c r="AV284" s="118"/>
      <c r="AW284" s="118"/>
      <c r="AX284" s="118"/>
      <c r="AY284" s="118"/>
      <c r="AZ284" s="118"/>
      <c r="BA284" s="118"/>
      <c r="BB284" s="118"/>
      <c r="BC284" s="118"/>
      <c r="BD284" s="118"/>
      <c r="BE284" s="118"/>
      <c r="BF284" s="118"/>
      <c r="BG284" s="118"/>
      <c r="BH284" s="118"/>
      <c r="BI284" s="118"/>
      <c r="BJ284" s="118"/>
      <c r="BK284" s="118"/>
      <c r="BL284" s="118"/>
      <c r="BM284" s="118"/>
      <c r="BN284" s="118"/>
      <c r="BO284" s="118"/>
      <c r="BP284" s="118"/>
      <c r="BQ284" s="118"/>
      <c r="BR284" s="118"/>
      <c r="BS284" s="118"/>
      <c r="BT284" s="118"/>
      <c r="BU284" s="118"/>
      <c r="BV284" s="118"/>
      <c r="BW284" s="118"/>
      <c r="BX284" s="118"/>
      <c r="BY284" s="118"/>
      <c r="BZ284" s="118"/>
      <c r="CA284" s="118"/>
      <c r="CB284" s="118"/>
      <c r="CC284" s="118"/>
      <c r="CD284" s="118"/>
      <c r="CE284" s="118"/>
      <c r="CF284" s="118"/>
      <c r="CG284" s="118"/>
      <c r="CH284" s="118"/>
      <c r="CI284" s="118"/>
      <c r="CJ284" s="118"/>
      <c r="CK284" s="118"/>
      <c r="CL284" s="118"/>
      <c r="CM284" s="118"/>
      <c r="CN284" s="118"/>
      <c r="CO284" s="118"/>
      <c r="CP284" s="118"/>
      <c r="CQ284" s="118"/>
      <c r="CR284" s="118"/>
      <c r="CS284" s="118"/>
      <c r="CT284" s="118"/>
      <c r="CU284" s="118"/>
      <c r="CV284" s="118"/>
      <c r="CW284" s="118"/>
      <c r="CX284" s="118"/>
      <c r="CY284" s="118"/>
      <c r="CZ284" s="118"/>
      <c r="DA284" s="118"/>
      <c r="DB284" s="118"/>
      <c r="DC284" s="118"/>
      <c r="DD284" s="118"/>
      <c r="DE284" s="118"/>
      <c r="DF284" s="118"/>
      <c r="DG284" s="118"/>
      <c r="DH284" s="118"/>
      <c r="DI284" s="118"/>
      <c r="DJ284" s="118"/>
      <c r="DK284" s="118"/>
      <c r="DL284" s="118"/>
      <c r="DM284" s="118"/>
      <c r="DN284" s="118"/>
      <c r="DO284" s="118"/>
      <c r="DP284" s="118"/>
      <c r="DQ284" s="118"/>
      <c r="DR284" s="118"/>
      <c r="DS284" s="118"/>
      <c r="DT284" s="118"/>
      <c r="DU284" s="129"/>
      <c r="DV284" s="118"/>
      <c r="DW284" s="118"/>
      <c r="DX284" s="118"/>
      <c r="DY284" s="118"/>
      <c r="DZ284" s="118"/>
      <c r="EA284" s="118"/>
      <c r="EB284" s="118"/>
      <c r="EC284" s="118"/>
      <c r="ED284" s="118"/>
      <c r="EE284" s="118"/>
      <c r="EF284" s="118"/>
      <c r="EG284" s="118"/>
      <c r="EH284" s="118"/>
      <c r="EI284" s="118"/>
      <c r="EJ284" s="118"/>
      <c r="EK284" s="118"/>
      <c r="EL284" s="123"/>
      <c r="EM284" s="123"/>
      <c r="EN284" s="118"/>
      <c r="EO284" s="118"/>
      <c r="EP284" s="118"/>
      <c r="EQ284" s="118"/>
      <c r="ER284" s="118"/>
      <c r="ES284" s="118"/>
      <c r="ET284" s="118"/>
      <c r="EU284" s="118"/>
      <c r="EV284" s="144"/>
      <c r="EW284" s="120"/>
      <c r="EX284" s="118"/>
      <c r="EY284" s="118"/>
      <c r="EZ284" s="264"/>
      <c r="FA284" s="264"/>
      <c r="FB284" s="118"/>
      <c r="FC284" s="118"/>
      <c r="FD284" s="118"/>
      <c r="FE284" s="118"/>
      <c r="FF284" s="118"/>
      <c r="FG284" s="118"/>
      <c r="FH284" s="118"/>
      <c r="FI284" s="118"/>
      <c r="FJ284" s="118"/>
      <c r="FK284" s="118"/>
      <c r="FL284" s="118"/>
      <c r="FM284" s="118"/>
      <c r="FN284" s="118"/>
      <c r="FO284" s="118"/>
      <c r="FP284" s="118"/>
      <c r="FQ284" s="118"/>
      <c r="FR284" s="118"/>
      <c r="FS284" s="118"/>
      <c r="FT284" s="118"/>
      <c r="FU284" s="118"/>
      <c r="FV284" s="118"/>
      <c r="FW284" s="118"/>
      <c r="FX284" s="118"/>
      <c r="FY284" s="118"/>
      <c r="FZ284" s="118"/>
      <c r="GA284" s="118"/>
      <c r="GB284" s="118"/>
      <c r="GC284" s="118"/>
      <c r="GD284" s="118"/>
      <c r="GE284" s="118"/>
      <c r="GF284" s="118"/>
      <c r="GG284" s="118"/>
      <c r="GH284" s="118"/>
      <c r="GI284" s="118"/>
      <c r="GJ284" s="118"/>
      <c r="GK284" s="118"/>
      <c r="GL284" s="118"/>
      <c r="GM284" s="118"/>
      <c r="GN284" s="118"/>
      <c r="GO284" s="118"/>
      <c r="GP284" s="118"/>
      <c r="GQ284" s="118"/>
      <c r="GR284" s="118"/>
      <c r="GS284" s="118"/>
      <c r="GT284" s="118"/>
      <c r="GU284" s="118"/>
      <c r="GV284" s="118"/>
      <c r="GW284" s="118"/>
      <c r="GX284" s="118"/>
      <c r="GY284" s="118"/>
      <c r="GZ284" s="118"/>
      <c r="HA284" s="118"/>
      <c r="HB284" s="118"/>
      <c r="HC284" s="118"/>
      <c r="HD284" s="118"/>
      <c r="HE284" s="118"/>
      <c r="HF284" s="118"/>
      <c r="HG284" s="118"/>
      <c r="HH284" s="118"/>
      <c r="HI284" s="118"/>
      <c r="HJ284" s="118"/>
      <c r="HK284" s="118"/>
      <c r="HL284" s="118"/>
      <c r="HM284" s="118"/>
      <c r="HN284" s="118"/>
      <c r="HO284" s="118"/>
      <c r="HP284" s="118"/>
      <c r="HQ284" s="118"/>
      <c r="HR284" s="118"/>
      <c r="HS284" s="118"/>
      <c r="HT284" s="118"/>
      <c r="HU284" s="118"/>
      <c r="HV284" s="118"/>
    </row>
    <row r="285" spans="1:230" x14ac:dyDescent="0.3">
      <c r="A285" s="120"/>
      <c r="B285" s="120"/>
      <c r="C285" s="118"/>
      <c r="D285" s="118"/>
      <c r="E285" s="118"/>
      <c r="F285" s="118"/>
      <c r="G285" s="118"/>
      <c r="H285" s="118"/>
      <c r="I285" s="118"/>
      <c r="J285" s="118"/>
      <c r="K285" s="118"/>
      <c r="L285" s="118"/>
      <c r="M285" s="118"/>
      <c r="N285" s="118"/>
      <c r="O285" s="118"/>
      <c r="P285" s="118"/>
      <c r="Q285" s="118"/>
      <c r="R285" s="118"/>
      <c r="S285" s="118"/>
      <c r="T285" s="123"/>
      <c r="U285" s="120"/>
      <c r="V285" s="118"/>
      <c r="W285" s="118"/>
      <c r="X285" s="118"/>
      <c r="Y285" s="118"/>
      <c r="Z285" s="118"/>
      <c r="AA285" s="118"/>
      <c r="AB285" s="118"/>
      <c r="AC285" s="118"/>
      <c r="AD285" s="118"/>
      <c r="AE285" s="118"/>
      <c r="AF285" s="118"/>
      <c r="AG285" s="118"/>
      <c r="AH285" s="118"/>
      <c r="AI285" s="118"/>
      <c r="AJ285" s="118"/>
      <c r="AK285" s="118"/>
      <c r="AL285" s="118"/>
      <c r="AM285" s="118"/>
      <c r="AN285" s="118"/>
      <c r="AO285" s="118"/>
      <c r="AP285" s="118"/>
      <c r="AQ285" s="118"/>
      <c r="AR285" s="118"/>
      <c r="AS285" s="123"/>
      <c r="AT285" s="123"/>
      <c r="AU285" s="118"/>
      <c r="AV285" s="118"/>
      <c r="AW285" s="118"/>
      <c r="AX285" s="118"/>
      <c r="AY285" s="118"/>
      <c r="AZ285" s="118"/>
      <c r="BA285" s="118"/>
      <c r="BB285" s="118"/>
      <c r="BC285" s="118"/>
      <c r="BD285" s="118"/>
      <c r="BE285" s="118"/>
      <c r="BF285" s="118"/>
      <c r="BG285" s="118"/>
      <c r="BH285" s="118"/>
      <c r="BI285" s="118"/>
      <c r="BJ285" s="118"/>
      <c r="BK285" s="118"/>
      <c r="BL285" s="118"/>
      <c r="BM285" s="118"/>
      <c r="BN285" s="118"/>
      <c r="BO285" s="118"/>
      <c r="BP285" s="118"/>
      <c r="BQ285" s="118"/>
      <c r="BR285" s="118"/>
      <c r="BS285" s="118"/>
      <c r="BT285" s="118"/>
      <c r="BU285" s="118"/>
      <c r="BV285" s="118"/>
      <c r="BW285" s="118"/>
      <c r="BX285" s="118"/>
      <c r="BY285" s="118"/>
      <c r="BZ285" s="118"/>
      <c r="CA285" s="118"/>
      <c r="CB285" s="118"/>
      <c r="CC285" s="118"/>
      <c r="CD285" s="118"/>
      <c r="CE285" s="118"/>
      <c r="CF285" s="118"/>
      <c r="CG285" s="118"/>
      <c r="CH285" s="118"/>
      <c r="CI285" s="118"/>
      <c r="CJ285" s="118"/>
      <c r="CK285" s="118"/>
      <c r="CL285" s="118"/>
      <c r="CM285" s="118"/>
      <c r="CN285" s="118"/>
      <c r="CO285" s="118"/>
      <c r="CP285" s="118"/>
      <c r="CQ285" s="118"/>
      <c r="CR285" s="118"/>
      <c r="CS285" s="118"/>
      <c r="CT285" s="118"/>
      <c r="CU285" s="118"/>
      <c r="CV285" s="118"/>
      <c r="CW285" s="118"/>
      <c r="CX285" s="118"/>
      <c r="CY285" s="118"/>
      <c r="CZ285" s="118"/>
      <c r="DA285" s="118"/>
      <c r="DB285" s="118"/>
      <c r="DC285" s="118"/>
      <c r="DD285" s="118"/>
      <c r="DE285" s="118"/>
      <c r="DF285" s="118"/>
      <c r="DG285" s="118"/>
      <c r="DH285" s="118"/>
      <c r="DI285" s="118"/>
      <c r="DJ285" s="118"/>
      <c r="DK285" s="118"/>
      <c r="DL285" s="118"/>
      <c r="DM285" s="118"/>
      <c r="DN285" s="118"/>
      <c r="DO285" s="118"/>
      <c r="DP285" s="118"/>
      <c r="DQ285" s="118"/>
      <c r="DR285" s="118"/>
      <c r="DS285" s="118"/>
      <c r="DT285" s="118"/>
      <c r="DU285" s="129"/>
      <c r="DV285" s="118"/>
      <c r="DW285" s="118"/>
      <c r="DX285" s="118"/>
      <c r="DY285" s="118"/>
      <c r="DZ285" s="118"/>
      <c r="EA285" s="118"/>
      <c r="EB285" s="118"/>
      <c r="EC285" s="118"/>
      <c r="ED285" s="118"/>
      <c r="EE285" s="118"/>
      <c r="EF285" s="118"/>
      <c r="EG285" s="118"/>
      <c r="EH285" s="118"/>
      <c r="EI285" s="118"/>
      <c r="EJ285" s="118"/>
      <c r="EK285" s="118"/>
      <c r="EL285" s="123"/>
      <c r="EM285" s="123"/>
      <c r="EN285" s="118"/>
      <c r="EO285" s="118"/>
      <c r="EP285" s="118"/>
      <c r="EQ285" s="118"/>
      <c r="ER285" s="118"/>
      <c r="ES285" s="118"/>
      <c r="ET285" s="118"/>
      <c r="EU285" s="118"/>
      <c r="EV285" s="144"/>
      <c r="EW285" s="120"/>
      <c r="EX285" s="118"/>
      <c r="EY285" s="118"/>
      <c r="EZ285" s="264"/>
      <c r="FA285" s="264"/>
      <c r="FB285" s="118"/>
      <c r="FC285" s="118"/>
      <c r="FD285" s="118"/>
      <c r="FE285" s="118"/>
      <c r="FF285" s="118"/>
      <c r="FG285" s="118"/>
      <c r="FH285" s="118"/>
      <c r="FI285" s="118"/>
      <c r="FJ285" s="118"/>
      <c r="FK285" s="118"/>
      <c r="FL285" s="118"/>
      <c r="FM285" s="118"/>
      <c r="FN285" s="118"/>
      <c r="FO285" s="118"/>
      <c r="FP285" s="118"/>
      <c r="FQ285" s="118"/>
      <c r="FR285" s="118"/>
      <c r="FS285" s="118"/>
      <c r="FT285" s="118"/>
      <c r="FU285" s="118"/>
      <c r="FV285" s="118"/>
      <c r="FW285" s="118"/>
      <c r="FX285" s="118"/>
      <c r="FY285" s="118"/>
      <c r="FZ285" s="118"/>
      <c r="GA285" s="118"/>
      <c r="GB285" s="118"/>
      <c r="GC285" s="118"/>
      <c r="GD285" s="118"/>
      <c r="GE285" s="118"/>
      <c r="GF285" s="118"/>
      <c r="GG285" s="118"/>
      <c r="GH285" s="118"/>
      <c r="GI285" s="118"/>
      <c r="GJ285" s="118"/>
      <c r="GK285" s="118"/>
      <c r="GL285" s="118"/>
      <c r="GM285" s="118"/>
      <c r="GN285" s="118"/>
      <c r="GO285" s="118"/>
      <c r="GP285" s="118"/>
      <c r="GQ285" s="118"/>
      <c r="GR285" s="118"/>
      <c r="GS285" s="118"/>
      <c r="GT285" s="118"/>
      <c r="GU285" s="118"/>
      <c r="GV285" s="118"/>
      <c r="GW285" s="118"/>
      <c r="GX285" s="118"/>
      <c r="GY285" s="118"/>
      <c r="GZ285" s="118"/>
      <c r="HA285" s="118"/>
      <c r="HB285" s="118"/>
      <c r="HC285" s="118"/>
      <c r="HD285" s="118"/>
      <c r="HE285" s="118"/>
      <c r="HF285" s="118"/>
      <c r="HG285" s="118"/>
      <c r="HH285" s="118"/>
      <c r="HI285" s="118"/>
      <c r="HJ285" s="118"/>
      <c r="HK285" s="118"/>
      <c r="HL285" s="118"/>
      <c r="HM285" s="118"/>
      <c r="HN285" s="118"/>
      <c r="HO285" s="118"/>
      <c r="HP285" s="118"/>
      <c r="HQ285" s="118"/>
      <c r="HR285" s="118"/>
      <c r="HS285" s="118"/>
      <c r="HT285" s="118"/>
      <c r="HU285" s="118"/>
      <c r="HV285" s="118"/>
    </row>
    <row r="286" spans="1:230" x14ac:dyDescent="0.3">
      <c r="A286" s="120"/>
      <c r="B286" s="120"/>
      <c r="C286" s="118"/>
      <c r="D286" s="118"/>
      <c r="E286" s="118"/>
      <c r="F286" s="118"/>
      <c r="G286" s="118"/>
      <c r="H286" s="118"/>
      <c r="I286" s="118"/>
      <c r="J286" s="118"/>
      <c r="K286" s="118"/>
      <c r="L286" s="118"/>
      <c r="M286" s="118"/>
      <c r="N286" s="118"/>
      <c r="O286" s="118"/>
      <c r="P286" s="118"/>
      <c r="Q286" s="118"/>
      <c r="R286" s="118"/>
      <c r="S286" s="118"/>
      <c r="T286" s="123"/>
      <c r="U286" s="120"/>
      <c r="V286" s="118"/>
      <c r="W286" s="118"/>
      <c r="X286" s="118"/>
      <c r="Y286" s="118"/>
      <c r="Z286" s="118"/>
      <c r="AA286" s="118"/>
      <c r="AB286" s="118"/>
      <c r="AC286" s="118"/>
      <c r="AD286" s="118"/>
      <c r="AE286" s="118"/>
      <c r="AF286" s="118"/>
      <c r="AG286" s="118"/>
      <c r="AH286" s="118"/>
      <c r="AI286" s="118"/>
      <c r="AJ286" s="118"/>
      <c r="AK286" s="118"/>
      <c r="AL286" s="118"/>
      <c r="AM286" s="118"/>
      <c r="AN286" s="118"/>
      <c r="AO286" s="118"/>
      <c r="AP286" s="118"/>
      <c r="AQ286" s="118"/>
      <c r="AR286" s="118"/>
      <c r="AS286" s="123"/>
      <c r="AT286" s="123"/>
      <c r="AU286" s="118"/>
      <c r="AV286" s="118"/>
      <c r="AW286" s="118"/>
      <c r="AX286" s="118"/>
      <c r="AY286" s="118"/>
      <c r="AZ286" s="118"/>
      <c r="BA286" s="118"/>
      <c r="BB286" s="118"/>
      <c r="BC286" s="118"/>
      <c r="BD286" s="118"/>
      <c r="BE286" s="118"/>
      <c r="BF286" s="118"/>
      <c r="BG286" s="118"/>
      <c r="BH286" s="118"/>
      <c r="BI286" s="118"/>
      <c r="BJ286" s="118"/>
      <c r="BK286" s="118"/>
      <c r="BL286" s="118"/>
      <c r="BM286" s="118"/>
      <c r="BN286" s="118"/>
      <c r="BO286" s="118"/>
      <c r="BP286" s="118"/>
      <c r="BQ286" s="118"/>
      <c r="BR286" s="118"/>
      <c r="BS286" s="118"/>
      <c r="BT286" s="118"/>
      <c r="BU286" s="118"/>
      <c r="BV286" s="118"/>
      <c r="BW286" s="118"/>
      <c r="BX286" s="118"/>
      <c r="BY286" s="118"/>
      <c r="BZ286" s="118"/>
      <c r="CA286" s="118"/>
      <c r="CB286" s="118"/>
      <c r="CC286" s="118"/>
      <c r="CD286" s="118"/>
      <c r="CE286" s="118"/>
      <c r="CF286" s="118"/>
      <c r="CG286" s="118"/>
      <c r="CH286" s="118"/>
      <c r="CI286" s="118"/>
      <c r="CJ286" s="118"/>
      <c r="CK286" s="118"/>
      <c r="CL286" s="118"/>
      <c r="CM286" s="118"/>
      <c r="CN286" s="118"/>
      <c r="CO286" s="118"/>
      <c r="CP286" s="118"/>
      <c r="CQ286" s="118"/>
      <c r="CR286" s="118"/>
      <c r="CS286" s="118"/>
      <c r="CT286" s="118"/>
      <c r="CU286" s="118"/>
      <c r="CV286" s="118"/>
      <c r="CW286" s="118"/>
      <c r="CX286" s="118"/>
      <c r="CY286" s="118"/>
      <c r="CZ286" s="118"/>
      <c r="DA286" s="118"/>
      <c r="DB286" s="118"/>
      <c r="DC286" s="118"/>
      <c r="DD286" s="118"/>
      <c r="DE286" s="118"/>
      <c r="DF286" s="118"/>
      <c r="DG286" s="118"/>
      <c r="DH286" s="118"/>
      <c r="DI286" s="118"/>
      <c r="DJ286" s="118"/>
      <c r="DK286" s="118"/>
      <c r="DL286" s="118"/>
      <c r="DM286" s="118"/>
      <c r="DN286" s="118"/>
      <c r="DO286" s="118"/>
      <c r="DP286" s="118"/>
      <c r="DQ286" s="118"/>
      <c r="DR286" s="118"/>
      <c r="DS286" s="118"/>
      <c r="DT286" s="118"/>
      <c r="DU286" s="129"/>
      <c r="DV286" s="118"/>
      <c r="DW286" s="118"/>
      <c r="DX286" s="118"/>
      <c r="DY286" s="118"/>
      <c r="DZ286" s="118"/>
      <c r="EA286" s="118"/>
      <c r="EB286" s="118"/>
      <c r="EC286" s="118"/>
      <c r="ED286" s="118"/>
      <c r="EE286" s="118"/>
      <c r="EF286" s="118"/>
      <c r="EG286" s="118"/>
      <c r="EH286" s="118"/>
      <c r="EI286" s="118"/>
      <c r="EJ286" s="118"/>
      <c r="EK286" s="118"/>
      <c r="EL286" s="123"/>
      <c r="EM286" s="123"/>
      <c r="EN286" s="118"/>
      <c r="EO286" s="118"/>
      <c r="EP286" s="118"/>
      <c r="EQ286" s="118"/>
      <c r="ER286" s="118"/>
      <c r="ES286" s="118"/>
      <c r="ET286" s="118"/>
      <c r="EU286" s="118"/>
      <c r="EV286" s="144"/>
      <c r="EW286" s="120"/>
      <c r="EX286" s="118"/>
      <c r="EY286" s="118"/>
      <c r="EZ286" s="118"/>
      <c r="FA286" s="264"/>
      <c r="FB286" s="118"/>
      <c r="FC286" s="118"/>
      <c r="FD286" s="118"/>
      <c r="FE286" s="118"/>
      <c r="FF286" s="118"/>
      <c r="FG286" s="118"/>
      <c r="FH286" s="118"/>
      <c r="FI286" s="118"/>
      <c r="FJ286" s="118"/>
      <c r="FK286" s="118"/>
      <c r="FL286" s="118"/>
      <c r="FM286" s="118"/>
      <c r="FN286" s="118"/>
      <c r="FO286" s="118"/>
      <c r="FP286" s="118"/>
      <c r="FQ286" s="118"/>
      <c r="FR286" s="118"/>
      <c r="FS286" s="118"/>
      <c r="FT286" s="118"/>
      <c r="FU286" s="118"/>
      <c r="FV286" s="118"/>
      <c r="FW286" s="118"/>
      <c r="FX286" s="118"/>
      <c r="FY286" s="118"/>
      <c r="FZ286" s="118"/>
      <c r="GA286" s="118"/>
      <c r="GB286" s="118"/>
      <c r="GC286" s="118"/>
      <c r="GD286" s="118"/>
      <c r="GE286" s="118"/>
      <c r="GF286" s="118"/>
      <c r="GG286" s="118"/>
      <c r="GH286" s="118"/>
      <c r="GI286" s="118"/>
      <c r="GJ286" s="118"/>
      <c r="GK286" s="118"/>
      <c r="GL286" s="118"/>
      <c r="GM286" s="118"/>
      <c r="GN286" s="118"/>
      <c r="GO286" s="118"/>
      <c r="GP286" s="118"/>
      <c r="GQ286" s="118"/>
      <c r="GR286" s="118"/>
      <c r="GS286" s="118"/>
      <c r="GT286" s="118"/>
      <c r="GU286" s="118"/>
      <c r="GV286" s="118"/>
      <c r="GW286" s="118"/>
      <c r="GX286" s="118"/>
      <c r="GY286" s="118"/>
      <c r="GZ286" s="118"/>
      <c r="HA286" s="118"/>
      <c r="HB286" s="118"/>
      <c r="HC286" s="118"/>
      <c r="HD286" s="118"/>
      <c r="HE286" s="118"/>
      <c r="HF286" s="118"/>
      <c r="HG286" s="118"/>
      <c r="HH286" s="118"/>
      <c r="HI286" s="118"/>
      <c r="HJ286" s="118"/>
      <c r="HK286" s="118"/>
      <c r="HL286" s="118"/>
      <c r="HM286" s="118"/>
      <c r="HN286" s="118"/>
      <c r="HO286" s="118"/>
      <c r="HP286" s="118"/>
      <c r="HQ286" s="118"/>
      <c r="HR286" s="118"/>
      <c r="HS286" s="118"/>
      <c r="HT286" s="118"/>
      <c r="HU286" s="118"/>
      <c r="HV286" s="118"/>
    </row>
    <row r="287" spans="1:230" x14ac:dyDescent="0.3">
      <c r="A287" s="120"/>
      <c r="B287" s="120"/>
      <c r="C287" s="118"/>
      <c r="D287" s="118"/>
      <c r="E287" s="118"/>
      <c r="F287" s="118"/>
      <c r="G287" s="118"/>
      <c r="H287" s="118"/>
      <c r="I287" s="118"/>
      <c r="J287" s="118"/>
      <c r="K287" s="118"/>
      <c r="L287" s="118"/>
      <c r="M287" s="118"/>
      <c r="N287" s="118"/>
      <c r="O287" s="118"/>
      <c r="P287" s="118"/>
      <c r="Q287" s="118"/>
      <c r="R287" s="118"/>
      <c r="S287" s="118"/>
      <c r="T287" s="123"/>
      <c r="U287" s="120"/>
      <c r="V287" s="118"/>
      <c r="W287" s="118"/>
      <c r="X287" s="118"/>
      <c r="Y287" s="118"/>
      <c r="Z287" s="118"/>
      <c r="AA287" s="118"/>
      <c r="AB287" s="118"/>
      <c r="AC287" s="118"/>
      <c r="AD287" s="118"/>
      <c r="AE287" s="118"/>
      <c r="AF287" s="118"/>
      <c r="AG287" s="118"/>
      <c r="AH287" s="118"/>
      <c r="AI287" s="118"/>
      <c r="AJ287" s="118"/>
      <c r="AK287" s="118"/>
      <c r="AL287" s="118"/>
      <c r="AM287" s="118"/>
      <c r="AN287" s="118"/>
      <c r="AO287" s="118"/>
      <c r="AP287" s="118"/>
      <c r="AQ287" s="118"/>
      <c r="AR287" s="118"/>
      <c r="AS287" s="123"/>
      <c r="AT287" s="123"/>
      <c r="AU287" s="118"/>
      <c r="AV287" s="118"/>
      <c r="AW287" s="118"/>
      <c r="AX287" s="118"/>
      <c r="AY287" s="118"/>
      <c r="AZ287" s="118"/>
      <c r="BA287" s="118"/>
      <c r="BB287" s="118"/>
      <c r="BC287" s="118"/>
      <c r="BD287" s="118"/>
      <c r="BE287" s="118"/>
      <c r="BF287" s="118"/>
      <c r="BG287" s="118"/>
      <c r="BH287" s="118"/>
      <c r="BI287" s="118"/>
      <c r="BJ287" s="118"/>
      <c r="BK287" s="118"/>
      <c r="BL287" s="118"/>
      <c r="BM287" s="118"/>
      <c r="BN287" s="118"/>
      <c r="BO287" s="118"/>
      <c r="BP287" s="118"/>
      <c r="BQ287" s="118"/>
      <c r="BR287" s="118"/>
      <c r="BS287" s="118"/>
      <c r="BT287" s="118"/>
      <c r="BU287" s="118"/>
      <c r="BV287" s="118"/>
      <c r="BW287" s="118"/>
      <c r="BX287" s="118"/>
      <c r="BY287" s="118"/>
      <c r="BZ287" s="118"/>
      <c r="CA287" s="118"/>
      <c r="CB287" s="118"/>
      <c r="CC287" s="118"/>
      <c r="CD287" s="118"/>
      <c r="CE287" s="118"/>
      <c r="CF287" s="118"/>
      <c r="CG287" s="118"/>
      <c r="CH287" s="118"/>
      <c r="CI287" s="118"/>
      <c r="CJ287" s="118"/>
      <c r="CK287" s="118"/>
      <c r="CL287" s="118"/>
      <c r="CM287" s="118"/>
      <c r="CN287" s="118"/>
      <c r="CO287" s="118"/>
      <c r="CP287" s="118"/>
      <c r="CQ287" s="118"/>
      <c r="CR287" s="118"/>
      <c r="CS287" s="118"/>
      <c r="CT287" s="118"/>
      <c r="CU287" s="118"/>
      <c r="CV287" s="118"/>
      <c r="CW287" s="118"/>
      <c r="CX287" s="118"/>
      <c r="CY287" s="118"/>
      <c r="CZ287" s="118"/>
      <c r="DA287" s="118"/>
      <c r="DB287" s="118"/>
      <c r="DC287" s="118"/>
      <c r="DD287" s="118"/>
      <c r="DE287" s="118"/>
      <c r="DF287" s="118"/>
      <c r="DG287" s="118"/>
      <c r="DH287" s="118"/>
      <c r="DI287" s="118"/>
      <c r="DJ287" s="118"/>
      <c r="DK287" s="118"/>
      <c r="DL287" s="118"/>
      <c r="DM287" s="118"/>
      <c r="DN287" s="118"/>
      <c r="DO287" s="118"/>
      <c r="DP287" s="118"/>
      <c r="DQ287" s="118"/>
      <c r="DR287" s="118"/>
      <c r="DS287" s="118"/>
      <c r="DT287" s="118"/>
      <c r="DU287" s="129"/>
      <c r="DV287" s="118"/>
      <c r="DW287" s="118"/>
      <c r="DX287" s="118"/>
      <c r="DY287" s="118"/>
      <c r="DZ287" s="118"/>
      <c r="EA287" s="118"/>
      <c r="EB287" s="118"/>
      <c r="EC287" s="118"/>
      <c r="ED287" s="118"/>
      <c r="EE287" s="118"/>
      <c r="EF287" s="118"/>
      <c r="EG287" s="118"/>
      <c r="EH287" s="118"/>
      <c r="EI287" s="118"/>
      <c r="EJ287" s="118"/>
      <c r="EK287" s="118"/>
      <c r="EL287" s="123"/>
      <c r="EM287" s="123"/>
      <c r="EN287" s="118"/>
      <c r="EO287" s="118"/>
      <c r="EP287" s="118"/>
      <c r="EQ287" s="118"/>
      <c r="ER287" s="118"/>
      <c r="ES287" s="118"/>
      <c r="ET287" s="118"/>
      <c r="EU287" s="118"/>
      <c r="EV287" s="120"/>
      <c r="EW287" s="120"/>
      <c r="EX287" s="118"/>
      <c r="EY287" s="120" t="s">
        <v>132</v>
      </c>
      <c r="EZ287" s="118">
        <f>(EZ122-EZ104)/($EV$122-$EV$104)</f>
        <v>3.7348601553175184E-3</v>
      </c>
      <c r="FA287" s="118">
        <f>(FA122-FA104)/($EV$122-$EV$104)</f>
        <v>2.8875387377209133E-3</v>
      </c>
      <c r="FB287" s="118"/>
      <c r="FC287" s="118"/>
      <c r="FD287" s="118"/>
      <c r="FE287" s="118"/>
      <c r="FF287" s="118"/>
      <c r="FG287" s="118"/>
      <c r="FH287" s="118"/>
      <c r="FI287" s="118"/>
      <c r="FJ287" s="118"/>
      <c r="FK287" s="118"/>
      <c r="FL287" s="118"/>
      <c r="FM287" s="118"/>
      <c r="FN287" s="118"/>
      <c r="FO287" s="118"/>
      <c r="FP287" s="118"/>
      <c r="FQ287" s="118"/>
      <c r="FR287" s="118"/>
      <c r="FS287" s="118"/>
      <c r="FT287" s="118"/>
      <c r="FU287" s="118"/>
      <c r="FV287" s="118"/>
      <c r="FW287" s="118"/>
      <c r="FX287" s="118"/>
      <c r="FY287" s="118"/>
      <c r="FZ287" s="118"/>
      <c r="GA287" s="118"/>
      <c r="GB287" s="118"/>
      <c r="GC287" s="118"/>
      <c r="GD287" s="118"/>
      <c r="GE287" s="118"/>
      <c r="GF287" s="118"/>
      <c r="GG287" s="118"/>
      <c r="GH287" s="118"/>
      <c r="GI287" s="118"/>
      <c r="GJ287" s="118"/>
      <c r="GK287" s="118"/>
      <c r="GL287" s="118"/>
      <c r="GM287" s="118"/>
      <c r="GN287" s="118"/>
      <c r="GO287" s="118"/>
      <c r="GP287" s="118"/>
      <c r="GQ287" s="118"/>
      <c r="GR287" s="118"/>
      <c r="GS287" s="118"/>
      <c r="GT287" s="118"/>
      <c r="GU287" s="118"/>
      <c r="GV287" s="118"/>
      <c r="GW287" s="118"/>
      <c r="GX287" s="118"/>
      <c r="GY287" s="118"/>
      <c r="GZ287" s="118"/>
      <c r="HA287" s="118"/>
      <c r="HB287" s="118"/>
      <c r="HC287" s="118"/>
      <c r="HD287" s="118"/>
      <c r="HE287" s="118"/>
      <c r="HF287" s="118"/>
      <c r="HG287" s="118"/>
      <c r="HH287" s="118"/>
      <c r="HI287" s="118"/>
      <c r="HJ287" s="118"/>
      <c r="HK287" s="118"/>
      <c r="HL287" s="118"/>
      <c r="HM287" s="118"/>
      <c r="HN287" s="118"/>
      <c r="HO287" s="118"/>
      <c r="HP287" s="118"/>
      <c r="HQ287" s="118"/>
      <c r="HR287" s="118"/>
      <c r="HS287" s="118"/>
      <c r="HT287" s="118"/>
      <c r="HU287" s="118"/>
      <c r="HV287" s="118"/>
    </row>
    <row r="288" spans="1:230" x14ac:dyDescent="0.3">
      <c r="A288" s="120"/>
      <c r="B288" s="120"/>
      <c r="C288" s="118"/>
      <c r="D288" s="118"/>
      <c r="E288" s="118"/>
      <c r="F288" s="118"/>
      <c r="G288" s="118"/>
      <c r="H288" s="118"/>
      <c r="I288" s="118"/>
      <c r="J288" s="118"/>
      <c r="K288" s="118"/>
      <c r="L288" s="118"/>
      <c r="M288" s="118"/>
      <c r="N288" s="118"/>
      <c r="O288" s="118"/>
      <c r="P288" s="118"/>
      <c r="Q288" s="118"/>
      <c r="R288" s="118"/>
      <c r="S288" s="118"/>
      <c r="T288" s="123"/>
      <c r="U288" s="120"/>
      <c r="V288" s="118"/>
      <c r="W288" s="118"/>
      <c r="X288" s="118"/>
      <c r="Y288" s="118"/>
      <c r="Z288" s="118"/>
      <c r="AA288" s="118"/>
      <c r="AB288" s="118"/>
      <c r="AC288" s="118"/>
      <c r="AD288" s="118"/>
      <c r="AE288" s="118"/>
      <c r="AF288" s="118"/>
      <c r="AG288" s="118"/>
      <c r="AH288" s="118"/>
      <c r="AI288" s="118"/>
      <c r="AJ288" s="118"/>
      <c r="AK288" s="118"/>
      <c r="AL288" s="118"/>
      <c r="AM288" s="118"/>
      <c r="AN288" s="118"/>
      <c r="AO288" s="118"/>
      <c r="AP288" s="118"/>
      <c r="AQ288" s="118"/>
      <c r="AR288" s="118"/>
      <c r="AS288" s="123"/>
      <c r="AT288" s="123"/>
      <c r="AU288" s="118"/>
      <c r="AV288" s="118"/>
      <c r="AW288" s="118"/>
      <c r="AX288" s="118"/>
      <c r="AY288" s="118"/>
      <c r="AZ288" s="118"/>
      <c r="BA288" s="118"/>
      <c r="BB288" s="118"/>
      <c r="BC288" s="118"/>
      <c r="BD288" s="118"/>
      <c r="BE288" s="118"/>
      <c r="BF288" s="118"/>
      <c r="BG288" s="118"/>
      <c r="BH288" s="118"/>
      <c r="BI288" s="118"/>
      <c r="BJ288" s="118"/>
      <c r="BK288" s="118"/>
      <c r="BL288" s="118"/>
      <c r="BM288" s="118"/>
      <c r="BN288" s="118"/>
      <c r="BO288" s="118"/>
      <c r="BP288" s="118"/>
      <c r="BQ288" s="118"/>
      <c r="BR288" s="118"/>
      <c r="BS288" s="118"/>
      <c r="BT288" s="118"/>
      <c r="BU288" s="118"/>
      <c r="BV288" s="118"/>
      <c r="BW288" s="118"/>
      <c r="BX288" s="118"/>
      <c r="BY288" s="118"/>
      <c r="BZ288" s="118"/>
      <c r="CA288" s="118"/>
      <c r="CB288" s="118"/>
      <c r="CC288" s="118"/>
      <c r="CD288" s="118"/>
      <c r="CE288" s="118"/>
      <c r="CF288" s="118"/>
      <c r="CG288" s="118"/>
      <c r="CH288" s="118"/>
      <c r="CI288" s="118"/>
      <c r="CJ288" s="118"/>
      <c r="CK288" s="118"/>
      <c r="CL288" s="118"/>
      <c r="CM288" s="118"/>
      <c r="CN288" s="118"/>
      <c r="CO288" s="118"/>
      <c r="CP288" s="118"/>
      <c r="CQ288" s="118"/>
      <c r="CR288" s="118"/>
      <c r="CS288" s="118"/>
      <c r="CT288" s="118"/>
      <c r="CU288" s="118"/>
      <c r="CV288" s="118"/>
      <c r="CW288" s="118"/>
      <c r="CX288" s="118"/>
      <c r="CY288" s="118"/>
      <c r="CZ288" s="118"/>
      <c r="DA288" s="118"/>
      <c r="DB288" s="118"/>
      <c r="DC288" s="118"/>
      <c r="DD288" s="118"/>
      <c r="DE288" s="118"/>
      <c r="DF288" s="118"/>
      <c r="DG288" s="118"/>
      <c r="DH288" s="118"/>
      <c r="DI288" s="118"/>
      <c r="DJ288" s="118"/>
      <c r="DK288" s="118"/>
      <c r="DL288" s="118"/>
      <c r="DM288" s="118"/>
      <c r="DN288" s="118"/>
      <c r="DO288" s="118"/>
      <c r="DP288" s="118"/>
      <c r="DQ288" s="118"/>
      <c r="DR288" s="118"/>
      <c r="DS288" s="118"/>
      <c r="DT288" s="118"/>
      <c r="DU288" s="129"/>
      <c r="DV288" s="118"/>
      <c r="DW288" s="118"/>
      <c r="DX288" s="118"/>
      <c r="DY288" s="118"/>
      <c r="DZ288" s="118"/>
      <c r="EA288" s="118"/>
      <c r="EB288" s="118"/>
      <c r="EC288" s="118"/>
      <c r="ED288" s="118"/>
      <c r="EE288" s="118"/>
      <c r="EF288" s="118"/>
      <c r="EG288" s="118"/>
      <c r="EH288" s="118"/>
      <c r="EI288" s="118"/>
      <c r="EJ288" s="118"/>
      <c r="EK288" s="118"/>
      <c r="EL288" s="123"/>
      <c r="EM288" s="123"/>
      <c r="EN288" s="118"/>
      <c r="EO288" s="118"/>
      <c r="EP288" s="118"/>
      <c r="EQ288" s="118"/>
      <c r="ER288" s="118"/>
      <c r="ES288" s="118"/>
      <c r="ET288" s="118"/>
      <c r="EU288" s="118"/>
      <c r="EV288" s="120"/>
      <c r="EW288" s="120"/>
      <c r="EX288" s="118"/>
      <c r="EY288" s="120" t="s">
        <v>131</v>
      </c>
      <c r="EZ288" s="138">
        <f>EZ122-$EV$122*EZ287</f>
        <v>-7.3504188077317343</v>
      </c>
      <c r="FA288" s="138">
        <f>FA122-$EV$122*FA287</f>
        <v>-5.6897624317142697</v>
      </c>
      <c r="FB288" s="118"/>
      <c r="FC288" s="118"/>
      <c r="FD288" s="118"/>
      <c r="FE288" s="118"/>
      <c r="FF288" s="118"/>
      <c r="FG288" s="118"/>
      <c r="FH288" s="118"/>
      <c r="FI288" s="118"/>
      <c r="FJ288" s="118"/>
      <c r="FK288" s="118"/>
      <c r="FL288" s="118"/>
      <c r="FM288" s="118"/>
      <c r="FN288" s="118"/>
      <c r="FO288" s="118"/>
      <c r="FP288" s="118"/>
      <c r="FQ288" s="118"/>
      <c r="FR288" s="118"/>
      <c r="FS288" s="118"/>
      <c r="FT288" s="118"/>
      <c r="FU288" s="118"/>
      <c r="FV288" s="118"/>
      <c r="FW288" s="118"/>
      <c r="FX288" s="118"/>
      <c r="FY288" s="118"/>
      <c r="FZ288" s="118"/>
      <c r="GA288" s="118"/>
      <c r="GB288" s="118"/>
      <c r="GC288" s="118"/>
      <c r="GD288" s="118"/>
      <c r="GE288" s="118"/>
      <c r="GF288" s="118"/>
      <c r="GG288" s="118"/>
      <c r="GH288" s="118"/>
      <c r="GI288" s="118"/>
      <c r="GJ288" s="118"/>
      <c r="GK288" s="118"/>
      <c r="GL288" s="118"/>
      <c r="GM288" s="118"/>
      <c r="GN288" s="118"/>
      <c r="GO288" s="118"/>
      <c r="GP288" s="118"/>
      <c r="GQ288" s="118"/>
      <c r="GR288" s="118"/>
      <c r="GS288" s="118"/>
      <c r="GT288" s="118"/>
      <c r="GU288" s="118"/>
      <c r="GV288" s="118"/>
      <c r="GW288" s="118"/>
      <c r="GX288" s="118"/>
      <c r="GY288" s="118"/>
      <c r="GZ288" s="118"/>
      <c r="HA288" s="118"/>
      <c r="HB288" s="118"/>
      <c r="HC288" s="118"/>
      <c r="HD288" s="118"/>
      <c r="HE288" s="118"/>
      <c r="HF288" s="118"/>
      <c r="HG288" s="118"/>
      <c r="HH288" s="118"/>
      <c r="HI288" s="118"/>
      <c r="HJ288" s="118"/>
      <c r="HK288" s="118"/>
      <c r="HL288" s="118"/>
      <c r="HM288" s="118"/>
      <c r="HN288" s="118"/>
      <c r="HO288" s="118"/>
      <c r="HP288" s="118"/>
      <c r="HQ288" s="118"/>
      <c r="HR288" s="118"/>
      <c r="HS288" s="118"/>
      <c r="HT288" s="118"/>
      <c r="HU288" s="118"/>
      <c r="HV288" s="118"/>
    </row>
    <row r="289" spans="1:230" x14ac:dyDescent="0.3">
      <c r="A289" s="120"/>
      <c r="B289" s="120"/>
      <c r="C289" s="118"/>
      <c r="D289" s="118"/>
      <c r="E289" s="118"/>
      <c r="F289" s="118"/>
      <c r="G289" s="118"/>
      <c r="H289" s="118"/>
      <c r="I289" s="118"/>
      <c r="J289" s="118"/>
      <c r="K289" s="118"/>
      <c r="L289" s="118"/>
      <c r="M289" s="118"/>
      <c r="N289" s="118"/>
      <c r="O289" s="118"/>
      <c r="P289" s="118"/>
      <c r="Q289" s="118"/>
      <c r="R289" s="118"/>
      <c r="S289" s="118"/>
      <c r="T289" s="123"/>
      <c r="U289" s="120"/>
      <c r="V289" s="118"/>
      <c r="W289" s="118"/>
      <c r="X289" s="118"/>
      <c r="Y289" s="118"/>
      <c r="Z289" s="118"/>
      <c r="AA289" s="118"/>
      <c r="AB289" s="118"/>
      <c r="AC289" s="118"/>
      <c r="AD289" s="118"/>
      <c r="AE289" s="118"/>
      <c r="AF289" s="118"/>
      <c r="AG289" s="118"/>
      <c r="AH289" s="118"/>
      <c r="AI289" s="118"/>
      <c r="AJ289" s="118"/>
      <c r="AK289" s="118"/>
      <c r="AL289" s="118"/>
      <c r="AM289" s="118"/>
      <c r="AN289" s="118"/>
      <c r="AO289" s="118"/>
      <c r="AP289" s="118"/>
      <c r="AQ289" s="118"/>
      <c r="AR289" s="118"/>
      <c r="AS289" s="123"/>
      <c r="AT289" s="123"/>
      <c r="AU289" s="118"/>
      <c r="AV289" s="118"/>
      <c r="AW289" s="118"/>
      <c r="AX289" s="118"/>
      <c r="AY289" s="118"/>
      <c r="AZ289" s="118"/>
      <c r="BA289" s="118"/>
      <c r="BB289" s="118"/>
      <c r="BC289" s="118"/>
      <c r="BD289" s="118"/>
      <c r="BE289" s="118"/>
      <c r="BF289" s="118"/>
      <c r="BG289" s="118"/>
      <c r="BH289" s="118"/>
      <c r="BI289" s="118"/>
      <c r="BJ289" s="118"/>
      <c r="BK289" s="118"/>
      <c r="BL289" s="118"/>
      <c r="BM289" s="118"/>
      <c r="BN289" s="118"/>
      <c r="BO289" s="118"/>
      <c r="BP289" s="118"/>
      <c r="BQ289" s="118"/>
      <c r="BR289" s="118"/>
      <c r="BS289" s="118"/>
      <c r="BT289" s="118"/>
      <c r="BU289" s="118"/>
      <c r="BV289" s="118"/>
      <c r="BW289" s="118"/>
      <c r="BX289" s="118"/>
      <c r="BY289" s="118"/>
      <c r="BZ289" s="118"/>
      <c r="CA289" s="118"/>
      <c r="CB289" s="118"/>
      <c r="CC289" s="118"/>
      <c r="CD289" s="118"/>
      <c r="CE289" s="118"/>
      <c r="CF289" s="118"/>
      <c r="CG289" s="118"/>
      <c r="CH289" s="118"/>
      <c r="CI289" s="118"/>
      <c r="CJ289" s="118"/>
      <c r="CK289" s="118"/>
      <c r="CL289" s="118"/>
      <c r="CM289" s="118"/>
      <c r="CN289" s="118"/>
      <c r="CO289" s="118"/>
      <c r="CP289" s="118"/>
      <c r="CQ289" s="118"/>
      <c r="CR289" s="118"/>
      <c r="CS289" s="118"/>
      <c r="CT289" s="118"/>
      <c r="CU289" s="118"/>
      <c r="CV289" s="118"/>
      <c r="CW289" s="118"/>
      <c r="CX289" s="118"/>
      <c r="CY289" s="118"/>
      <c r="CZ289" s="118"/>
      <c r="DA289" s="118"/>
      <c r="DB289" s="118"/>
      <c r="DC289" s="118"/>
      <c r="DD289" s="118"/>
      <c r="DE289" s="118"/>
      <c r="DF289" s="118"/>
      <c r="DG289" s="118"/>
      <c r="DH289" s="118"/>
      <c r="DI289" s="118"/>
      <c r="DJ289" s="118"/>
      <c r="DK289" s="118"/>
      <c r="DL289" s="118"/>
      <c r="DM289" s="118"/>
      <c r="DN289" s="118"/>
      <c r="DO289" s="118"/>
      <c r="DP289" s="118"/>
      <c r="DQ289" s="118"/>
      <c r="DR289" s="118"/>
      <c r="DS289" s="118"/>
      <c r="DT289" s="118"/>
      <c r="DU289" s="129"/>
      <c r="DV289" s="118"/>
      <c r="DW289" s="118"/>
      <c r="DX289" s="118"/>
      <c r="DY289" s="118"/>
      <c r="DZ289" s="118"/>
      <c r="EA289" s="118"/>
      <c r="EB289" s="118"/>
      <c r="EC289" s="118"/>
      <c r="ED289" s="118"/>
      <c r="EE289" s="118"/>
      <c r="EF289" s="118"/>
      <c r="EG289" s="118"/>
      <c r="EH289" s="118"/>
      <c r="EI289" s="118"/>
      <c r="EJ289" s="118"/>
      <c r="EK289" s="118"/>
      <c r="EL289" s="123"/>
      <c r="EM289" s="123"/>
      <c r="EN289" s="118"/>
      <c r="EO289" s="118"/>
      <c r="EP289" s="118"/>
      <c r="EQ289" s="118"/>
      <c r="ER289" s="118"/>
      <c r="ES289" s="118"/>
      <c r="ET289" s="118"/>
      <c r="EU289" s="118"/>
      <c r="EV289" s="120"/>
      <c r="EW289" s="120"/>
      <c r="EX289" s="118"/>
      <c r="EY289" s="120" t="s">
        <v>130</v>
      </c>
      <c r="EZ289" s="120">
        <f>(0.5-EZ288)/EZ287</f>
        <v>2101.931124932396</v>
      </c>
      <c r="FA289" s="120">
        <f>(0.5-FA288)/FA287</f>
        <v>2143.6119110214076</v>
      </c>
      <c r="FB289" s="118"/>
      <c r="FC289" s="118"/>
      <c r="FD289" s="118"/>
      <c r="FE289" s="118"/>
      <c r="FF289" s="118"/>
      <c r="FG289" s="118"/>
      <c r="FH289" s="118"/>
      <c r="FI289" s="118"/>
      <c r="FJ289" s="118"/>
      <c r="FK289" s="118"/>
      <c r="FL289" s="118"/>
      <c r="FM289" s="118"/>
      <c r="FN289" s="118"/>
      <c r="FO289" s="118"/>
      <c r="FP289" s="118"/>
      <c r="FQ289" s="118"/>
      <c r="FR289" s="118"/>
      <c r="FS289" s="118"/>
      <c r="FT289" s="118"/>
      <c r="FU289" s="118"/>
      <c r="FV289" s="118"/>
      <c r="FW289" s="118"/>
      <c r="FX289" s="118"/>
      <c r="FY289" s="118"/>
      <c r="FZ289" s="118"/>
      <c r="GA289" s="118"/>
      <c r="GB289" s="118"/>
      <c r="GC289" s="118"/>
      <c r="GD289" s="118"/>
      <c r="GE289" s="118"/>
      <c r="GF289" s="118"/>
      <c r="GG289" s="118"/>
      <c r="GH289" s="118"/>
      <c r="GI289" s="118"/>
      <c r="GJ289" s="118"/>
      <c r="GK289" s="118"/>
      <c r="GL289" s="118"/>
      <c r="GM289" s="118"/>
      <c r="GN289" s="118"/>
      <c r="GO289" s="118"/>
      <c r="GP289" s="118"/>
      <c r="GQ289" s="118"/>
      <c r="GR289" s="118"/>
      <c r="GS289" s="118"/>
      <c r="GT289" s="118"/>
      <c r="GU289" s="118"/>
      <c r="GV289" s="118"/>
      <c r="GW289" s="118"/>
      <c r="GX289" s="118"/>
      <c r="GY289" s="118"/>
      <c r="GZ289" s="118"/>
      <c r="HA289" s="118"/>
      <c r="HB289" s="118"/>
      <c r="HC289" s="118"/>
      <c r="HD289" s="118"/>
      <c r="HE289" s="118"/>
      <c r="HF289" s="118"/>
      <c r="HG289" s="118"/>
      <c r="HH289" s="118"/>
      <c r="HI289" s="118"/>
      <c r="HJ289" s="118"/>
      <c r="HK289" s="118"/>
      <c r="HL289" s="118"/>
      <c r="HM289" s="118"/>
      <c r="HN289" s="118"/>
      <c r="HO289" s="118"/>
      <c r="HP289" s="118"/>
      <c r="HQ289" s="118"/>
      <c r="HR289" s="118"/>
      <c r="HS289" s="118"/>
      <c r="HT289" s="118"/>
      <c r="HU289" s="118"/>
      <c r="HV289" s="118"/>
    </row>
    <row r="290" spans="1:230" x14ac:dyDescent="0.3">
      <c r="A290" s="120"/>
      <c r="B290" s="120"/>
      <c r="C290" s="118"/>
      <c r="D290" s="118"/>
      <c r="E290" s="118"/>
      <c r="F290" s="118"/>
      <c r="G290" s="118"/>
      <c r="H290" s="118"/>
      <c r="I290" s="118"/>
      <c r="J290" s="118"/>
      <c r="K290" s="118"/>
      <c r="L290" s="118"/>
      <c r="M290" s="118"/>
      <c r="N290" s="118"/>
      <c r="O290" s="118"/>
      <c r="P290" s="118"/>
      <c r="Q290" s="118"/>
      <c r="R290" s="118"/>
      <c r="S290" s="118"/>
      <c r="T290" s="123"/>
      <c r="U290" s="120"/>
      <c r="V290" s="118"/>
      <c r="W290" s="118"/>
      <c r="X290" s="118"/>
      <c r="Y290" s="118"/>
      <c r="Z290" s="118"/>
      <c r="AA290" s="118"/>
      <c r="AB290" s="118"/>
      <c r="AC290" s="118"/>
      <c r="AD290" s="118"/>
      <c r="AE290" s="118"/>
      <c r="AF290" s="118"/>
      <c r="AG290" s="118"/>
      <c r="AH290" s="118"/>
      <c r="AI290" s="118"/>
      <c r="AJ290" s="118"/>
      <c r="AK290" s="118"/>
      <c r="AL290" s="118"/>
      <c r="AM290" s="118"/>
      <c r="AN290" s="118"/>
      <c r="AO290" s="118"/>
      <c r="AP290" s="118"/>
      <c r="AQ290" s="118"/>
      <c r="AR290" s="118"/>
      <c r="AS290" s="123"/>
      <c r="AT290" s="123"/>
      <c r="AU290" s="118"/>
      <c r="AV290" s="118"/>
      <c r="AW290" s="118"/>
      <c r="AX290" s="118"/>
      <c r="AY290" s="118"/>
      <c r="AZ290" s="118"/>
      <c r="BA290" s="118"/>
      <c r="BB290" s="118"/>
      <c r="BC290" s="118"/>
      <c r="BD290" s="118"/>
      <c r="BE290" s="118"/>
      <c r="BF290" s="118"/>
      <c r="BG290" s="118"/>
      <c r="BH290" s="118"/>
      <c r="BI290" s="118"/>
      <c r="BJ290" s="118"/>
      <c r="BK290" s="118"/>
      <c r="BL290" s="118"/>
      <c r="BM290" s="118"/>
      <c r="BN290" s="118"/>
      <c r="BO290" s="118"/>
      <c r="BP290" s="118"/>
      <c r="BQ290" s="118"/>
      <c r="BR290" s="118"/>
      <c r="BS290" s="118"/>
      <c r="BT290" s="118"/>
      <c r="BU290" s="118"/>
      <c r="BV290" s="118"/>
      <c r="BW290" s="118"/>
      <c r="BX290" s="118"/>
      <c r="BY290" s="118"/>
      <c r="BZ290" s="118"/>
      <c r="CA290" s="118"/>
      <c r="CB290" s="118"/>
      <c r="CC290" s="118"/>
      <c r="CD290" s="118"/>
      <c r="CE290" s="118"/>
      <c r="CF290" s="118"/>
      <c r="CG290" s="118"/>
      <c r="CH290" s="118"/>
      <c r="CI290" s="118"/>
      <c r="CJ290" s="118"/>
      <c r="CK290" s="118"/>
      <c r="CL290" s="118"/>
      <c r="CM290" s="118"/>
      <c r="CN290" s="118"/>
      <c r="CO290" s="118"/>
      <c r="CP290" s="118"/>
      <c r="CQ290" s="118"/>
      <c r="CR290" s="118"/>
      <c r="CS290" s="118"/>
      <c r="CT290" s="118"/>
      <c r="CU290" s="118"/>
      <c r="CV290" s="118"/>
      <c r="CW290" s="118"/>
      <c r="CX290" s="118"/>
      <c r="CY290" s="118"/>
      <c r="CZ290" s="118"/>
      <c r="DA290" s="118"/>
      <c r="DB290" s="118"/>
      <c r="DC290" s="118"/>
      <c r="DD290" s="118"/>
      <c r="DE290" s="118"/>
      <c r="DF290" s="118"/>
      <c r="DG290" s="118"/>
      <c r="DH290" s="118"/>
      <c r="DI290" s="118"/>
      <c r="DJ290" s="118"/>
      <c r="DK290" s="118"/>
      <c r="DL290" s="118"/>
      <c r="DM290" s="118"/>
      <c r="DN290" s="118"/>
      <c r="DO290" s="118"/>
      <c r="DP290" s="118"/>
      <c r="DQ290" s="118"/>
      <c r="DR290" s="118"/>
      <c r="DS290" s="118"/>
      <c r="DT290" s="118"/>
      <c r="DU290" s="129"/>
      <c r="DV290" s="118"/>
      <c r="DW290" s="118"/>
      <c r="DX290" s="118"/>
      <c r="DY290" s="118"/>
      <c r="DZ290" s="118"/>
      <c r="EA290" s="118"/>
      <c r="EB290" s="118"/>
      <c r="EC290" s="118"/>
      <c r="ED290" s="118"/>
      <c r="EE290" s="118"/>
      <c r="EF290" s="118"/>
      <c r="EG290" s="118"/>
      <c r="EH290" s="118"/>
      <c r="EI290" s="118"/>
      <c r="EJ290" s="118"/>
      <c r="EK290" s="118"/>
      <c r="EL290" s="123"/>
      <c r="EM290" s="123"/>
      <c r="EN290" s="118"/>
      <c r="EO290" s="118"/>
      <c r="EP290" s="118"/>
      <c r="EQ290" s="118"/>
      <c r="ER290" s="118"/>
      <c r="ES290" s="118"/>
      <c r="ET290" s="118"/>
      <c r="EU290" s="118"/>
      <c r="EV290" s="120"/>
      <c r="EW290" s="120"/>
      <c r="EX290" s="118"/>
      <c r="EY290" s="118"/>
      <c r="EZ290" s="118"/>
      <c r="FA290" s="118"/>
      <c r="FB290" s="118"/>
      <c r="FC290" s="118"/>
      <c r="FD290" s="118"/>
      <c r="FE290" s="118"/>
      <c r="FF290" s="118"/>
      <c r="FG290" s="118"/>
      <c r="FH290" s="118"/>
      <c r="FI290" s="118"/>
      <c r="FJ290" s="118"/>
      <c r="FK290" s="118"/>
      <c r="FL290" s="118"/>
      <c r="FM290" s="118"/>
      <c r="FN290" s="118"/>
      <c r="FO290" s="118"/>
      <c r="FP290" s="118"/>
      <c r="FQ290" s="118"/>
      <c r="FR290" s="118"/>
      <c r="FS290" s="118"/>
      <c r="FT290" s="118"/>
      <c r="FU290" s="118"/>
      <c r="FV290" s="118"/>
      <c r="FW290" s="118"/>
      <c r="FX290" s="118"/>
      <c r="FY290" s="118"/>
      <c r="FZ290" s="118"/>
      <c r="GA290" s="118"/>
      <c r="GB290" s="118"/>
      <c r="GC290" s="118"/>
      <c r="GD290" s="118"/>
      <c r="GE290" s="118"/>
      <c r="GF290" s="118"/>
      <c r="GG290" s="118"/>
      <c r="GH290" s="118"/>
      <c r="GI290" s="118"/>
      <c r="GJ290" s="118"/>
      <c r="GK290" s="118"/>
      <c r="GL290" s="118"/>
      <c r="GM290" s="118"/>
      <c r="GN290" s="118"/>
      <c r="GO290" s="118"/>
      <c r="GP290" s="118"/>
      <c r="GQ290" s="118"/>
      <c r="GR290" s="118"/>
      <c r="GS290" s="118"/>
      <c r="GT290" s="118"/>
      <c r="GU290" s="118"/>
      <c r="GV290" s="118"/>
      <c r="GW290" s="118"/>
      <c r="GX290" s="118"/>
      <c r="GY290" s="118"/>
      <c r="GZ290" s="118"/>
      <c r="HA290" s="118"/>
      <c r="HB290" s="118"/>
      <c r="HC290" s="118"/>
      <c r="HD290" s="118"/>
      <c r="HE290" s="118"/>
      <c r="HF290" s="118"/>
      <c r="HG290" s="118"/>
      <c r="HH290" s="118"/>
      <c r="HI290" s="118"/>
      <c r="HJ290" s="118"/>
      <c r="HK290" s="118"/>
      <c r="HL290" s="118"/>
      <c r="HM290" s="118"/>
      <c r="HN290" s="118"/>
      <c r="HO290" s="118"/>
      <c r="HP290" s="118"/>
      <c r="HQ290" s="118"/>
      <c r="HR290" s="118"/>
      <c r="HS290" s="118"/>
      <c r="HT290" s="118"/>
      <c r="HU290" s="118"/>
      <c r="HV290" s="118"/>
    </row>
    <row r="291" spans="1:230" x14ac:dyDescent="0.3">
      <c r="A291" s="120"/>
      <c r="B291" s="120"/>
      <c r="C291" s="118"/>
      <c r="D291" s="118"/>
      <c r="E291" s="118"/>
      <c r="F291" s="118"/>
      <c r="G291" s="118"/>
      <c r="H291" s="118"/>
      <c r="I291" s="118"/>
      <c r="J291" s="118"/>
      <c r="K291" s="118"/>
      <c r="L291" s="118"/>
      <c r="M291" s="118"/>
      <c r="N291" s="118"/>
      <c r="O291" s="118"/>
      <c r="P291" s="118"/>
      <c r="Q291" s="118"/>
      <c r="R291" s="118"/>
      <c r="S291" s="118"/>
      <c r="T291" s="123"/>
      <c r="U291" s="120"/>
      <c r="V291" s="118"/>
      <c r="W291" s="118"/>
      <c r="X291" s="118"/>
      <c r="Y291" s="118"/>
      <c r="Z291" s="118"/>
      <c r="AA291" s="118"/>
      <c r="AB291" s="118"/>
      <c r="AC291" s="118"/>
      <c r="AD291" s="118"/>
      <c r="AE291" s="118"/>
      <c r="AF291" s="118"/>
      <c r="AG291" s="118"/>
      <c r="AH291" s="118"/>
      <c r="AI291" s="118"/>
      <c r="AJ291" s="118"/>
      <c r="AK291" s="118"/>
      <c r="AL291" s="118"/>
      <c r="AM291" s="118"/>
      <c r="AN291" s="118"/>
      <c r="AO291" s="118"/>
      <c r="AP291" s="118"/>
      <c r="AQ291" s="118"/>
      <c r="AR291" s="118"/>
      <c r="AS291" s="123"/>
      <c r="AT291" s="123"/>
      <c r="AU291" s="118"/>
      <c r="AV291" s="118"/>
      <c r="AW291" s="118"/>
      <c r="AX291" s="118"/>
      <c r="AY291" s="118"/>
      <c r="AZ291" s="118"/>
      <c r="BA291" s="118"/>
      <c r="BB291" s="118"/>
      <c r="BC291" s="118"/>
      <c r="BD291" s="118"/>
      <c r="BE291" s="118"/>
      <c r="BF291" s="118"/>
      <c r="BG291" s="118"/>
      <c r="BH291" s="118"/>
      <c r="BI291" s="118"/>
      <c r="BJ291" s="118"/>
      <c r="BK291" s="118"/>
      <c r="BL291" s="118"/>
      <c r="BM291" s="118"/>
      <c r="BN291" s="118"/>
      <c r="BO291" s="118"/>
      <c r="BP291" s="118"/>
      <c r="BQ291" s="118"/>
      <c r="BR291" s="118"/>
      <c r="BS291" s="118"/>
      <c r="BT291" s="118"/>
      <c r="BU291" s="118"/>
      <c r="BV291" s="118"/>
      <c r="BW291" s="118"/>
      <c r="BX291" s="118"/>
      <c r="BY291" s="118"/>
      <c r="BZ291" s="118"/>
      <c r="CA291" s="118"/>
      <c r="CB291" s="118"/>
      <c r="CC291" s="118"/>
      <c r="CD291" s="118"/>
      <c r="CE291" s="118"/>
      <c r="CF291" s="118"/>
      <c r="CG291" s="118"/>
      <c r="CH291" s="118"/>
      <c r="CI291" s="118"/>
      <c r="CJ291" s="118"/>
      <c r="CK291" s="118"/>
      <c r="CL291" s="118"/>
      <c r="CM291" s="118"/>
      <c r="CN291" s="118"/>
      <c r="CO291" s="118"/>
      <c r="CP291" s="118"/>
      <c r="CQ291" s="118"/>
      <c r="CR291" s="118"/>
      <c r="CS291" s="118"/>
      <c r="CT291" s="118"/>
      <c r="CU291" s="118"/>
      <c r="CV291" s="118"/>
      <c r="CW291" s="118"/>
      <c r="CX291" s="118"/>
      <c r="CY291" s="118"/>
      <c r="CZ291" s="118"/>
      <c r="DA291" s="118"/>
      <c r="DB291" s="118"/>
      <c r="DC291" s="118"/>
      <c r="DD291" s="118"/>
      <c r="DE291" s="118"/>
      <c r="DF291" s="118"/>
      <c r="DG291" s="118"/>
      <c r="DH291" s="118"/>
      <c r="DI291" s="118"/>
      <c r="DJ291" s="118"/>
      <c r="DK291" s="118"/>
      <c r="DL291" s="118"/>
      <c r="DM291" s="118"/>
      <c r="DN291" s="118"/>
      <c r="DO291" s="118"/>
      <c r="DP291" s="118"/>
      <c r="DQ291" s="118"/>
      <c r="DR291" s="118"/>
      <c r="DS291" s="118"/>
      <c r="DT291" s="118"/>
      <c r="DU291" s="129"/>
      <c r="DV291" s="118"/>
      <c r="DW291" s="118"/>
      <c r="DX291" s="118"/>
      <c r="DY291" s="118"/>
      <c r="DZ291" s="118"/>
      <c r="EA291" s="118"/>
      <c r="EB291" s="118"/>
      <c r="EC291" s="118"/>
      <c r="ED291" s="118"/>
      <c r="EE291" s="118"/>
      <c r="EF291" s="118"/>
      <c r="EG291" s="118"/>
      <c r="EH291" s="118"/>
      <c r="EI291" s="118"/>
      <c r="EJ291" s="118"/>
      <c r="EK291" s="118"/>
      <c r="EL291" s="123"/>
      <c r="EM291" s="123"/>
      <c r="EN291" s="118"/>
      <c r="EO291" s="118"/>
      <c r="EP291" s="118"/>
      <c r="EQ291" s="118"/>
      <c r="ER291" s="118"/>
      <c r="ES291" s="118"/>
      <c r="ET291" s="118"/>
      <c r="EU291" s="118"/>
      <c r="EV291" s="120"/>
      <c r="EW291" s="120"/>
      <c r="EX291" s="118"/>
      <c r="EY291" s="118"/>
      <c r="EZ291" s="118"/>
      <c r="FA291" s="118"/>
      <c r="FB291" s="118"/>
      <c r="FC291" s="118"/>
      <c r="FD291" s="118"/>
      <c r="FE291" s="118"/>
      <c r="FF291" s="118"/>
      <c r="FG291" s="118"/>
      <c r="FH291" s="118"/>
      <c r="FI291" s="118"/>
      <c r="FJ291" s="118"/>
      <c r="FK291" s="118"/>
      <c r="FL291" s="118"/>
      <c r="FM291" s="118"/>
      <c r="FN291" s="118"/>
      <c r="FO291" s="118"/>
      <c r="FP291" s="118"/>
      <c r="FQ291" s="118"/>
      <c r="FR291" s="118"/>
      <c r="FS291" s="118"/>
      <c r="FT291" s="118"/>
      <c r="FU291" s="118"/>
      <c r="FV291" s="118"/>
      <c r="FW291" s="118"/>
      <c r="FX291" s="118"/>
      <c r="FY291" s="118"/>
      <c r="FZ291" s="118"/>
      <c r="GA291" s="118"/>
      <c r="GB291" s="118"/>
      <c r="GC291" s="118"/>
      <c r="GD291" s="118"/>
      <c r="GE291" s="118"/>
      <c r="GF291" s="118"/>
      <c r="GG291" s="118"/>
      <c r="GH291" s="118"/>
      <c r="GI291" s="118"/>
      <c r="GJ291" s="118"/>
      <c r="GK291" s="118"/>
      <c r="GL291" s="118"/>
      <c r="GM291" s="118"/>
      <c r="GN291" s="118"/>
      <c r="GO291" s="118"/>
      <c r="GP291" s="118"/>
      <c r="GQ291" s="118"/>
      <c r="GR291" s="118"/>
      <c r="GS291" s="118"/>
      <c r="GT291" s="118"/>
      <c r="GU291" s="118"/>
      <c r="GV291" s="118"/>
      <c r="GW291" s="118"/>
      <c r="GX291" s="118"/>
      <c r="GY291" s="118"/>
      <c r="GZ291" s="118"/>
      <c r="HA291" s="118"/>
      <c r="HB291" s="118"/>
      <c r="HC291" s="118"/>
      <c r="HD291" s="118"/>
      <c r="HE291" s="118"/>
      <c r="HF291" s="118"/>
      <c r="HG291" s="118"/>
      <c r="HH291" s="118"/>
      <c r="HI291" s="118"/>
      <c r="HJ291" s="118"/>
      <c r="HK291" s="118"/>
      <c r="HL291" s="118"/>
      <c r="HM291" s="118"/>
      <c r="HN291" s="118"/>
      <c r="HO291" s="118"/>
      <c r="HP291" s="118"/>
      <c r="HQ291" s="118"/>
      <c r="HR291" s="118"/>
      <c r="HS291" s="118"/>
      <c r="HT291" s="118"/>
      <c r="HU291" s="118"/>
      <c r="HV291" s="118"/>
    </row>
    <row r="292" spans="1:230" x14ac:dyDescent="0.3">
      <c r="A292" s="120"/>
      <c r="B292" s="120"/>
      <c r="C292" s="118"/>
      <c r="D292" s="118"/>
      <c r="E292" s="118"/>
      <c r="F292" s="118"/>
      <c r="G292" s="118"/>
      <c r="H292" s="118"/>
      <c r="I292" s="118"/>
      <c r="J292" s="118"/>
      <c r="K292" s="118"/>
      <c r="L292" s="118"/>
      <c r="M292" s="118"/>
      <c r="N292" s="118"/>
      <c r="O292" s="118"/>
      <c r="P292" s="118"/>
      <c r="Q292" s="118"/>
      <c r="R292" s="118"/>
      <c r="S292" s="118"/>
      <c r="T292" s="123"/>
      <c r="U292" s="120"/>
      <c r="V292" s="118"/>
      <c r="W292" s="118"/>
      <c r="X292" s="118"/>
      <c r="Y292" s="118"/>
      <c r="Z292" s="118"/>
      <c r="AA292" s="118"/>
      <c r="AB292" s="118"/>
      <c r="AC292" s="118"/>
      <c r="AD292" s="118"/>
      <c r="AE292" s="118"/>
      <c r="AF292" s="118"/>
      <c r="AG292" s="118"/>
      <c r="AH292" s="118"/>
      <c r="AI292" s="118"/>
      <c r="AJ292" s="118"/>
      <c r="AK292" s="118"/>
      <c r="AL292" s="118"/>
      <c r="AM292" s="118"/>
      <c r="AN292" s="118"/>
      <c r="AO292" s="118"/>
      <c r="AP292" s="118"/>
      <c r="AQ292" s="118"/>
      <c r="AR292" s="118"/>
      <c r="AS292" s="123"/>
      <c r="AT292" s="123"/>
      <c r="AU292" s="118"/>
      <c r="AV292" s="118"/>
      <c r="AW292" s="118"/>
      <c r="AX292" s="118"/>
      <c r="AY292" s="118"/>
      <c r="AZ292" s="118"/>
      <c r="BA292" s="118"/>
      <c r="BB292" s="118"/>
      <c r="BC292" s="118"/>
      <c r="BD292" s="118"/>
      <c r="BE292" s="118"/>
      <c r="BF292" s="118"/>
      <c r="BG292" s="118"/>
      <c r="BH292" s="118"/>
      <c r="BI292" s="118"/>
      <c r="BJ292" s="118"/>
      <c r="BK292" s="118"/>
      <c r="BL292" s="118"/>
      <c r="BM292" s="118"/>
      <c r="BN292" s="118"/>
      <c r="BO292" s="118"/>
      <c r="BP292" s="118"/>
      <c r="BQ292" s="118"/>
      <c r="BR292" s="118"/>
      <c r="BS292" s="118"/>
      <c r="BT292" s="118"/>
      <c r="BU292" s="118"/>
      <c r="BV292" s="118"/>
      <c r="BW292" s="118"/>
      <c r="BX292" s="118"/>
      <c r="BY292" s="118"/>
      <c r="BZ292" s="118"/>
      <c r="CA292" s="118"/>
      <c r="CB292" s="118"/>
      <c r="CC292" s="118"/>
      <c r="CD292" s="118"/>
      <c r="CE292" s="118"/>
      <c r="CF292" s="118"/>
      <c r="CG292" s="118"/>
      <c r="CH292" s="118"/>
      <c r="CI292" s="118"/>
      <c r="CJ292" s="118"/>
      <c r="CK292" s="118"/>
      <c r="CL292" s="118"/>
      <c r="CM292" s="118"/>
      <c r="CN292" s="118"/>
      <c r="CO292" s="118"/>
      <c r="CP292" s="118"/>
      <c r="CQ292" s="118"/>
      <c r="CR292" s="118"/>
      <c r="CS292" s="118"/>
      <c r="CT292" s="118"/>
      <c r="CU292" s="118"/>
      <c r="CV292" s="118"/>
      <c r="CW292" s="118"/>
      <c r="CX292" s="118"/>
      <c r="CY292" s="118"/>
      <c r="CZ292" s="118"/>
      <c r="DA292" s="118"/>
      <c r="DB292" s="118"/>
      <c r="DC292" s="118"/>
      <c r="DD292" s="118"/>
      <c r="DE292" s="118"/>
      <c r="DF292" s="118"/>
      <c r="DG292" s="118"/>
      <c r="DH292" s="118"/>
      <c r="DI292" s="118"/>
      <c r="DJ292" s="118"/>
      <c r="DK292" s="118"/>
      <c r="DL292" s="118"/>
      <c r="DM292" s="118"/>
      <c r="DN292" s="118"/>
      <c r="DO292" s="118"/>
      <c r="DP292" s="118"/>
      <c r="DQ292" s="118"/>
      <c r="DR292" s="118"/>
      <c r="DS292" s="118"/>
      <c r="DT292" s="118"/>
      <c r="DU292" s="129"/>
      <c r="DV292" s="118"/>
      <c r="DW292" s="118"/>
      <c r="DX292" s="118"/>
      <c r="DY292" s="118"/>
      <c r="DZ292" s="118"/>
      <c r="EA292" s="118"/>
      <c r="EB292" s="118"/>
      <c r="EC292" s="118"/>
      <c r="ED292" s="118"/>
      <c r="EE292" s="118"/>
      <c r="EF292" s="118"/>
      <c r="EG292" s="118"/>
      <c r="EH292" s="118"/>
      <c r="EI292" s="118"/>
      <c r="EJ292" s="118"/>
      <c r="EK292" s="118"/>
      <c r="EL292" s="123"/>
      <c r="EM292" s="123"/>
      <c r="EN292" s="118"/>
      <c r="EO292" s="118"/>
      <c r="EP292" s="118"/>
      <c r="EQ292" s="118"/>
      <c r="ER292" s="118"/>
      <c r="ES292" s="118"/>
      <c r="ET292" s="118"/>
      <c r="EU292" s="118"/>
      <c r="EV292" s="120"/>
      <c r="EW292" s="120"/>
      <c r="EX292" s="118"/>
      <c r="EY292" s="118"/>
      <c r="EZ292" s="118"/>
      <c r="FA292" s="118"/>
      <c r="FB292" s="118"/>
      <c r="FC292" s="118"/>
      <c r="FD292" s="118"/>
      <c r="FE292" s="118"/>
      <c r="FF292" s="118"/>
      <c r="FG292" s="118"/>
      <c r="FH292" s="118"/>
      <c r="FI292" s="118"/>
      <c r="FJ292" s="118"/>
      <c r="FK292" s="118"/>
      <c r="FL292" s="118"/>
      <c r="FM292" s="118"/>
      <c r="FN292" s="118"/>
      <c r="FO292" s="118"/>
      <c r="FP292" s="118"/>
      <c r="FQ292" s="118"/>
      <c r="FR292" s="118"/>
      <c r="FS292" s="118"/>
      <c r="FT292" s="118"/>
      <c r="FU292" s="118"/>
      <c r="FV292" s="118"/>
      <c r="FW292" s="118"/>
      <c r="FX292" s="118"/>
      <c r="FY292" s="118"/>
      <c r="FZ292" s="118"/>
      <c r="GA292" s="118"/>
      <c r="GB292" s="118"/>
      <c r="GC292" s="118"/>
      <c r="GD292" s="118"/>
      <c r="GE292" s="118"/>
      <c r="GF292" s="118"/>
      <c r="GG292" s="118"/>
      <c r="GH292" s="118"/>
      <c r="GI292" s="118"/>
      <c r="GJ292" s="118"/>
      <c r="GK292" s="118"/>
      <c r="GL292" s="118"/>
      <c r="GM292" s="118"/>
      <c r="GN292" s="118"/>
      <c r="GO292" s="118"/>
      <c r="GP292" s="118"/>
      <c r="GQ292" s="118"/>
      <c r="GR292" s="118"/>
      <c r="GS292" s="118"/>
      <c r="GT292" s="118"/>
      <c r="GU292" s="118"/>
      <c r="GV292" s="118"/>
      <c r="GW292" s="118"/>
      <c r="GX292" s="118"/>
      <c r="GY292" s="118"/>
      <c r="GZ292" s="118"/>
      <c r="HA292" s="118"/>
      <c r="HB292" s="118"/>
      <c r="HC292" s="118"/>
      <c r="HD292" s="118"/>
      <c r="HE292" s="118"/>
      <c r="HF292" s="118"/>
      <c r="HG292" s="118"/>
      <c r="HH292" s="118"/>
      <c r="HI292" s="118"/>
      <c r="HJ292" s="118"/>
      <c r="HK292" s="118"/>
      <c r="HL292" s="118"/>
      <c r="HM292" s="118"/>
      <c r="HN292" s="118"/>
      <c r="HO292" s="118"/>
      <c r="HP292" s="118"/>
      <c r="HQ292" s="118"/>
      <c r="HR292" s="118"/>
      <c r="HS292" s="118"/>
      <c r="HT292" s="118"/>
      <c r="HU292" s="118"/>
      <c r="HV292" s="118"/>
    </row>
    <row r="293" spans="1:230" x14ac:dyDescent="0.3">
      <c r="A293" s="120"/>
      <c r="B293" s="120"/>
      <c r="C293" s="118"/>
      <c r="D293" s="118"/>
      <c r="E293" s="118"/>
      <c r="F293" s="118"/>
      <c r="G293" s="118"/>
      <c r="H293" s="118"/>
      <c r="I293" s="118"/>
      <c r="J293" s="118"/>
      <c r="K293" s="118"/>
      <c r="L293" s="118"/>
      <c r="M293" s="118"/>
      <c r="N293" s="118"/>
      <c r="O293" s="118"/>
      <c r="P293" s="118"/>
      <c r="Q293" s="118"/>
      <c r="R293" s="118"/>
      <c r="S293" s="118"/>
      <c r="T293" s="123"/>
      <c r="U293" s="120"/>
      <c r="V293" s="118"/>
      <c r="W293" s="118"/>
      <c r="X293" s="118"/>
      <c r="Y293" s="118"/>
      <c r="Z293" s="118"/>
      <c r="AA293" s="118"/>
      <c r="AB293" s="118"/>
      <c r="AC293" s="118"/>
      <c r="AD293" s="118"/>
      <c r="AE293" s="118"/>
      <c r="AF293" s="118"/>
      <c r="AG293" s="118"/>
      <c r="AH293" s="118"/>
      <c r="AI293" s="118"/>
      <c r="AJ293" s="118"/>
      <c r="AK293" s="118"/>
      <c r="AL293" s="118"/>
      <c r="AM293" s="118"/>
      <c r="AN293" s="118"/>
      <c r="AO293" s="118"/>
      <c r="AP293" s="118"/>
      <c r="AQ293" s="118"/>
      <c r="AR293" s="118"/>
      <c r="AS293" s="123"/>
      <c r="AT293" s="123"/>
      <c r="AU293" s="118"/>
      <c r="AV293" s="118"/>
      <c r="AW293" s="118"/>
      <c r="AX293" s="118"/>
      <c r="AY293" s="118"/>
      <c r="AZ293" s="118"/>
      <c r="BA293" s="118"/>
      <c r="BB293" s="118"/>
      <c r="BC293" s="118"/>
      <c r="BD293" s="118"/>
      <c r="BE293" s="118"/>
      <c r="BF293" s="118"/>
      <c r="BG293" s="118"/>
      <c r="BH293" s="118"/>
      <c r="BI293" s="118"/>
      <c r="BJ293" s="118"/>
      <c r="BK293" s="118"/>
      <c r="BL293" s="118"/>
      <c r="BM293" s="118"/>
      <c r="BN293" s="118"/>
      <c r="BO293" s="118"/>
      <c r="BP293" s="118"/>
      <c r="BQ293" s="118"/>
      <c r="BR293" s="118"/>
      <c r="BS293" s="118"/>
      <c r="BT293" s="118"/>
      <c r="BU293" s="118"/>
      <c r="BV293" s="118"/>
      <c r="BW293" s="118"/>
      <c r="BX293" s="118"/>
      <c r="BY293" s="118"/>
      <c r="BZ293" s="118"/>
      <c r="CA293" s="118"/>
      <c r="CB293" s="118"/>
      <c r="CC293" s="118"/>
      <c r="CD293" s="118"/>
      <c r="CE293" s="118"/>
      <c r="CF293" s="118"/>
      <c r="CG293" s="118"/>
      <c r="CH293" s="118"/>
      <c r="CI293" s="118"/>
      <c r="CJ293" s="118"/>
      <c r="CK293" s="118"/>
      <c r="CL293" s="118"/>
      <c r="CM293" s="118"/>
      <c r="CN293" s="118"/>
      <c r="CO293" s="118"/>
      <c r="CP293" s="118"/>
      <c r="CQ293" s="118"/>
      <c r="CR293" s="118"/>
      <c r="CS293" s="118"/>
      <c r="CT293" s="118"/>
      <c r="CU293" s="118"/>
      <c r="CV293" s="118"/>
      <c r="CW293" s="118"/>
      <c r="CX293" s="118"/>
      <c r="CY293" s="118"/>
      <c r="CZ293" s="118"/>
      <c r="DA293" s="118"/>
      <c r="DB293" s="118"/>
      <c r="DC293" s="118"/>
      <c r="DD293" s="118"/>
      <c r="DE293" s="118"/>
      <c r="DF293" s="118"/>
      <c r="DG293" s="118"/>
      <c r="DH293" s="118"/>
      <c r="DI293" s="118"/>
      <c r="DJ293" s="118"/>
      <c r="DK293" s="118"/>
      <c r="DL293" s="118"/>
      <c r="DM293" s="118"/>
      <c r="DN293" s="118"/>
      <c r="DO293" s="118"/>
      <c r="DP293" s="118"/>
      <c r="DQ293" s="118"/>
      <c r="DR293" s="118"/>
      <c r="DS293" s="118"/>
      <c r="DT293" s="118"/>
      <c r="DU293" s="129"/>
      <c r="DV293" s="118"/>
      <c r="DW293" s="118"/>
      <c r="DX293" s="118"/>
      <c r="DY293" s="118"/>
      <c r="DZ293" s="118"/>
      <c r="EA293" s="118"/>
      <c r="EB293" s="118"/>
      <c r="EC293" s="118"/>
      <c r="ED293" s="118"/>
      <c r="EE293" s="118"/>
      <c r="EF293" s="118"/>
      <c r="EG293" s="118"/>
      <c r="EH293" s="118"/>
      <c r="EI293" s="118"/>
      <c r="EJ293" s="118"/>
      <c r="EK293" s="118"/>
      <c r="EL293" s="123"/>
      <c r="EM293" s="123"/>
      <c r="EN293" s="118"/>
      <c r="EO293" s="118"/>
      <c r="EP293" s="118"/>
      <c r="EQ293" s="118"/>
      <c r="ER293" s="118"/>
      <c r="ES293" s="118"/>
      <c r="ET293" s="118"/>
      <c r="EU293" s="118"/>
      <c r="EV293" s="120"/>
      <c r="EW293" s="120"/>
      <c r="EX293" s="118"/>
      <c r="EY293" s="118"/>
      <c r="EZ293" s="118"/>
      <c r="FA293" s="118"/>
      <c r="FB293" s="118"/>
      <c r="FC293" s="118"/>
      <c r="FD293" s="118"/>
      <c r="FE293" s="118"/>
      <c r="FF293" s="118"/>
      <c r="FG293" s="118"/>
      <c r="FH293" s="118"/>
      <c r="FI293" s="118"/>
      <c r="FJ293" s="118"/>
      <c r="FK293" s="118"/>
      <c r="FL293" s="118"/>
      <c r="FM293" s="118"/>
      <c r="FN293" s="118"/>
      <c r="FO293" s="118"/>
      <c r="FP293" s="118"/>
      <c r="FQ293" s="118"/>
      <c r="FR293" s="118"/>
      <c r="FS293" s="118"/>
      <c r="FT293" s="118"/>
      <c r="FU293" s="118"/>
      <c r="FV293" s="118"/>
      <c r="FW293" s="118"/>
      <c r="FX293" s="118"/>
      <c r="FY293" s="118"/>
      <c r="FZ293" s="118"/>
      <c r="GA293" s="118"/>
      <c r="GB293" s="118"/>
      <c r="GC293" s="118"/>
      <c r="GD293" s="118"/>
      <c r="GE293" s="118"/>
      <c r="GF293" s="118"/>
      <c r="GG293" s="118"/>
      <c r="GH293" s="118"/>
      <c r="GI293" s="118"/>
      <c r="GJ293" s="118"/>
      <c r="GK293" s="118"/>
      <c r="GL293" s="118"/>
      <c r="GM293" s="118"/>
      <c r="GN293" s="118"/>
      <c r="GO293" s="118"/>
      <c r="GP293" s="118"/>
      <c r="GQ293" s="118"/>
      <c r="GR293" s="118"/>
      <c r="GS293" s="118"/>
      <c r="GT293" s="118"/>
      <c r="GU293" s="118"/>
      <c r="GV293" s="118"/>
      <c r="GW293" s="118"/>
      <c r="GX293" s="118"/>
      <c r="GY293" s="118"/>
      <c r="GZ293" s="118"/>
      <c r="HA293" s="118"/>
      <c r="HB293" s="118"/>
      <c r="HC293" s="118"/>
      <c r="HD293" s="118"/>
      <c r="HE293" s="118"/>
      <c r="HF293" s="118"/>
      <c r="HG293" s="118"/>
      <c r="HH293" s="118"/>
      <c r="HI293" s="118"/>
      <c r="HJ293" s="118"/>
      <c r="HK293" s="118"/>
      <c r="HL293" s="118"/>
      <c r="HM293" s="118"/>
      <c r="HN293" s="118"/>
      <c r="HO293" s="118"/>
      <c r="HP293" s="118"/>
      <c r="HQ293" s="118"/>
      <c r="HR293" s="118"/>
      <c r="HS293" s="118"/>
      <c r="HT293" s="118"/>
      <c r="HU293" s="118"/>
      <c r="HV293" s="118"/>
    </row>
    <row r="294" spans="1:230" x14ac:dyDescent="0.3">
      <c r="A294" s="120"/>
      <c r="B294" s="120"/>
      <c r="C294" s="118"/>
      <c r="D294" s="118"/>
      <c r="E294" s="118"/>
      <c r="F294" s="118"/>
      <c r="G294" s="118"/>
      <c r="H294" s="118"/>
      <c r="I294" s="118"/>
      <c r="J294" s="118"/>
      <c r="K294" s="118"/>
      <c r="L294" s="118"/>
      <c r="M294" s="118"/>
      <c r="N294" s="118"/>
      <c r="O294" s="118"/>
      <c r="P294" s="118"/>
      <c r="Q294" s="118"/>
      <c r="R294" s="118"/>
      <c r="S294" s="118"/>
      <c r="T294" s="123"/>
      <c r="U294" s="120"/>
      <c r="V294" s="118"/>
      <c r="W294" s="118"/>
      <c r="X294" s="118"/>
      <c r="Y294" s="118"/>
      <c r="Z294" s="118"/>
      <c r="AA294" s="118"/>
      <c r="AB294" s="118"/>
      <c r="AC294" s="118"/>
      <c r="AD294" s="118"/>
      <c r="AE294" s="118"/>
      <c r="AF294" s="118"/>
      <c r="AG294" s="118"/>
      <c r="AH294" s="118"/>
      <c r="AI294" s="118"/>
      <c r="AJ294" s="118"/>
      <c r="AK294" s="118"/>
      <c r="AL294" s="118"/>
      <c r="AM294" s="118"/>
      <c r="AN294" s="118"/>
      <c r="AO294" s="118"/>
      <c r="AP294" s="118"/>
      <c r="AQ294" s="118"/>
      <c r="AR294" s="118"/>
      <c r="AS294" s="123"/>
      <c r="AT294" s="123"/>
      <c r="AU294" s="118"/>
      <c r="AV294" s="118"/>
      <c r="AW294" s="118"/>
      <c r="AX294" s="118"/>
      <c r="AY294" s="118"/>
      <c r="AZ294" s="118"/>
      <c r="BA294" s="118"/>
      <c r="BB294" s="118"/>
      <c r="BC294" s="118"/>
      <c r="BD294" s="118"/>
      <c r="BE294" s="118"/>
      <c r="BF294" s="118"/>
      <c r="BG294" s="118"/>
      <c r="BH294" s="118"/>
      <c r="BI294" s="118"/>
      <c r="BJ294" s="118"/>
      <c r="BK294" s="118"/>
      <c r="BL294" s="118"/>
      <c r="BM294" s="118"/>
      <c r="BN294" s="118"/>
      <c r="BO294" s="118"/>
      <c r="BP294" s="118"/>
      <c r="BQ294" s="118"/>
      <c r="BR294" s="118"/>
      <c r="BS294" s="118"/>
      <c r="BT294" s="118"/>
      <c r="BU294" s="118"/>
      <c r="BV294" s="118"/>
      <c r="BW294" s="118"/>
      <c r="BX294" s="118"/>
      <c r="BY294" s="118"/>
      <c r="BZ294" s="118"/>
      <c r="CA294" s="118"/>
      <c r="CB294" s="118"/>
      <c r="CC294" s="118"/>
      <c r="CD294" s="118"/>
      <c r="CE294" s="118"/>
      <c r="CF294" s="118"/>
      <c r="CG294" s="118"/>
      <c r="CH294" s="118"/>
      <c r="CI294" s="118"/>
      <c r="CJ294" s="118"/>
      <c r="CK294" s="118"/>
      <c r="CL294" s="118"/>
      <c r="CM294" s="118"/>
      <c r="CN294" s="118"/>
      <c r="CO294" s="118"/>
      <c r="CP294" s="118"/>
      <c r="CQ294" s="118"/>
      <c r="CR294" s="118"/>
      <c r="CS294" s="118"/>
      <c r="CT294" s="118"/>
      <c r="CU294" s="118"/>
      <c r="CV294" s="118"/>
      <c r="CW294" s="118"/>
      <c r="CX294" s="118"/>
      <c r="CY294" s="118"/>
      <c r="CZ294" s="118"/>
      <c r="DA294" s="118"/>
      <c r="DB294" s="118"/>
      <c r="DC294" s="118"/>
      <c r="DD294" s="118"/>
      <c r="DE294" s="118"/>
      <c r="DF294" s="118"/>
      <c r="DG294" s="118"/>
      <c r="DH294" s="118"/>
      <c r="DI294" s="118"/>
      <c r="DJ294" s="118"/>
      <c r="DK294" s="118"/>
      <c r="DL294" s="118"/>
      <c r="DM294" s="118"/>
      <c r="DN294" s="118"/>
      <c r="DO294" s="118"/>
      <c r="DP294" s="118"/>
      <c r="DQ294" s="118"/>
      <c r="DR294" s="118"/>
      <c r="DS294" s="118"/>
      <c r="DT294" s="118"/>
      <c r="DU294" s="129"/>
      <c r="DV294" s="118"/>
      <c r="DW294" s="118"/>
      <c r="DX294" s="118"/>
      <c r="DY294" s="118"/>
      <c r="DZ294" s="118"/>
      <c r="EA294" s="118"/>
      <c r="EB294" s="118"/>
      <c r="EC294" s="118"/>
      <c r="ED294" s="118"/>
      <c r="EE294" s="118"/>
      <c r="EF294" s="118"/>
      <c r="EG294" s="118"/>
      <c r="EH294" s="118"/>
      <c r="EI294" s="118"/>
      <c r="EJ294" s="118"/>
      <c r="EK294" s="118"/>
      <c r="EL294" s="123"/>
      <c r="EM294" s="123"/>
      <c r="EN294" s="118"/>
      <c r="EO294" s="118"/>
      <c r="EP294" s="118"/>
      <c r="EQ294" s="118"/>
      <c r="ER294" s="118"/>
      <c r="ES294" s="118"/>
      <c r="ET294" s="118"/>
      <c r="EU294" s="118"/>
      <c r="EV294" s="120"/>
      <c r="EW294" s="120"/>
      <c r="EX294" s="118"/>
      <c r="EY294" s="118"/>
      <c r="EZ294" s="118"/>
      <c r="FA294" s="118"/>
      <c r="FB294" s="118"/>
      <c r="FC294" s="118"/>
      <c r="FD294" s="118"/>
      <c r="FE294" s="118"/>
      <c r="FF294" s="118"/>
      <c r="FG294" s="118"/>
      <c r="FH294" s="118"/>
      <c r="FI294" s="118"/>
      <c r="FJ294" s="118"/>
      <c r="FK294" s="118"/>
      <c r="FL294" s="118"/>
      <c r="FM294" s="118"/>
      <c r="FN294" s="118"/>
      <c r="FO294" s="118"/>
      <c r="FP294" s="118"/>
      <c r="FQ294" s="118"/>
      <c r="FR294" s="118"/>
      <c r="FS294" s="118"/>
      <c r="FT294" s="118"/>
      <c r="FU294" s="118"/>
      <c r="FV294" s="118"/>
      <c r="FW294" s="118"/>
      <c r="FX294" s="118"/>
      <c r="FY294" s="118"/>
      <c r="FZ294" s="118"/>
      <c r="GA294" s="118"/>
      <c r="GB294" s="118"/>
      <c r="GC294" s="118"/>
      <c r="GD294" s="118"/>
      <c r="GE294" s="118"/>
      <c r="GF294" s="118"/>
      <c r="GG294" s="118"/>
      <c r="GH294" s="118"/>
      <c r="GI294" s="118"/>
      <c r="GJ294" s="118"/>
      <c r="GK294" s="118"/>
      <c r="GL294" s="118"/>
      <c r="GM294" s="118"/>
      <c r="GN294" s="118"/>
      <c r="GO294" s="118"/>
      <c r="GP294" s="118"/>
      <c r="GQ294" s="118"/>
      <c r="GR294" s="118"/>
      <c r="GS294" s="118"/>
      <c r="GT294" s="118"/>
      <c r="GU294" s="118"/>
      <c r="GV294" s="118"/>
      <c r="GW294" s="118"/>
      <c r="GX294" s="118"/>
      <c r="GY294" s="118"/>
      <c r="GZ294" s="118"/>
      <c r="HA294" s="118"/>
      <c r="HB294" s="118"/>
      <c r="HC294" s="118"/>
      <c r="HD294" s="118"/>
      <c r="HE294" s="118"/>
      <c r="HF294" s="118"/>
      <c r="HG294" s="118"/>
      <c r="HH294" s="118"/>
      <c r="HI294" s="118"/>
      <c r="HJ294" s="118"/>
      <c r="HK294" s="118"/>
      <c r="HL294" s="118"/>
      <c r="HM294" s="118"/>
      <c r="HN294" s="118"/>
      <c r="HO294" s="118"/>
      <c r="HP294" s="118"/>
      <c r="HQ294" s="118"/>
      <c r="HR294" s="118"/>
      <c r="HS294" s="118"/>
      <c r="HT294" s="118"/>
      <c r="HU294" s="118"/>
      <c r="HV294" s="118"/>
    </row>
    <row r="295" spans="1:230" x14ac:dyDescent="0.3">
      <c r="A295" s="120"/>
      <c r="B295" s="120"/>
      <c r="C295" s="118"/>
      <c r="D295" s="118"/>
      <c r="E295" s="118"/>
      <c r="F295" s="118"/>
      <c r="G295" s="118"/>
      <c r="H295" s="118"/>
      <c r="I295" s="118"/>
      <c r="J295" s="118"/>
      <c r="K295" s="118"/>
      <c r="L295" s="118"/>
      <c r="M295" s="118"/>
      <c r="N295" s="118"/>
      <c r="O295" s="118"/>
      <c r="P295" s="118"/>
      <c r="Q295" s="118"/>
      <c r="R295" s="118"/>
      <c r="S295" s="118"/>
      <c r="T295" s="123"/>
      <c r="U295" s="120"/>
      <c r="V295" s="118"/>
      <c r="W295" s="118"/>
      <c r="X295" s="118"/>
      <c r="Y295" s="118"/>
      <c r="Z295" s="118"/>
      <c r="AA295" s="118"/>
      <c r="AB295" s="118"/>
      <c r="AC295" s="118"/>
      <c r="AD295" s="118"/>
      <c r="AE295" s="118"/>
      <c r="AF295" s="118"/>
      <c r="AG295" s="118"/>
      <c r="AH295" s="118"/>
      <c r="AI295" s="118"/>
      <c r="AJ295" s="118"/>
      <c r="AK295" s="118"/>
      <c r="AL295" s="118"/>
      <c r="AM295" s="118"/>
      <c r="AN295" s="118"/>
      <c r="AO295" s="118"/>
      <c r="AP295" s="118"/>
      <c r="AQ295" s="118"/>
      <c r="AR295" s="118"/>
      <c r="AS295" s="123"/>
      <c r="AT295" s="123"/>
      <c r="AU295" s="118"/>
      <c r="AV295" s="118"/>
      <c r="AW295" s="118"/>
      <c r="AX295" s="118"/>
      <c r="AY295" s="118"/>
      <c r="AZ295" s="118"/>
      <c r="BA295" s="118"/>
      <c r="BB295" s="118"/>
      <c r="BC295" s="118"/>
      <c r="BD295" s="118"/>
      <c r="BE295" s="118"/>
      <c r="BF295" s="118"/>
      <c r="BG295" s="118"/>
      <c r="BH295" s="118"/>
      <c r="BI295" s="118"/>
      <c r="BJ295" s="118"/>
      <c r="BK295" s="118"/>
      <c r="BL295" s="118"/>
      <c r="BM295" s="118"/>
      <c r="BN295" s="118"/>
      <c r="BO295" s="118"/>
      <c r="BP295" s="118"/>
      <c r="BQ295" s="118"/>
      <c r="BR295" s="118"/>
      <c r="BS295" s="118"/>
      <c r="BT295" s="118"/>
      <c r="BU295" s="118"/>
      <c r="BV295" s="118"/>
      <c r="BW295" s="118"/>
      <c r="BX295" s="118"/>
      <c r="BY295" s="118"/>
      <c r="BZ295" s="118"/>
      <c r="CA295" s="118"/>
      <c r="CB295" s="118"/>
      <c r="CC295" s="118"/>
      <c r="CD295" s="118"/>
      <c r="CE295" s="118"/>
      <c r="CF295" s="118"/>
      <c r="CG295" s="118"/>
      <c r="CH295" s="118"/>
      <c r="CI295" s="118"/>
      <c r="CJ295" s="118"/>
      <c r="CK295" s="118"/>
      <c r="CL295" s="118"/>
      <c r="CM295" s="118"/>
      <c r="CN295" s="118"/>
      <c r="CO295" s="118"/>
      <c r="CP295" s="118"/>
      <c r="CQ295" s="118"/>
      <c r="CR295" s="118"/>
      <c r="CS295" s="118"/>
      <c r="CT295" s="118"/>
      <c r="CU295" s="118"/>
      <c r="CV295" s="118"/>
      <c r="CW295" s="118"/>
      <c r="CX295" s="118"/>
      <c r="CY295" s="118"/>
      <c r="CZ295" s="118"/>
      <c r="DA295" s="118"/>
      <c r="DB295" s="118"/>
      <c r="DC295" s="118"/>
      <c r="DD295" s="118"/>
      <c r="DE295" s="118"/>
      <c r="DF295" s="118"/>
      <c r="DG295" s="118"/>
      <c r="DH295" s="118"/>
      <c r="DI295" s="118"/>
      <c r="DJ295" s="118"/>
      <c r="DK295" s="118"/>
      <c r="DL295" s="118"/>
      <c r="DM295" s="118"/>
      <c r="DN295" s="118"/>
      <c r="DO295" s="118"/>
      <c r="DP295" s="118"/>
      <c r="DQ295" s="118"/>
      <c r="DR295" s="118"/>
      <c r="DS295" s="118"/>
      <c r="DT295" s="118"/>
      <c r="DU295" s="129"/>
      <c r="DV295" s="118"/>
      <c r="DW295" s="118"/>
      <c r="DX295" s="118"/>
      <c r="DY295" s="118"/>
      <c r="DZ295" s="118"/>
      <c r="EA295" s="118"/>
      <c r="EB295" s="118"/>
      <c r="EC295" s="118"/>
      <c r="ED295" s="118"/>
      <c r="EE295" s="118"/>
      <c r="EF295" s="118"/>
      <c r="EG295" s="118"/>
      <c r="EH295" s="118"/>
      <c r="EI295" s="118"/>
      <c r="EJ295" s="118"/>
      <c r="EK295" s="118"/>
      <c r="EL295" s="123"/>
      <c r="EM295" s="123"/>
      <c r="EN295" s="118"/>
      <c r="EO295" s="118"/>
      <c r="EP295" s="118"/>
      <c r="EQ295" s="118"/>
      <c r="ER295" s="118"/>
      <c r="ES295" s="118"/>
      <c r="ET295" s="118"/>
      <c r="EU295" s="118"/>
      <c r="EV295" s="120"/>
      <c r="EW295" s="120"/>
      <c r="EX295" s="118"/>
      <c r="EY295" s="118"/>
      <c r="EZ295" s="118"/>
      <c r="FA295" s="118"/>
      <c r="FB295" s="118"/>
      <c r="FC295" s="118"/>
      <c r="FD295" s="118"/>
      <c r="FE295" s="118"/>
      <c r="FF295" s="118"/>
      <c r="FG295" s="118"/>
      <c r="FH295" s="118"/>
      <c r="FI295" s="118"/>
      <c r="FJ295" s="118"/>
      <c r="FK295" s="118"/>
      <c r="FL295" s="118"/>
      <c r="FM295" s="118"/>
      <c r="FN295" s="118"/>
      <c r="FO295" s="118"/>
      <c r="FP295" s="118"/>
      <c r="FQ295" s="118"/>
      <c r="FR295" s="118"/>
      <c r="FS295" s="118"/>
      <c r="FT295" s="118"/>
      <c r="FU295" s="118"/>
      <c r="FV295" s="118"/>
      <c r="FW295" s="118"/>
      <c r="FX295" s="118"/>
      <c r="FY295" s="118"/>
      <c r="FZ295" s="118"/>
      <c r="GA295" s="118"/>
      <c r="GB295" s="118"/>
      <c r="GC295" s="118"/>
      <c r="GD295" s="118"/>
      <c r="GE295" s="118"/>
      <c r="GF295" s="118"/>
      <c r="GG295" s="118"/>
      <c r="GH295" s="118"/>
      <c r="GI295" s="118"/>
      <c r="GJ295" s="118"/>
      <c r="GK295" s="118"/>
      <c r="GL295" s="118"/>
      <c r="GM295" s="118"/>
      <c r="GN295" s="118"/>
      <c r="GO295" s="118"/>
      <c r="GP295" s="118"/>
      <c r="GQ295" s="118"/>
      <c r="GR295" s="118"/>
      <c r="GS295" s="118"/>
      <c r="GT295" s="118"/>
      <c r="GU295" s="118"/>
      <c r="GV295" s="118"/>
      <c r="GW295" s="118"/>
      <c r="GX295" s="118"/>
      <c r="GY295" s="118"/>
      <c r="GZ295" s="118"/>
      <c r="HA295" s="118"/>
      <c r="HB295" s="118"/>
      <c r="HC295" s="118"/>
      <c r="HD295" s="118"/>
      <c r="HE295" s="118"/>
      <c r="HF295" s="118"/>
      <c r="HG295" s="118"/>
      <c r="HH295" s="118"/>
      <c r="HI295" s="118"/>
      <c r="HJ295" s="118"/>
      <c r="HK295" s="118"/>
      <c r="HL295" s="118"/>
      <c r="HM295" s="118"/>
      <c r="HN295" s="118"/>
      <c r="HO295" s="118"/>
      <c r="HP295" s="118"/>
      <c r="HQ295" s="118"/>
      <c r="HR295" s="118"/>
      <c r="HS295" s="118"/>
      <c r="HT295" s="118"/>
      <c r="HU295" s="118"/>
      <c r="HV295" s="118"/>
    </row>
    <row r="296" spans="1:230" x14ac:dyDescent="0.3">
      <c r="A296" s="120"/>
      <c r="B296" s="120"/>
      <c r="C296" s="118"/>
      <c r="D296" s="118"/>
      <c r="E296" s="118"/>
      <c r="F296" s="118"/>
      <c r="G296" s="118"/>
      <c r="H296" s="118"/>
      <c r="I296" s="118"/>
      <c r="J296" s="118"/>
      <c r="K296" s="118"/>
      <c r="L296" s="118"/>
      <c r="M296" s="118"/>
      <c r="N296" s="118"/>
      <c r="O296" s="118"/>
      <c r="P296" s="118"/>
      <c r="Q296" s="118"/>
      <c r="R296" s="118"/>
      <c r="S296" s="118"/>
      <c r="T296" s="123"/>
      <c r="U296" s="120"/>
      <c r="V296" s="118"/>
      <c r="W296" s="118"/>
      <c r="X296" s="118"/>
      <c r="Y296" s="118"/>
      <c r="Z296" s="118"/>
      <c r="AA296" s="118"/>
      <c r="AB296" s="118"/>
      <c r="AC296" s="118"/>
      <c r="AD296" s="118"/>
      <c r="AE296" s="118"/>
      <c r="AF296" s="118"/>
      <c r="AG296" s="118"/>
      <c r="AH296" s="118"/>
      <c r="AI296" s="118"/>
      <c r="AJ296" s="118"/>
      <c r="AK296" s="118"/>
      <c r="AL296" s="118"/>
      <c r="AM296" s="118"/>
      <c r="AN296" s="118"/>
      <c r="AO296" s="118"/>
      <c r="AP296" s="118"/>
      <c r="AQ296" s="118"/>
      <c r="AR296" s="118"/>
      <c r="AS296" s="123"/>
      <c r="AT296" s="123"/>
      <c r="AU296" s="118"/>
      <c r="AV296" s="118"/>
      <c r="AW296" s="118"/>
      <c r="AX296" s="118"/>
      <c r="AY296" s="118"/>
      <c r="AZ296" s="118"/>
      <c r="BA296" s="118"/>
      <c r="BB296" s="118"/>
      <c r="BC296" s="118"/>
      <c r="BD296" s="118"/>
      <c r="BE296" s="118"/>
      <c r="BF296" s="118"/>
      <c r="BG296" s="118"/>
      <c r="BH296" s="118"/>
      <c r="BI296" s="118"/>
      <c r="BJ296" s="118"/>
      <c r="BK296" s="118"/>
      <c r="BL296" s="118"/>
      <c r="BM296" s="118"/>
      <c r="BN296" s="118"/>
      <c r="BO296" s="118"/>
      <c r="BP296" s="118"/>
      <c r="BQ296" s="118"/>
      <c r="BR296" s="118"/>
      <c r="BS296" s="118"/>
      <c r="BT296" s="118"/>
      <c r="BU296" s="118"/>
      <c r="BV296" s="118"/>
      <c r="BW296" s="118"/>
      <c r="BX296" s="118"/>
      <c r="BY296" s="118"/>
      <c r="BZ296" s="118"/>
      <c r="CA296" s="118"/>
      <c r="CB296" s="118"/>
      <c r="CC296" s="118"/>
      <c r="CD296" s="118"/>
      <c r="CE296" s="118"/>
      <c r="CF296" s="118"/>
      <c r="CG296" s="118"/>
      <c r="CH296" s="118"/>
      <c r="CI296" s="118"/>
      <c r="CJ296" s="118"/>
      <c r="CK296" s="118"/>
      <c r="CL296" s="118"/>
      <c r="CM296" s="118"/>
      <c r="CN296" s="118"/>
      <c r="CO296" s="118"/>
      <c r="CP296" s="118"/>
      <c r="CQ296" s="118"/>
      <c r="CR296" s="118"/>
      <c r="CS296" s="118"/>
      <c r="CT296" s="118"/>
      <c r="CU296" s="118"/>
      <c r="CV296" s="118"/>
      <c r="CW296" s="118"/>
      <c r="CX296" s="118"/>
      <c r="CY296" s="118"/>
      <c r="CZ296" s="118"/>
      <c r="DA296" s="118"/>
      <c r="DB296" s="118"/>
      <c r="DC296" s="118"/>
      <c r="DD296" s="118"/>
      <c r="DE296" s="118"/>
      <c r="DF296" s="118"/>
      <c r="DG296" s="118"/>
      <c r="DH296" s="118"/>
      <c r="DI296" s="118"/>
      <c r="DJ296" s="118"/>
      <c r="DK296" s="118"/>
      <c r="DL296" s="118"/>
      <c r="DM296" s="118"/>
      <c r="DN296" s="118"/>
      <c r="DO296" s="118"/>
      <c r="DP296" s="118"/>
      <c r="DQ296" s="118"/>
      <c r="DR296" s="118"/>
      <c r="DS296" s="118"/>
      <c r="DT296" s="118"/>
      <c r="DU296" s="129"/>
      <c r="DV296" s="118"/>
      <c r="DW296" s="118"/>
      <c r="DX296" s="118"/>
      <c r="DY296" s="118"/>
      <c r="DZ296" s="118"/>
      <c r="EA296" s="118"/>
      <c r="EB296" s="118"/>
      <c r="EC296" s="118"/>
      <c r="ED296" s="118"/>
      <c r="EE296" s="118"/>
      <c r="EF296" s="118"/>
      <c r="EG296" s="118"/>
      <c r="EH296" s="118"/>
      <c r="EI296" s="118"/>
      <c r="EJ296" s="118"/>
      <c r="EK296" s="118"/>
      <c r="EL296" s="123"/>
      <c r="EM296" s="123"/>
      <c r="EN296" s="118"/>
      <c r="EO296" s="118"/>
      <c r="EP296" s="118"/>
      <c r="EQ296" s="118"/>
      <c r="ER296" s="118"/>
      <c r="ES296" s="118"/>
      <c r="ET296" s="118"/>
      <c r="EU296" s="118"/>
      <c r="EV296" s="120"/>
      <c r="EW296" s="120"/>
      <c r="EX296" s="118"/>
      <c r="EY296" s="118"/>
      <c r="EZ296" s="118"/>
      <c r="FA296" s="118"/>
      <c r="FB296" s="118"/>
      <c r="FC296" s="118"/>
      <c r="FD296" s="118"/>
      <c r="FE296" s="118"/>
      <c r="FF296" s="118"/>
      <c r="FG296" s="118"/>
      <c r="FH296" s="118"/>
      <c r="FI296" s="118"/>
      <c r="FJ296" s="118"/>
      <c r="FK296" s="118"/>
      <c r="FL296" s="118"/>
      <c r="FM296" s="118"/>
      <c r="FN296" s="118"/>
      <c r="FO296" s="118"/>
      <c r="FP296" s="118"/>
      <c r="FQ296" s="118"/>
      <c r="FR296" s="118"/>
      <c r="FS296" s="118"/>
      <c r="FT296" s="118"/>
      <c r="FU296" s="118"/>
      <c r="FV296" s="118"/>
      <c r="FW296" s="118"/>
      <c r="FX296" s="118"/>
      <c r="FY296" s="118"/>
      <c r="FZ296" s="118"/>
      <c r="GA296" s="118"/>
      <c r="GB296" s="118"/>
      <c r="GC296" s="118"/>
      <c r="GD296" s="118"/>
      <c r="GE296" s="118"/>
      <c r="GF296" s="118"/>
      <c r="GG296" s="118"/>
      <c r="GH296" s="118"/>
      <c r="GI296" s="118"/>
      <c r="GJ296" s="118"/>
      <c r="GK296" s="118"/>
      <c r="GL296" s="118"/>
      <c r="GM296" s="118"/>
      <c r="GN296" s="118"/>
      <c r="GO296" s="118"/>
      <c r="GP296" s="118"/>
      <c r="GQ296" s="118"/>
      <c r="GR296" s="118"/>
      <c r="GS296" s="118"/>
      <c r="GT296" s="118"/>
      <c r="GU296" s="118"/>
      <c r="GV296" s="118"/>
      <c r="GW296" s="118"/>
      <c r="GX296" s="118"/>
      <c r="GY296" s="118"/>
      <c r="GZ296" s="118"/>
      <c r="HA296" s="118"/>
      <c r="HB296" s="118"/>
      <c r="HC296" s="118"/>
      <c r="HD296" s="118"/>
      <c r="HE296" s="118"/>
      <c r="HF296" s="118"/>
      <c r="HG296" s="118"/>
      <c r="HH296" s="118"/>
      <c r="HI296" s="118"/>
      <c r="HJ296" s="118"/>
      <c r="HK296" s="118"/>
      <c r="HL296" s="118"/>
      <c r="HM296" s="118"/>
      <c r="HN296" s="118"/>
      <c r="HO296" s="118"/>
      <c r="HP296" s="118"/>
      <c r="HQ296" s="118"/>
      <c r="HR296" s="118"/>
      <c r="HS296" s="118"/>
      <c r="HT296" s="118"/>
      <c r="HU296" s="118"/>
      <c r="HV296" s="118"/>
    </row>
    <row r="297" spans="1:230" x14ac:dyDescent="0.3">
      <c r="A297" s="120"/>
      <c r="B297" s="120"/>
      <c r="C297" s="118"/>
      <c r="D297" s="118"/>
      <c r="E297" s="118"/>
      <c r="F297" s="118"/>
      <c r="G297" s="118"/>
      <c r="H297" s="118"/>
      <c r="I297" s="118"/>
      <c r="J297" s="118"/>
      <c r="K297" s="118"/>
      <c r="L297" s="118"/>
      <c r="M297" s="118"/>
      <c r="N297" s="118"/>
      <c r="O297" s="118"/>
      <c r="P297" s="118"/>
      <c r="Q297" s="118"/>
      <c r="R297" s="118"/>
      <c r="S297" s="118"/>
      <c r="T297" s="123"/>
      <c r="U297" s="120"/>
      <c r="V297" s="118"/>
      <c r="W297" s="118"/>
      <c r="X297" s="118"/>
      <c r="Y297" s="118"/>
      <c r="Z297" s="118"/>
      <c r="AA297" s="118"/>
      <c r="AB297" s="118"/>
      <c r="AC297" s="118"/>
      <c r="AD297" s="118"/>
      <c r="AE297" s="118"/>
      <c r="AF297" s="118"/>
      <c r="AG297" s="118"/>
      <c r="AH297" s="118"/>
      <c r="AI297" s="118"/>
      <c r="AJ297" s="118"/>
      <c r="AK297" s="118"/>
      <c r="AL297" s="118"/>
      <c r="AM297" s="118"/>
      <c r="AN297" s="118"/>
      <c r="AO297" s="118"/>
      <c r="AP297" s="118"/>
      <c r="AQ297" s="118"/>
      <c r="AR297" s="118"/>
      <c r="AS297" s="123"/>
      <c r="AT297" s="123"/>
      <c r="AU297" s="118"/>
      <c r="AV297" s="118"/>
      <c r="AW297" s="118"/>
      <c r="AX297" s="118"/>
      <c r="AY297" s="118"/>
      <c r="AZ297" s="118"/>
      <c r="BA297" s="118"/>
      <c r="BB297" s="118"/>
      <c r="BC297" s="118"/>
      <c r="BD297" s="118"/>
      <c r="BE297" s="118"/>
      <c r="BF297" s="118"/>
      <c r="BG297" s="118"/>
      <c r="BH297" s="118"/>
      <c r="BI297" s="118"/>
      <c r="BJ297" s="118"/>
      <c r="BK297" s="118"/>
      <c r="BL297" s="118"/>
      <c r="BM297" s="118"/>
      <c r="BN297" s="118"/>
      <c r="BO297" s="118"/>
      <c r="BP297" s="118"/>
      <c r="BQ297" s="118"/>
      <c r="BR297" s="118"/>
      <c r="BS297" s="118"/>
      <c r="BT297" s="118"/>
      <c r="BU297" s="118"/>
      <c r="BV297" s="118"/>
      <c r="BW297" s="118"/>
      <c r="BX297" s="118"/>
      <c r="BY297" s="118"/>
      <c r="BZ297" s="118"/>
      <c r="CA297" s="118"/>
      <c r="CB297" s="118"/>
      <c r="CC297" s="118"/>
      <c r="CD297" s="118"/>
      <c r="CE297" s="118"/>
      <c r="CF297" s="118"/>
      <c r="CG297" s="118"/>
      <c r="CH297" s="118"/>
      <c r="CI297" s="118"/>
      <c r="CJ297" s="118"/>
      <c r="CK297" s="118"/>
      <c r="CL297" s="118"/>
      <c r="CM297" s="118"/>
      <c r="CN297" s="118"/>
      <c r="CO297" s="118"/>
      <c r="CP297" s="118"/>
      <c r="CQ297" s="118"/>
      <c r="CR297" s="118"/>
      <c r="CS297" s="118"/>
      <c r="CT297" s="118"/>
      <c r="CU297" s="118"/>
      <c r="CV297" s="118"/>
      <c r="CW297" s="118"/>
      <c r="CX297" s="118"/>
      <c r="CY297" s="118"/>
      <c r="CZ297" s="118"/>
      <c r="DA297" s="118"/>
      <c r="DB297" s="118"/>
      <c r="DC297" s="118"/>
      <c r="DD297" s="118"/>
      <c r="DE297" s="118"/>
      <c r="DF297" s="118"/>
      <c r="DG297" s="118"/>
      <c r="DH297" s="118"/>
      <c r="DI297" s="118"/>
      <c r="DJ297" s="118"/>
      <c r="DK297" s="118"/>
      <c r="DL297" s="118"/>
      <c r="DM297" s="118"/>
      <c r="DN297" s="118"/>
      <c r="DO297" s="118"/>
      <c r="DP297" s="118"/>
      <c r="DQ297" s="118"/>
      <c r="DR297" s="118"/>
      <c r="DS297" s="118"/>
      <c r="DT297" s="118"/>
      <c r="DU297" s="129"/>
      <c r="DV297" s="118"/>
      <c r="DW297" s="118"/>
      <c r="DX297" s="118"/>
      <c r="DY297" s="118"/>
      <c r="DZ297" s="118"/>
      <c r="EA297" s="118"/>
      <c r="EB297" s="118"/>
      <c r="EC297" s="118"/>
      <c r="ED297" s="118"/>
      <c r="EE297" s="118"/>
      <c r="EF297" s="118"/>
      <c r="EG297" s="118"/>
      <c r="EH297" s="118"/>
      <c r="EI297" s="118"/>
      <c r="EJ297" s="118"/>
      <c r="EK297" s="118"/>
      <c r="EL297" s="123"/>
      <c r="EM297" s="123"/>
      <c r="EN297" s="118"/>
      <c r="EO297" s="118"/>
      <c r="EP297" s="118"/>
      <c r="EQ297" s="118"/>
      <c r="ER297" s="118"/>
      <c r="ES297" s="118"/>
      <c r="ET297" s="118"/>
      <c r="EU297" s="118"/>
      <c r="EV297" s="120"/>
      <c r="EW297" s="120"/>
      <c r="EX297" s="118"/>
      <c r="EY297" s="118"/>
      <c r="EZ297" s="118"/>
      <c r="FA297" s="118"/>
      <c r="FB297" s="118"/>
      <c r="FC297" s="118"/>
      <c r="FD297" s="118"/>
      <c r="FE297" s="118"/>
      <c r="FF297" s="118"/>
      <c r="FG297" s="118"/>
      <c r="FH297" s="118"/>
      <c r="FI297" s="118"/>
      <c r="FJ297" s="118"/>
      <c r="FK297" s="118"/>
      <c r="FL297" s="118"/>
      <c r="FM297" s="118"/>
      <c r="FN297" s="118"/>
      <c r="FO297" s="118"/>
      <c r="FP297" s="118"/>
      <c r="FQ297" s="118"/>
      <c r="FR297" s="118"/>
      <c r="FS297" s="118"/>
      <c r="FT297" s="118"/>
      <c r="FU297" s="118"/>
      <c r="FV297" s="118"/>
      <c r="FW297" s="118"/>
      <c r="FX297" s="118"/>
      <c r="FY297" s="118"/>
      <c r="FZ297" s="118"/>
      <c r="GA297" s="118"/>
      <c r="GB297" s="118"/>
      <c r="GC297" s="118"/>
      <c r="GD297" s="118"/>
      <c r="GE297" s="118"/>
      <c r="GF297" s="118"/>
      <c r="GG297" s="118"/>
      <c r="GH297" s="118"/>
      <c r="GI297" s="118"/>
      <c r="GJ297" s="118"/>
      <c r="GK297" s="118"/>
      <c r="GL297" s="118"/>
      <c r="GM297" s="118"/>
      <c r="GN297" s="118"/>
      <c r="GO297" s="118"/>
      <c r="GP297" s="118"/>
      <c r="GQ297" s="118"/>
      <c r="GR297" s="118"/>
      <c r="GS297" s="118"/>
      <c r="GT297" s="118"/>
      <c r="GU297" s="118"/>
      <c r="GV297" s="118"/>
      <c r="GW297" s="118"/>
      <c r="GX297" s="118"/>
      <c r="GY297" s="118"/>
      <c r="GZ297" s="118"/>
      <c r="HA297" s="118"/>
      <c r="HB297" s="118"/>
      <c r="HC297" s="118"/>
      <c r="HD297" s="118"/>
      <c r="HE297" s="118"/>
      <c r="HF297" s="118"/>
      <c r="HG297" s="118"/>
      <c r="HH297" s="118"/>
      <c r="HI297" s="118"/>
      <c r="HJ297" s="118"/>
      <c r="HK297" s="118"/>
      <c r="HL297" s="118"/>
      <c r="HM297" s="118"/>
      <c r="HN297" s="118"/>
      <c r="HO297" s="118"/>
      <c r="HP297" s="118"/>
      <c r="HQ297" s="118"/>
      <c r="HR297" s="118"/>
      <c r="HS297" s="118"/>
      <c r="HT297" s="118"/>
      <c r="HU297" s="118"/>
      <c r="HV297" s="118"/>
    </row>
    <row r="298" spans="1:230" x14ac:dyDescent="0.3">
      <c r="A298" s="120"/>
      <c r="B298" s="120"/>
      <c r="C298" s="118"/>
      <c r="D298" s="118"/>
      <c r="E298" s="118"/>
      <c r="F298" s="118"/>
      <c r="G298" s="118"/>
      <c r="H298" s="118"/>
      <c r="I298" s="118"/>
      <c r="J298" s="118"/>
      <c r="K298" s="118"/>
      <c r="L298" s="118"/>
      <c r="M298" s="118"/>
      <c r="N298" s="118"/>
      <c r="O298" s="118"/>
      <c r="P298" s="118"/>
      <c r="Q298" s="118"/>
      <c r="R298" s="118"/>
      <c r="S298" s="118"/>
      <c r="T298" s="123"/>
      <c r="U298" s="120"/>
      <c r="V298" s="118"/>
      <c r="W298" s="118"/>
      <c r="X298" s="118"/>
      <c r="Y298" s="118"/>
      <c r="Z298" s="118"/>
      <c r="AA298" s="118"/>
      <c r="AB298" s="118"/>
      <c r="AC298" s="118"/>
      <c r="AD298" s="118"/>
      <c r="AE298" s="118"/>
      <c r="AF298" s="118"/>
      <c r="AG298" s="118"/>
      <c r="AH298" s="118"/>
      <c r="AI298" s="118"/>
      <c r="AJ298" s="118"/>
      <c r="AK298" s="118"/>
      <c r="AL298" s="118"/>
      <c r="AM298" s="118"/>
      <c r="AN298" s="118"/>
      <c r="AO298" s="118"/>
      <c r="AP298" s="118"/>
      <c r="AQ298" s="118"/>
      <c r="AR298" s="118"/>
      <c r="AS298" s="123"/>
      <c r="AT298" s="123"/>
      <c r="AU298" s="118"/>
      <c r="AV298" s="118"/>
      <c r="AW298" s="118"/>
      <c r="AX298" s="118"/>
      <c r="AY298" s="118"/>
      <c r="AZ298" s="118"/>
      <c r="BA298" s="118"/>
      <c r="BB298" s="118"/>
      <c r="BC298" s="118"/>
      <c r="BD298" s="118"/>
      <c r="BE298" s="118"/>
      <c r="BF298" s="118"/>
      <c r="BG298" s="118"/>
      <c r="BH298" s="118"/>
      <c r="BI298" s="118"/>
      <c r="BJ298" s="118"/>
      <c r="BK298" s="118"/>
      <c r="BL298" s="118"/>
      <c r="BM298" s="118"/>
      <c r="BN298" s="118"/>
      <c r="BO298" s="118"/>
      <c r="BP298" s="118"/>
      <c r="BQ298" s="118"/>
      <c r="BR298" s="118"/>
      <c r="BS298" s="118"/>
      <c r="BT298" s="118"/>
      <c r="BU298" s="118"/>
      <c r="BV298" s="118"/>
      <c r="BW298" s="118"/>
      <c r="BX298" s="118"/>
      <c r="BY298" s="118"/>
      <c r="BZ298" s="118"/>
      <c r="CA298" s="118"/>
      <c r="CB298" s="118"/>
      <c r="CC298" s="118"/>
      <c r="CD298" s="118"/>
      <c r="CE298" s="118"/>
      <c r="CF298" s="118"/>
      <c r="CG298" s="118"/>
      <c r="CH298" s="118"/>
      <c r="CI298" s="118"/>
      <c r="CJ298" s="118"/>
      <c r="CK298" s="118"/>
      <c r="CL298" s="118"/>
      <c r="CM298" s="118"/>
      <c r="CN298" s="118"/>
      <c r="CO298" s="118"/>
      <c r="CP298" s="118"/>
      <c r="CQ298" s="118"/>
      <c r="CR298" s="118"/>
      <c r="CS298" s="118"/>
      <c r="CT298" s="118"/>
      <c r="CU298" s="118"/>
      <c r="CV298" s="118"/>
      <c r="CW298" s="118"/>
      <c r="CX298" s="118"/>
      <c r="CY298" s="118"/>
      <c r="CZ298" s="118"/>
      <c r="DA298" s="118"/>
      <c r="DB298" s="118"/>
      <c r="DC298" s="118"/>
      <c r="DD298" s="118"/>
      <c r="DE298" s="118"/>
      <c r="DF298" s="118"/>
      <c r="DG298" s="118"/>
      <c r="DH298" s="118"/>
      <c r="DI298" s="118"/>
      <c r="DJ298" s="118"/>
      <c r="DK298" s="118"/>
      <c r="DL298" s="118"/>
      <c r="DM298" s="118"/>
      <c r="DN298" s="118"/>
      <c r="DO298" s="118"/>
      <c r="DP298" s="118"/>
      <c r="DQ298" s="118"/>
      <c r="DR298" s="118"/>
      <c r="DS298" s="118"/>
      <c r="DT298" s="118"/>
      <c r="DU298" s="129"/>
      <c r="DV298" s="118"/>
      <c r="DW298" s="118"/>
      <c r="DX298" s="118"/>
      <c r="DY298" s="118"/>
      <c r="DZ298" s="118"/>
      <c r="EA298" s="118"/>
      <c r="EB298" s="118"/>
      <c r="EC298" s="118"/>
      <c r="ED298" s="118"/>
      <c r="EE298" s="118"/>
      <c r="EF298" s="118"/>
      <c r="EG298" s="118"/>
      <c r="EH298" s="118"/>
      <c r="EI298" s="118"/>
      <c r="EJ298" s="118"/>
      <c r="EK298" s="118"/>
      <c r="EL298" s="123"/>
      <c r="EM298" s="123"/>
      <c r="EN298" s="118"/>
      <c r="EO298" s="118"/>
      <c r="EP298" s="118"/>
      <c r="EQ298" s="118"/>
      <c r="ER298" s="118"/>
      <c r="ES298" s="118"/>
      <c r="ET298" s="118"/>
      <c r="EU298" s="118"/>
      <c r="EV298" s="120"/>
      <c r="EW298" s="120"/>
      <c r="EX298" s="118"/>
      <c r="EY298" s="118"/>
      <c r="EZ298" s="118"/>
      <c r="FA298" s="118"/>
      <c r="FB298" s="118"/>
      <c r="FC298" s="118"/>
      <c r="FD298" s="118"/>
      <c r="FE298" s="118"/>
      <c r="FF298" s="118"/>
      <c r="FG298" s="118"/>
      <c r="FH298" s="118"/>
      <c r="FI298" s="118"/>
      <c r="FJ298" s="118"/>
      <c r="FK298" s="118"/>
      <c r="FL298" s="118"/>
      <c r="FM298" s="118"/>
      <c r="FN298" s="118"/>
      <c r="FO298" s="118"/>
      <c r="FP298" s="118"/>
      <c r="FQ298" s="118"/>
      <c r="FR298" s="118"/>
      <c r="FS298" s="118"/>
      <c r="FT298" s="118"/>
      <c r="FU298" s="118"/>
      <c r="FV298" s="118"/>
      <c r="FW298" s="118"/>
      <c r="FX298" s="118"/>
      <c r="FY298" s="118"/>
      <c r="FZ298" s="118"/>
      <c r="GA298" s="118"/>
      <c r="GB298" s="118"/>
      <c r="GC298" s="118"/>
      <c r="GD298" s="118"/>
      <c r="GE298" s="118"/>
      <c r="GF298" s="118"/>
      <c r="GG298" s="118"/>
      <c r="GH298" s="118"/>
      <c r="GI298" s="118"/>
      <c r="GJ298" s="118"/>
      <c r="GK298" s="118"/>
      <c r="GL298" s="118"/>
      <c r="GM298" s="118"/>
      <c r="GN298" s="118"/>
      <c r="GO298" s="118"/>
      <c r="GP298" s="118"/>
      <c r="GQ298" s="118"/>
      <c r="GR298" s="118"/>
      <c r="GS298" s="118"/>
      <c r="GT298" s="118"/>
      <c r="GU298" s="118"/>
      <c r="GV298" s="118"/>
      <c r="GW298" s="118"/>
      <c r="GX298" s="118"/>
      <c r="GY298" s="118"/>
      <c r="GZ298" s="118"/>
      <c r="HA298" s="118"/>
      <c r="HB298" s="118"/>
      <c r="HC298" s="118"/>
      <c r="HD298" s="118"/>
      <c r="HE298" s="118"/>
      <c r="HF298" s="118"/>
      <c r="HG298" s="118"/>
      <c r="HH298" s="118"/>
      <c r="HI298" s="118"/>
      <c r="HJ298" s="118"/>
      <c r="HK298" s="118"/>
      <c r="HL298" s="118"/>
      <c r="HM298" s="118"/>
      <c r="HN298" s="118"/>
      <c r="HO298" s="118"/>
      <c r="HP298" s="118"/>
      <c r="HQ298" s="118"/>
      <c r="HR298" s="118"/>
      <c r="HS298" s="118"/>
      <c r="HT298" s="118"/>
      <c r="HU298" s="118"/>
      <c r="HV298" s="118"/>
    </row>
    <row r="299" spans="1:230" x14ac:dyDescent="0.3">
      <c r="A299" s="120"/>
      <c r="B299" s="120"/>
      <c r="C299" s="118"/>
      <c r="D299" s="118"/>
      <c r="E299" s="118"/>
      <c r="F299" s="118"/>
      <c r="G299" s="118"/>
      <c r="H299" s="118"/>
      <c r="I299" s="118"/>
      <c r="J299" s="118"/>
      <c r="K299" s="118"/>
      <c r="L299" s="118"/>
      <c r="M299" s="118"/>
      <c r="N299" s="118"/>
      <c r="O299" s="118"/>
      <c r="P299" s="118"/>
      <c r="Q299" s="118"/>
      <c r="R299" s="118"/>
      <c r="S299" s="118"/>
      <c r="T299" s="123"/>
      <c r="U299" s="120"/>
      <c r="V299" s="118"/>
      <c r="W299" s="118"/>
      <c r="X299" s="118"/>
      <c r="Y299" s="118"/>
      <c r="Z299" s="118"/>
      <c r="AA299" s="118"/>
      <c r="AB299" s="118"/>
      <c r="AC299" s="118"/>
      <c r="AD299" s="118"/>
      <c r="AE299" s="118"/>
      <c r="AF299" s="118"/>
      <c r="AG299" s="118"/>
      <c r="AH299" s="118"/>
      <c r="AI299" s="118"/>
      <c r="AJ299" s="118"/>
      <c r="AK299" s="118"/>
      <c r="AL299" s="118"/>
      <c r="AM299" s="118"/>
      <c r="AN299" s="118"/>
      <c r="AO299" s="118"/>
      <c r="AP299" s="118"/>
      <c r="AQ299" s="118"/>
      <c r="AR299" s="118"/>
      <c r="AS299" s="123"/>
      <c r="AT299" s="123"/>
      <c r="AU299" s="118"/>
      <c r="AV299" s="118"/>
      <c r="AW299" s="118"/>
      <c r="AX299" s="118"/>
      <c r="AY299" s="118"/>
      <c r="AZ299" s="118"/>
      <c r="BA299" s="118"/>
      <c r="BB299" s="118"/>
      <c r="BC299" s="118"/>
      <c r="BD299" s="118"/>
      <c r="BE299" s="118"/>
      <c r="BF299" s="118"/>
      <c r="BG299" s="118"/>
      <c r="BH299" s="118"/>
      <c r="BI299" s="118"/>
      <c r="BJ299" s="118"/>
      <c r="BK299" s="118"/>
      <c r="BL299" s="118"/>
      <c r="BM299" s="118"/>
      <c r="BN299" s="118"/>
      <c r="BO299" s="118"/>
      <c r="BP299" s="118"/>
      <c r="BQ299" s="118"/>
      <c r="BR299" s="118"/>
      <c r="BS299" s="118"/>
      <c r="BT299" s="118"/>
      <c r="BU299" s="118"/>
      <c r="BV299" s="118"/>
      <c r="BW299" s="118"/>
      <c r="BX299" s="118"/>
      <c r="BY299" s="118"/>
      <c r="BZ299" s="118"/>
      <c r="CA299" s="118"/>
      <c r="CB299" s="118"/>
      <c r="CC299" s="118"/>
      <c r="CD299" s="118"/>
      <c r="CE299" s="118"/>
      <c r="CF299" s="118"/>
      <c r="CG299" s="118"/>
      <c r="CH299" s="118"/>
      <c r="CI299" s="118"/>
      <c r="CJ299" s="118"/>
      <c r="CK299" s="118"/>
      <c r="CL299" s="118"/>
      <c r="CM299" s="118"/>
      <c r="CN299" s="118"/>
      <c r="CO299" s="118"/>
      <c r="CP299" s="118"/>
      <c r="CQ299" s="118"/>
      <c r="CR299" s="118"/>
      <c r="CS299" s="118"/>
      <c r="CT299" s="118"/>
      <c r="CU299" s="118"/>
      <c r="CV299" s="118"/>
      <c r="CW299" s="118"/>
      <c r="CX299" s="118"/>
      <c r="CY299" s="118"/>
      <c r="CZ299" s="118"/>
      <c r="DA299" s="118"/>
      <c r="DB299" s="118"/>
      <c r="DC299" s="118"/>
      <c r="DD299" s="118"/>
      <c r="DE299" s="118"/>
      <c r="DF299" s="118"/>
      <c r="DG299" s="118"/>
      <c r="DH299" s="118"/>
      <c r="DI299" s="118"/>
      <c r="DJ299" s="118"/>
      <c r="DK299" s="118"/>
      <c r="DL299" s="118"/>
      <c r="DM299" s="118"/>
      <c r="DN299" s="118"/>
      <c r="DO299" s="118"/>
      <c r="DP299" s="118"/>
      <c r="DQ299" s="118"/>
      <c r="DR299" s="118"/>
      <c r="DS299" s="118"/>
      <c r="DT299" s="118"/>
      <c r="DU299" s="129"/>
      <c r="DV299" s="118"/>
      <c r="DW299" s="118"/>
      <c r="DX299" s="118"/>
      <c r="DY299" s="118"/>
      <c r="DZ299" s="118"/>
      <c r="EA299" s="118"/>
      <c r="EB299" s="118"/>
      <c r="EC299" s="118"/>
      <c r="ED299" s="118"/>
      <c r="EE299" s="118"/>
      <c r="EF299" s="118"/>
      <c r="EG299" s="118"/>
      <c r="EH299" s="118"/>
      <c r="EI299" s="118"/>
      <c r="EJ299" s="118"/>
      <c r="EK299" s="118"/>
      <c r="EL299" s="123"/>
      <c r="EM299" s="123"/>
      <c r="EN299" s="118"/>
      <c r="EO299" s="118"/>
      <c r="EP299" s="118"/>
      <c r="EQ299" s="118"/>
      <c r="ER299" s="118"/>
      <c r="ES299" s="118"/>
      <c r="ET299" s="118"/>
      <c r="EU299" s="118"/>
      <c r="EV299" s="120"/>
      <c r="EW299" s="120"/>
      <c r="EX299" s="118"/>
      <c r="EY299" s="118"/>
      <c r="EZ299" s="118"/>
      <c r="FA299" s="118"/>
      <c r="FB299" s="118"/>
      <c r="FC299" s="118"/>
      <c r="FD299" s="118"/>
      <c r="FE299" s="118"/>
      <c r="FF299" s="118"/>
      <c r="FG299" s="118"/>
      <c r="FH299" s="118"/>
      <c r="FI299" s="118"/>
      <c r="FJ299" s="118"/>
      <c r="FK299" s="118"/>
      <c r="FL299" s="118"/>
      <c r="FM299" s="118"/>
      <c r="FN299" s="118"/>
      <c r="FO299" s="118"/>
      <c r="FP299" s="118"/>
      <c r="FQ299" s="118"/>
      <c r="FR299" s="118"/>
      <c r="FS299" s="118"/>
      <c r="FT299" s="118"/>
      <c r="FU299" s="118"/>
      <c r="FV299" s="118"/>
      <c r="FW299" s="118"/>
      <c r="FX299" s="118"/>
      <c r="FY299" s="118"/>
      <c r="FZ299" s="118"/>
      <c r="GA299" s="118"/>
      <c r="GB299" s="118"/>
      <c r="GC299" s="118"/>
      <c r="GD299" s="118"/>
      <c r="GE299" s="118"/>
      <c r="GF299" s="118"/>
      <c r="GG299" s="118"/>
      <c r="GH299" s="118"/>
      <c r="GI299" s="118"/>
      <c r="GJ299" s="118"/>
      <c r="GK299" s="118"/>
      <c r="GL299" s="118"/>
      <c r="GM299" s="118"/>
      <c r="GN299" s="118"/>
      <c r="GO299" s="118"/>
      <c r="GP299" s="118"/>
      <c r="GQ299" s="118"/>
      <c r="GR299" s="118"/>
      <c r="GS299" s="118"/>
      <c r="GT299" s="118"/>
      <c r="GU299" s="118"/>
      <c r="GV299" s="118"/>
      <c r="GW299" s="118"/>
      <c r="GX299" s="118"/>
      <c r="GY299" s="118"/>
      <c r="GZ299" s="118"/>
      <c r="HA299" s="118"/>
      <c r="HB299" s="118"/>
      <c r="HC299" s="118"/>
      <c r="HD299" s="118"/>
      <c r="HE299" s="118"/>
      <c r="HF299" s="118"/>
      <c r="HG299" s="118"/>
      <c r="HH299" s="118"/>
      <c r="HI299" s="118"/>
      <c r="HJ299" s="118"/>
      <c r="HK299" s="118"/>
      <c r="HL299" s="118"/>
      <c r="HM299" s="118"/>
      <c r="HN299" s="118"/>
      <c r="HO299" s="118"/>
      <c r="HP299" s="118"/>
      <c r="HQ299" s="118"/>
      <c r="HR299" s="118"/>
      <c r="HS299" s="118"/>
      <c r="HT299" s="118"/>
      <c r="HU299" s="118"/>
      <c r="HV299" s="118"/>
    </row>
    <row r="300" spans="1:230" x14ac:dyDescent="0.3">
      <c r="A300" s="120"/>
      <c r="B300" s="120"/>
      <c r="C300" s="118"/>
      <c r="D300" s="118"/>
      <c r="E300" s="118"/>
      <c r="F300" s="118"/>
      <c r="G300" s="118"/>
      <c r="H300" s="118"/>
      <c r="I300" s="118"/>
      <c r="J300" s="118"/>
      <c r="K300" s="118"/>
      <c r="L300" s="118"/>
      <c r="M300" s="118"/>
      <c r="N300" s="118"/>
      <c r="O300" s="118"/>
      <c r="P300" s="118"/>
      <c r="Q300" s="118"/>
      <c r="R300" s="118"/>
      <c r="S300" s="118"/>
      <c r="T300" s="123"/>
      <c r="U300" s="120"/>
      <c r="V300" s="118"/>
      <c r="W300" s="118"/>
      <c r="X300" s="118"/>
      <c r="Y300" s="118"/>
      <c r="Z300" s="118"/>
      <c r="AA300" s="118"/>
      <c r="AB300" s="118"/>
      <c r="AC300" s="118"/>
      <c r="AD300" s="118"/>
      <c r="AE300" s="118"/>
      <c r="AF300" s="118"/>
      <c r="AG300" s="118"/>
      <c r="AH300" s="118"/>
      <c r="AI300" s="118"/>
      <c r="AJ300" s="118"/>
      <c r="AK300" s="118"/>
      <c r="AL300" s="118"/>
      <c r="AM300" s="118"/>
      <c r="AN300" s="118"/>
      <c r="AO300" s="118"/>
      <c r="AP300" s="118"/>
      <c r="AQ300" s="118"/>
      <c r="AR300" s="118"/>
      <c r="AS300" s="123"/>
      <c r="AT300" s="123"/>
      <c r="AU300" s="118"/>
      <c r="AV300" s="118"/>
      <c r="AW300" s="118"/>
      <c r="AX300" s="118"/>
      <c r="AY300" s="118"/>
      <c r="AZ300" s="118"/>
      <c r="BA300" s="118"/>
      <c r="BB300" s="118"/>
      <c r="BC300" s="118"/>
      <c r="BD300" s="118"/>
      <c r="BE300" s="118"/>
      <c r="BF300" s="118"/>
      <c r="BG300" s="118"/>
      <c r="BH300" s="118"/>
      <c r="BI300" s="118"/>
      <c r="BJ300" s="118"/>
      <c r="BK300" s="118"/>
      <c r="BL300" s="118"/>
      <c r="BM300" s="118"/>
      <c r="BN300" s="118"/>
      <c r="BO300" s="118"/>
      <c r="BP300" s="118"/>
      <c r="BQ300" s="118"/>
      <c r="BR300" s="118"/>
      <c r="BS300" s="118"/>
      <c r="BT300" s="118"/>
      <c r="BU300" s="118"/>
      <c r="BV300" s="118"/>
      <c r="BW300" s="118"/>
      <c r="BX300" s="118"/>
      <c r="BY300" s="118"/>
      <c r="BZ300" s="118"/>
      <c r="CA300" s="118"/>
      <c r="CB300" s="118"/>
      <c r="CC300" s="118"/>
      <c r="CD300" s="118"/>
      <c r="CE300" s="118"/>
      <c r="CF300" s="118"/>
      <c r="CG300" s="118"/>
      <c r="CH300" s="118"/>
      <c r="CI300" s="118"/>
      <c r="CJ300" s="118"/>
      <c r="CK300" s="118"/>
      <c r="CL300" s="118"/>
      <c r="CM300" s="118"/>
      <c r="CN300" s="118"/>
      <c r="CO300" s="118"/>
      <c r="CP300" s="118"/>
      <c r="CQ300" s="118"/>
      <c r="CR300" s="118"/>
      <c r="CS300" s="118"/>
      <c r="CT300" s="118"/>
      <c r="CU300" s="118"/>
      <c r="CV300" s="118"/>
      <c r="CW300" s="118"/>
      <c r="CX300" s="118"/>
      <c r="CY300" s="118"/>
      <c r="CZ300" s="118"/>
      <c r="DA300" s="118"/>
      <c r="DB300" s="118"/>
      <c r="DC300" s="118"/>
      <c r="DD300" s="118"/>
      <c r="DE300" s="118"/>
      <c r="DF300" s="118"/>
      <c r="DG300" s="118"/>
      <c r="DH300" s="118"/>
      <c r="DI300" s="118"/>
      <c r="DJ300" s="118"/>
      <c r="DK300" s="118"/>
      <c r="DL300" s="118"/>
      <c r="DM300" s="118"/>
      <c r="DN300" s="118"/>
      <c r="DO300" s="118"/>
      <c r="DP300" s="118"/>
      <c r="DQ300" s="118"/>
      <c r="DR300" s="118"/>
      <c r="DS300" s="118"/>
      <c r="DT300" s="118"/>
      <c r="DU300" s="129"/>
      <c r="DV300" s="118"/>
      <c r="DW300" s="118"/>
      <c r="DX300" s="118"/>
      <c r="DY300" s="118"/>
      <c r="DZ300" s="118"/>
      <c r="EA300" s="118"/>
      <c r="EB300" s="118"/>
      <c r="EC300" s="118"/>
      <c r="ED300" s="118"/>
      <c r="EE300" s="118"/>
      <c r="EF300" s="118"/>
      <c r="EG300" s="118"/>
      <c r="EH300" s="118"/>
      <c r="EI300" s="118"/>
      <c r="EJ300" s="118"/>
      <c r="EK300" s="118"/>
      <c r="EL300" s="123"/>
      <c r="EM300" s="123"/>
      <c r="EN300" s="118"/>
      <c r="EO300" s="118"/>
      <c r="EP300" s="118"/>
      <c r="EQ300" s="118"/>
      <c r="ER300" s="118"/>
      <c r="ES300" s="118"/>
      <c r="ET300" s="118"/>
      <c r="EU300" s="118"/>
      <c r="EV300" s="120"/>
      <c r="EW300" s="120"/>
      <c r="EX300" s="118"/>
      <c r="EY300" s="118"/>
      <c r="EZ300" s="118"/>
      <c r="FA300" s="118"/>
      <c r="FB300" s="118"/>
      <c r="FC300" s="118"/>
      <c r="FD300" s="118"/>
      <c r="FE300" s="118"/>
      <c r="FF300" s="118"/>
      <c r="FG300" s="118"/>
      <c r="FH300" s="118"/>
      <c r="FI300" s="118"/>
      <c r="FJ300" s="118"/>
      <c r="FK300" s="118"/>
      <c r="FL300" s="118"/>
      <c r="FM300" s="118"/>
      <c r="FN300" s="118"/>
      <c r="FO300" s="118"/>
      <c r="FP300" s="118"/>
      <c r="FQ300" s="118"/>
      <c r="FR300" s="118"/>
      <c r="FS300" s="118"/>
      <c r="FT300" s="118"/>
      <c r="FU300" s="118"/>
      <c r="FV300" s="118"/>
      <c r="FW300" s="118"/>
      <c r="FX300" s="118"/>
      <c r="FY300" s="118"/>
      <c r="FZ300" s="118"/>
      <c r="GA300" s="118"/>
      <c r="GB300" s="118"/>
      <c r="GC300" s="118"/>
      <c r="GD300" s="118"/>
      <c r="GE300" s="118"/>
      <c r="GF300" s="118"/>
      <c r="GG300" s="118"/>
      <c r="GH300" s="118"/>
      <c r="GI300" s="118"/>
      <c r="GJ300" s="118"/>
      <c r="GK300" s="118"/>
      <c r="GL300" s="118"/>
      <c r="GM300" s="118"/>
      <c r="GN300" s="118"/>
      <c r="GO300" s="118"/>
      <c r="GP300" s="118"/>
      <c r="GQ300" s="118"/>
      <c r="GR300" s="118"/>
      <c r="GS300" s="118"/>
      <c r="GT300" s="118"/>
      <c r="GU300" s="118"/>
      <c r="GV300" s="118"/>
      <c r="GW300" s="118"/>
      <c r="GX300" s="118"/>
      <c r="GY300" s="118"/>
      <c r="GZ300" s="118"/>
      <c r="HA300" s="118"/>
      <c r="HB300" s="118"/>
      <c r="HC300" s="118"/>
      <c r="HD300" s="118"/>
      <c r="HE300" s="118"/>
      <c r="HF300" s="118"/>
      <c r="HG300" s="118"/>
      <c r="HH300" s="118"/>
      <c r="HI300" s="118"/>
      <c r="HJ300" s="118"/>
      <c r="HK300" s="118"/>
      <c r="HL300" s="118"/>
      <c r="HM300" s="118"/>
      <c r="HN300" s="118"/>
      <c r="HO300" s="118"/>
      <c r="HP300" s="118"/>
      <c r="HQ300" s="118"/>
      <c r="HR300" s="118"/>
      <c r="HS300" s="118"/>
      <c r="HT300" s="118"/>
      <c r="HU300" s="118"/>
      <c r="HV300" s="118"/>
    </row>
    <row r="301" spans="1:230" x14ac:dyDescent="0.3">
      <c r="A301" s="120"/>
      <c r="B301" s="120"/>
      <c r="C301" s="118"/>
      <c r="D301" s="118"/>
      <c r="E301" s="118"/>
      <c r="F301" s="118"/>
      <c r="G301" s="118"/>
      <c r="H301" s="118"/>
      <c r="I301" s="118"/>
      <c r="J301" s="118"/>
      <c r="K301" s="118"/>
      <c r="L301" s="118"/>
      <c r="M301" s="118"/>
      <c r="N301" s="118"/>
      <c r="O301" s="118"/>
      <c r="P301" s="118"/>
      <c r="Q301" s="118"/>
      <c r="R301" s="118"/>
      <c r="S301" s="118"/>
      <c r="T301" s="123"/>
      <c r="U301" s="120"/>
      <c r="V301" s="118"/>
      <c r="W301" s="118"/>
      <c r="X301" s="118"/>
      <c r="Y301" s="118"/>
      <c r="Z301" s="118"/>
      <c r="AA301" s="118"/>
      <c r="AB301" s="118"/>
      <c r="AC301" s="118"/>
      <c r="AD301" s="118"/>
      <c r="AE301" s="118"/>
      <c r="AF301" s="118"/>
      <c r="AG301" s="118"/>
      <c r="AH301" s="118"/>
      <c r="AI301" s="118"/>
      <c r="AJ301" s="118"/>
      <c r="AK301" s="118"/>
      <c r="AL301" s="118"/>
      <c r="AM301" s="118"/>
      <c r="AN301" s="118"/>
      <c r="AO301" s="118"/>
      <c r="AP301" s="118"/>
      <c r="AQ301" s="118"/>
      <c r="AR301" s="118"/>
      <c r="AS301" s="123"/>
      <c r="AT301" s="123"/>
      <c r="AU301" s="118"/>
      <c r="AV301" s="118"/>
      <c r="AW301" s="118"/>
      <c r="AX301" s="118"/>
      <c r="AY301" s="118"/>
      <c r="AZ301" s="118"/>
      <c r="BA301" s="118"/>
      <c r="BB301" s="118"/>
      <c r="BC301" s="118"/>
      <c r="BD301" s="118"/>
      <c r="BE301" s="118"/>
      <c r="BF301" s="118"/>
      <c r="BG301" s="118"/>
      <c r="BH301" s="118"/>
      <c r="BI301" s="118"/>
      <c r="BJ301" s="118"/>
      <c r="BK301" s="118"/>
      <c r="BL301" s="118"/>
      <c r="BM301" s="118"/>
      <c r="BN301" s="118"/>
      <c r="BO301" s="118"/>
      <c r="BP301" s="118"/>
      <c r="BQ301" s="118"/>
      <c r="BR301" s="118"/>
      <c r="BS301" s="118"/>
      <c r="BT301" s="118"/>
      <c r="BU301" s="118"/>
      <c r="BV301" s="118"/>
      <c r="BW301" s="118"/>
      <c r="BX301" s="118"/>
      <c r="BY301" s="118"/>
      <c r="BZ301" s="118"/>
      <c r="CA301" s="118"/>
      <c r="CB301" s="118"/>
      <c r="CC301" s="118"/>
      <c r="CD301" s="118"/>
      <c r="CE301" s="118"/>
      <c r="CF301" s="118"/>
      <c r="CG301" s="118"/>
      <c r="CH301" s="118"/>
      <c r="CI301" s="118"/>
      <c r="CJ301" s="118"/>
      <c r="CK301" s="118"/>
      <c r="CL301" s="118"/>
      <c r="CM301" s="118"/>
      <c r="CN301" s="118"/>
      <c r="CO301" s="118"/>
      <c r="CP301" s="118"/>
      <c r="CQ301" s="118"/>
      <c r="CR301" s="118"/>
      <c r="CS301" s="118"/>
      <c r="CT301" s="118"/>
      <c r="CU301" s="118"/>
      <c r="CV301" s="118"/>
      <c r="CW301" s="118"/>
      <c r="CX301" s="118"/>
      <c r="CY301" s="118"/>
      <c r="CZ301" s="118"/>
      <c r="DA301" s="118"/>
      <c r="DB301" s="118"/>
      <c r="DC301" s="118"/>
      <c r="DD301" s="118"/>
      <c r="DE301" s="118"/>
      <c r="DF301" s="118"/>
      <c r="DG301" s="118"/>
      <c r="DH301" s="118"/>
      <c r="DI301" s="118"/>
      <c r="DJ301" s="118"/>
      <c r="DK301" s="118"/>
      <c r="DL301" s="118"/>
      <c r="DM301" s="118"/>
      <c r="DN301" s="118"/>
      <c r="DO301" s="118"/>
      <c r="DP301" s="118"/>
      <c r="DQ301" s="118"/>
      <c r="DR301" s="118"/>
      <c r="DS301" s="118"/>
      <c r="DT301" s="118"/>
      <c r="DU301" s="129"/>
      <c r="DV301" s="118"/>
      <c r="DW301" s="118"/>
      <c r="DX301" s="118"/>
      <c r="DY301" s="118"/>
      <c r="DZ301" s="118"/>
      <c r="EA301" s="118"/>
      <c r="EB301" s="118"/>
      <c r="EC301" s="118"/>
      <c r="ED301" s="118"/>
      <c r="EE301" s="118"/>
      <c r="EF301" s="118"/>
      <c r="EG301" s="118"/>
      <c r="EH301" s="118"/>
      <c r="EI301" s="118"/>
      <c r="EJ301" s="118"/>
      <c r="EK301" s="118"/>
      <c r="EL301" s="123"/>
      <c r="EM301" s="123"/>
      <c r="EN301" s="118"/>
      <c r="EO301" s="118"/>
      <c r="EP301" s="118"/>
      <c r="EQ301" s="118"/>
      <c r="ER301" s="118"/>
      <c r="ES301" s="118"/>
      <c r="ET301" s="118"/>
      <c r="EU301" s="118"/>
      <c r="EV301" s="120"/>
      <c r="EW301" s="120"/>
      <c r="EX301" s="118"/>
      <c r="EY301" s="118"/>
      <c r="EZ301" s="118"/>
      <c r="FA301" s="118"/>
      <c r="FB301" s="118"/>
      <c r="FC301" s="118"/>
      <c r="FD301" s="118"/>
      <c r="FE301" s="118"/>
      <c r="FF301" s="118"/>
      <c r="FG301" s="118"/>
      <c r="FH301" s="118"/>
      <c r="FI301" s="118"/>
      <c r="FJ301" s="118"/>
      <c r="FK301" s="118"/>
      <c r="FL301" s="118"/>
      <c r="FM301" s="118"/>
      <c r="FN301" s="118"/>
      <c r="FO301" s="118"/>
      <c r="FP301" s="118"/>
      <c r="FQ301" s="118"/>
      <c r="FR301" s="118"/>
      <c r="FS301" s="118"/>
      <c r="FT301" s="118"/>
      <c r="FU301" s="118"/>
      <c r="FV301" s="118"/>
      <c r="FW301" s="118"/>
      <c r="FX301" s="118"/>
      <c r="FY301" s="118"/>
      <c r="FZ301" s="118"/>
      <c r="GA301" s="118"/>
      <c r="GB301" s="118"/>
      <c r="GC301" s="118"/>
      <c r="GD301" s="118"/>
      <c r="GE301" s="118"/>
      <c r="GF301" s="118"/>
      <c r="GG301" s="118"/>
      <c r="GH301" s="118"/>
      <c r="GI301" s="118"/>
      <c r="GJ301" s="118"/>
      <c r="GK301" s="118"/>
      <c r="GL301" s="118"/>
      <c r="GM301" s="118"/>
      <c r="GN301" s="118"/>
      <c r="GO301" s="118"/>
      <c r="GP301" s="118"/>
      <c r="GQ301" s="118"/>
      <c r="GR301" s="118"/>
      <c r="GS301" s="118"/>
      <c r="GT301" s="118"/>
      <c r="GU301" s="118"/>
      <c r="GV301" s="118"/>
      <c r="GW301" s="118"/>
      <c r="GX301" s="118"/>
      <c r="GY301" s="118"/>
      <c r="GZ301" s="118"/>
      <c r="HA301" s="118"/>
      <c r="HB301" s="118"/>
      <c r="HC301" s="118"/>
      <c r="HD301" s="118"/>
      <c r="HE301" s="118"/>
      <c r="HF301" s="118"/>
      <c r="HG301" s="118"/>
      <c r="HH301" s="118"/>
      <c r="HI301" s="118"/>
      <c r="HJ301" s="118"/>
      <c r="HK301" s="118"/>
      <c r="HL301" s="118"/>
      <c r="HM301" s="118"/>
      <c r="HN301" s="118"/>
      <c r="HO301" s="118"/>
      <c r="HP301" s="118"/>
      <c r="HQ301" s="118"/>
      <c r="HR301" s="118"/>
      <c r="HS301" s="118"/>
      <c r="HT301" s="118"/>
      <c r="HU301" s="118"/>
      <c r="HV301" s="118"/>
    </row>
    <row r="302" spans="1:230" x14ac:dyDescent="0.3">
      <c r="A302" s="120"/>
      <c r="B302" s="120"/>
      <c r="C302" s="118"/>
      <c r="D302" s="118"/>
      <c r="E302" s="118"/>
      <c r="F302" s="118"/>
      <c r="G302" s="118"/>
      <c r="H302" s="118"/>
      <c r="I302" s="118"/>
      <c r="J302" s="118"/>
      <c r="K302" s="118"/>
      <c r="L302" s="118"/>
      <c r="M302" s="118"/>
      <c r="N302" s="118"/>
      <c r="O302" s="118"/>
      <c r="P302" s="118"/>
      <c r="Q302" s="118"/>
      <c r="R302" s="118"/>
      <c r="S302" s="118"/>
      <c r="T302" s="123"/>
      <c r="U302" s="120"/>
      <c r="V302" s="118"/>
      <c r="W302" s="118"/>
      <c r="X302" s="118"/>
      <c r="Y302" s="118"/>
      <c r="Z302" s="118"/>
      <c r="AA302" s="118"/>
      <c r="AB302" s="118"/>
      <c r="AC302" s="118"/>
      <c r="AD302" s="118"/>
      <c r="AE302" s="118"/>
      <c r="AF302" s="118"/>
      <c r="AG302" s="118"/>
      <c r="AH302" s="118"/>
      <c r="AI302" s="118"/>
      <c r="AJ302" s="118"/>
      <c r="AK302" s="118"/>
      <c r="AL302" s="118"/>
      <c r="AM302" s="118"/>
      <c r="AN302" s="118"/>
      <c r="AO302" s="118"/>
      <c r="AP302" s="118"/>
      <c r="AQ302" s="118"/>
      <c r="AR302" s="118"/>
      <c r="AS302" s="123"/>
      <c r="AT302" s="123"/>
      <c r="AU302" s="118"/>
      <c r="AV302" s="118"/>
      <c r="AW302" s="118"/>
      <c r="AX302" s="118"/>
      <c r="AY302" s="118"/>
      <c r="AZ302" s="118"/>
      <c r="BA302" s="118"/>
      <c r="BB302" s="118"/>
      <c r="BC302" s="118"/>
      <c r="BD302" s="118"/>
      <c r="BE302" s="118"/>
      <c r="BF302" s="118"/>
      <c r="BG302" s="118"/>
      <c r="BH302" s="118"/>
      <c r="BI302" s="118"/>
      <c r="BJ302" s="118"/>
      <c r="BK302" s="118"/>
      <c r="BL302" s="118"/>
      <c r="BM302" s="118"/>
      <c r="BN302" s="118"/>
      <c r="BO302" s="118"/>
      <c r="BP302" s="118"/>
      <c r="BQ302" s="118"/>
      <c r="BR302" s="118"/>
      <c r="BS302" s="118"/>
      <c r="BT302" s="118"/>
      <c r="BU302" s="118"/>
      <c r="BV302" s="118"/>
      <c r="BW302" s="118"/>
      <c r="BX302" s="118"/>
      <c r="BY302" s="118"/>
      <c r="BZ302" s="118"/>
      <c r="CA302" s="118"/>
      <c r="CB302" s="118"/>
      <c r="CC302" s="118"/>
      <c r="CD302" s="118"/>
      <c r="CE302" s="118"/>
      <c r="CF302" s="118"/>
      <c r="CG302" s="118"/>
      <c r="CH302" s="118"/>
      <c r="CI302" s="118"/>
      <c r="CJ302" s="118"/>
      <c r="CK302" s="118"/>
      <c r="CL302" s="118"/>
      <c r="CM302" s="118"/>
      <c r="CN302" s="118"/>
      <c r="CO302" s="118"/>
      <c r="CP302" s="118"/>
      <c r="CQ302" s="118"/>
      <c r="CR302" s="118"/>
      <c r="CS302" s="118"/>
      <c r="CT302" s="118"/>
      <c r="CU302" s="118"/>
      <c r="CV302" s="118"/>
      <c r="CW302" s="118"/>
      <c r="CX302" s="118"/>
      <c r="CY302" s="118"/>
      <c r="CZ302" s="118"/>
      <c r="DA302" s="118"/>
      <c r="DB302" s="118"/>
      <c r="DC302" s="118"/>
      <c r="DD302" s="118"/>
      <c r="DE302" s="118"/>
      <c r="DF302" s="118"/>
      <c r="DG302" s="118"/>
      <c r="DH302" s="118"/>
      <c r="DI302" s="118"/>
      <c r="DJ302" s="118"/>
      <c r="DK302" s="118"/>
      <c r="DL302" s="118"/>
      <c r="DM302" s="118"/>
      <c r="DN302" s="118"/>
      <c r="DO302" s="118"/>
      <c r="DP302" s="118"/>
      <c r="DQ302" s="118"/>
      <c r="DR302" s="118"/>
      <c r="DS302" s="118"/>
      <c r="DT302" s="118"/>
      <c r="DU302" s="129"/>
      <c r="DV302" s="118"/>
      <c r="DW302" s="118"/>
      <c r="DX302" s="118"/>
      <c r="DY302" s="118"/>
      <c r="DZ302" s="118"/>
      <c r="EA302" s="118"/>
      <c r="EB302" s="118"/>
      <c r="EC302" s="118"/>
      <c r="ED302" s="118"/>
      <c r="EE302" s="118"/>
      <c r="EF302" s="118"/>
      <c r="EG302" s="118"/>
      <c r="EH302" s="118"/>
      <c r="EI302" s="118"/>
      <c r="EJ302" s="118"/>
      <c r="EK302" s="118"/>
      <c r="EL302" s="123"/>
      <c r="EM302" s="123"/>
      <c r="EN302" s="118"/>
      <c r="EO302" s="118"/>
      <c r="EP302" s="118"/>
      <c r="EQ302" s="118"/>
      <c r="ER302" s="118"/>
      <c r="ES302" s="118"/>
      <c r="ET302" s="118"/>
      <c r="EU302" s="118"/>
      <c r="EV302" s="120"/>
      <c r="EW302" s="120"/>
      <c r="EX302" s="118"/>
      <c r="EY302" s="118"/>
      <c r="EZ302" s="118"/>
      <c r="FA302" s="118"/>
      <c r="FB302" s="118"/>
      <c r="FC302" s="118"/>
      <c r="FD302" s="118"/>
      <c r="FE302" s="118"/>
      <c r="FF302" s="118"/>
      <c r="FG302" s="118"/>
      <c r="FH302" s="118"/>
      <c r="FI302" s="118"/>
      <c r="FJ302" s="118"/>
      <c r="FK302" s="118"/>
      <c r="FL302" s="118"/>
      <c r="FM302" s="118"/>
      <c r="FN302" s="118"/>
      <c r="FO302" s="118"/>
      <c r="FP302" s="118"/>
      <c r="FQ302" s="118"/>
      <c r="FR302" s="118"/>
      <c r="FS302" s="118"/>
      <c r="FT302" s="118"/>
      <c r="FU302" s="118"/>
      <c r="FV302" s="118"/>
      <c r="FW302" s="118"/>
      <c r="FX302" s="118"/>
      <c r="FY302" s="118"/>
      <c r="FZ302" s="118"/>
      <c r="GA302" s="118"/>
      <c r="GB302" s="118"/>
      <c r="GC302" s="118"/>
      <c r="GD302" s="118"/>
      <c r="GE302" s="118"/>
      <c r="GF302" s="118"/>
      <c r="GG302" s="118"/>
      <c r="GH302" s="118"/>
      <c r="GI302" s="118"/>
      <c r="GJ302" s="118"/>
      <c r="GK302" s="118"/>
      <c r="GL302" s="118"/>
      <c r="GM302" s="118"/>
      <c r="GN302" s="118"/>
      <c r="GO302" s="118"/>
      <c r="GP302" s="118"/>
      <c r="GQ302" s="118"/>
      <c r="GR302" s="118"/>
      <c r="GS302" s="118"/>
      <c r="GT302" s="118"/>
      <c r="GU302" s="118"/>
      <c r="GV302" s="118"/>
      <c r="GW302" s="118"/>
      <c r="GX302" s="118"/>
      <c r="GY302" s="118"/>
      <c r="GZ302" s="118"/>
      <c r="HA302" s="118"/>
      <c r="HB302" s="118"/>
      <c r="HC302" s="118"/>
      <c r="HD302" s="118"/>
      <c r="HE302" s="118"/>
      <c r="HF302" s="118"/>
      <c r="HG302" s="118"/>
      <c r="HH302" s="118"/>
      <c r="HI302" s="118"/>
      <c r="HJ302" s="118"/>
      <c r="HK302" s="118"/>
      <c r="HL302" s="118"/>
      <c r="HM302" s="118"/>
      <c r="HN302" s="118"/>
      <c r="HO302" s="118"/>
      <c r="HP302" s="118"/>
      <c r="HQ302" s="118"/>
      <c r="HR302" s="118"/>
      <c r="HS302" s="118"/>
      <c r="HT302" s="118"/>
      <c r="HU302" s="118"/>
      <c r="HV302" s="118"/>
    </row>
    <row r="303" spans="1:230" x14ac:dyDescent="0.3">
      <c r="A303" s="120"/>
      <c r="B303" s="120"/>
      <c r="C303" s="118"/>
      <c r="D303" s="118"/>
      <c r="E303" s="118"/>
      <c r="F303" s="118"/>
      <c r="G303" s="118"/>
      <c r="H303" s="118"/>
      <c r="I303" s="118"/>
      <c r="J303" s="118"/>
      <c r="K303" s="118"/>
      <c r="L303" s="118"/>
      <c r="M303" s="118"/>
      <c r="N303" s="118"/>
      <c r="O303" s="118"/>
      <c r="P303" s="118"/>
      <c r="Q303" s="118"/>
      <c r="R303" s="118"/>
      <c r="S303" s="118"/>
      <c r="T303" s="123"/>
      <c r="U303" s="120"/>
      <c r="V303" s="118"/>
      <c r="W303" s="118"/>
      <c r="X303" s="118"/>
      <c r="Y303" s="118"/>
      <c r="Z303" s="118"/>
      <c r="AA303" s="118"/>
      <c r="AB303" s="118"/>
      <c r="AC303" s="118"/>
      <c r="AD303" s="118"/>
      <c r="AE303" s="118"/>
      <c r="AF303" s="118"/>
      <c r="AG303" s="118"/>
      <c r="AH303" s="118"/>
      <c r="AI303" s="118"/>
      <c r="AJ303" s="118"/>
      <c r="AK303" s="118"/>
      <c r="AL303" s="118"/>
      <c r="AM303" s="118"/>
      <c r="AN303" s="118"/>
      <c r="AO303" s="118"/>
      <c r="AP303" s="118"/>
      <c r="AQ303" s="118"/>
      <c r="AR303" s="118"/>
      <c r="AS303" s="123"/>
      <c r="AT303" s="123"/>
      <c r="AU303" s="118"/>
      <c r="AV303" s="118"/>
      <c r="AW303" s="118"/>
      <c r="AX303" s="118"/>
      <c r="AY303" s="118"/>
      <c r="AZ303" s="118"/>
      <c r="BA303" s="118"/>
      <c r="BB303" s="118"/>
      <c r="BC303" s="118"/>
      <c r="BD303" s="118"/>
      <c r="BE303" s="118"/>
      <c r="BF303" s="118"/>
      <c r="BG303" s="118"/>
      <c r="BH303" s="118"/>
      <c r="BI303" s="118"/>
      <c r="BJ303" s="118"/>
      <c r="BK303" s="118"/>
      <c r="BL303" s="118"/>
      <c r="BM303" s="118"/>
      <c r="BN303" s="118"/>
      <c r="BO303" s="118"/>
      <c r="BP303" s="118"/>
      <c r="BQ303" s="118"/>
      <c r="BR303" s="118"/>
      <c r="BS303" s="118"/>
      <c r="BT303" s="118"/>
      <c r="BU303" s="118"/>
      <c r="BV303" s="118"/>
      <c r="BW303" s="118"/>
      <c r="BX303" s="118"/>
      <c r="BY303" s="118"/>
      <c r="BZ303" s="118"/>
      <c r="CA303" s="118"/>
      <c r="CB303" s="118"/>
      <c r="CC303" s="118"/>
      <c r="CD303" s="118"/>
      <c r="CE303" s="118"/>
      <c r="CF303" s="118"/>
      <c r="CG303" s="118"/>
      <c r="CH303" s="118"/>
      <c r="CI303" s="118"/>
      <c r="CJ303" s="118"/>
      <c r="CK303" s="118"/>
      <c r="CL303" s="118"/>
      <c r="CM303" s="118"/>
      <c r="CN303" s="118"/>
      <c r="CO303" s="118"/>
      <c r="CP303" s="118"/>
      <c r="CQ303" s="118"/>
      <c r="CR303" s="118"/>
      <c r="CS303" s="118"/>
      <c r="CT303" s="118"/>
      <c r="CU303" s="118"/>
      <c r="CV303" s="118"/>
      <c r="CW303" s="118"/>
      <c r="CX303" s="118"/>
      <c r="CY303" s="118"/>
      <c r="CZ303" s="118"/>
      <c r="DA303" s="118"/>
      <c r="DB303" s="118"/>
      <c r="DC303" s="118"/>
      <c r="DD303" s="118"/>
      <c r="DE303" s="118"/>
      <c r="DF303" s="118"/>
      <c r="DG303" s="118"/>
      <c r="DH303" s="118"/>
      <c r="DI303" s="118"/>
      <c r="DJ303" s="118"/>
      <c r="DK303" s="118"/>
      <c r="DL303" s="118"/>
      <c r="DM303" s="118"/>
      <c r="DN303" s="118"/>
      <c r="DO303" s="118"/>
      <c r="DP303" s="118"/>
      <c r="DQ303" s="118"/>
      <c r="DR303" s="118"/>
      <c r="DS303" s="118"/>
      <c r="DT303" s="118"/>
      <c r="DU303" s="129"/>
      <c r="DV303" s="118"/>
      <c r="DW303" s="118"/>
      <c r="DX303" s="118"/>
      <c r="DY303" s="118"/>
      <c r="DZ303" s="118"/>
      <c r="EA303" s="118"/>
      <c r="EB303" s="118"/>
      <c r="EC303" s="118"/>
      <c r="ED303" s="118"/>
      <c r="EE303" s="118"/>
      <c r="EF303" s="118"/>
      <c r="EG303" s="118"/>
      <c r="EH303" s="118"/>
      <c r="EI303" s="118"/>
      <c r="EJ303" s="118"/>
      <c r="EK303" s="118"/>
      <c r="EL303" s="123"/>
      <c r="EM303" s="123"/>
      <c r="EN303" s="118"/>
      <c r="EO303" s="118"/>
      <c r="EP303" s="118"/>
      <c r="EQ303" s="118"/>
      <c r="ER303" s="118"/>
      <c r="ES303" s="118"/>
      <c r="ET303" s="118"/>
      <c r="EU303" s="118"/>
      <c r="EV303" s="120"/>
      <c r="EW303" s="120"/>
      <c r="EX303" s="118"/>
      <c r="EY303" s="118"/>
      <c r="EZ303" s="118"/>
      <c r="FA303" s="118"/>
      <c r="FB303" s="118"/>
      <c r="FC303" s="118"/>
      <c r="FD303" s="118"/>
      <c r="FE303" s="118"/>
      <c r="FF303" s="118"/>
      <c r="FG303" s="118"/>
      <c r="FH303" s="118"/>
      <c r="FI303" s="118"/>
      <c r="FJ303" s="118"/>
      <c r="FK303" s="118"/>
      <c r="FL303" s="118"/>
      <c r="FM303" s="118"/>
      <c r="FN303" s="118"/>
      <c r="FO303" s="118"/>
      <c r="FP303" s="118"/>
      <c r="FQ303" s="118"/>
      <c r="FR303" s="118"/>
      <c r="FS303" s="118"/>
      <c r="FT303" s="118"/>
      <c r="FU303" s="118"/>
      <c r="FV303" s="118"/>
      <c r="FW303" s="118"/>
      <c r="FX303" s="118"/>
      <c r="FY303" s="118"/>
      <c r="FZ303" s="118"/>
      <c r="GA303" s="118"/>
      <c r="GB303" s="118"/>
      <c r="GC303" s="118"/>
      <c r="GD303" s="118"/>
      <c r="GE303" s="118"/>
      <c r="GF303" s="118"/>
      <c r="GG303" s="118"/>
      <c r="GH303" s="118"/>
      <c r="GI303" s="118"/>
      <c r="GJ303" s="118"/>
      <c r="GK303" s="118"/>
      <c r="GL303" s="118"/>
      <c r="GM303" s="118"/>
      <c r="GN303" s="118"/>
      <c r="GO303" s="118"/>
      <c r="GP303" s="118"/>
      <c r="GQ303" s="118"/>
      <c r="GR303" s="118"/>
      <c r="GS303" s="118"/>
      <c r="GT303" s="118"/>
      <c r="GU303" s="118"/>
      <c r="GV303" s="118"/>
      <c r="GW303" s="118"/>
      <c r="GX303" s="118"/>
      <c r="GY303" s="118"/>
      <c r="GZ303" s="118"/>
      <c r="HA303" s="118"/>
      <c r="HB303" s="118"/>
      <c r="HC303" s="118"/>
      <c r="HD303" s="118"/>
      <c r="HE303" s="118"/>
      <c r="HF303" s="118"/>
      <c r="HG303" s="118"/>
      <c r="HH303" s="118"/>
      <c r="HI303" s="118"/>
      <c r="HJ303" s="118"/>
      <c r="HK303" s="118"/>
      <c r="HL303" s="118"/>
      <c r="HM303" s="118"/>
      <c r="HN303" s="118"/>
      <c r="HO303" s="118"/>
      <c r="HP303" s="118"/>
      <c r="HQ303" s="118"/>
      <c r="HR303" s="118"/>
      <c r="HS303" s="118"/>
      <c r="HT303" s="118"/>
      <c r="HU303" s="118"/>
      <c r="HV303" s="118"/>
    </row>
    <row r="304" spans="1:230" x14ac:dyDescent="0.3">
      <c r="A304" s="120"/>
      <c r="B304" s="120"/>
      <c r="C304" s="118"/>
      <c r="D304" s="118"/>
      <c r="E304" s="118"/>
      <c r="F304" s="118"/>
      <c r="G304" s="118"/>
      <c r="H304" s="118"/>
      <c r="I304" s="118"/>
      <c r="J304" s="118"/>
      <c r="K304" s="118"/>
      <c r="L304" s="118"/>
      <c r="M304" s="118"/>
      <c r="N304" s="118"/>
      <c r="O304" s="118"/>
      <c r="P304" s="118"/>
      <c r="Q304" s="118"/>
      <c r="R304" s="118"/>
      <c r="S304" s="118"/>
      <c r="T304" s="123"/>
      <c r="U304" s="120"/>
      <c r="V304" s="118"/>
      <c r="W304" s="118"/>
      <c r="X304" s="118"/>
      <c r="Y304" s="118"/>
      <c r="Z304" s="118"/>
      <c r="AA304" s="118"/>
      <c r="AB304" s="118"/>
      <c r="AC304" s="118"/>
      <c r="AD304" s="118"/>
      <c r="AE304" s="118"/>
      <c r="AF304" s="118"/>
      <c r="AG304" s="118"/>
      <c r="AH304" s="118"/>
      <c r="AI304" s="118"/>
      <c r="AJ304" s="118"/>
      <c r="AK304" s="118"/>
      <c r="AL304" s="118"/>
      <c r="AM304" s="118"/>
      <c r="AN304" s="118"/>
      <c r="AO304" s="118"/>
      <c r="AP304" s="118"/>
      <c r="AQ304" s="118"/>
      <c r="AR304" s="118"/>
      <c r="AS304" s="123"/>
      <c r="AT304" s="123"/>
      <c r="AU304" s="118"/>
      <c r="AV304" s="118"/>
      <c r="AW304" s="118"/>
      <c r="AX304" s="118"/>
      <c r="AY304" s="118"/>
      <c r="AZ304" s="118"/>
      <c r="BA304" s="118"/>
      <c r="BB304" s="118"/>
      <c r="BC304" s="118"/>
      <c r="BD304" s="118"/>
      <c r="BE304" s="118"/>
      <c r="BF304" s="118"/>
      <c r="BG304" s="118"/>
      <c r="BH304" s="118"/>
      <c r="BI304" s="118"/>
      <c r="BJ304" s="118"/>
      <c r="BK304" s="118"/>
      <c r="BL304" s="118"/>
      <c r="BM304" s="118"/>
      <c r="BN304" s="118"/>
      <c r="BO304" s="118"/>
      <c r="BP304" s="118"/>
      <c r="BQ304" s="118"/>
      <c r="BR304" s="118"/>
      <c r="BS304" s="118"/>
      <c r="BT304" s="118"/>
      <c r="BU304" s="118"/>
      <c r="BV304" s="118"/>
      <c r="BW304" s="118"/>
      <c r="BX304" s="118"/>
      <c r="BY304" s="118"/>
      <c r="BZ304" s="118"/>
      <c r="CA304" s="118"/>
      <c r="CB304" s="118"/>
      <c r="CC304" s="118"/>
      <c r="CD304" s="118"/>
      <c r="CE304" s="118"/>
      <c r="CF304" s="118"/>
      <c r="CG304" s="118"/>
      <c r="CH304" s="118"/>
      <c r="CI304" s="118"/>
      <c r="CJ304" s="118"/>
      <c r="CK304" s="118"/>
      <c r="CL304" s="118"/>
      <c r="CM304" s="118"/>
      <c r="CN304" s="118"/>
      <c r="CO304" s="118"/>
      <c r="CP304" s="118"/>
      <c r="CQ304" s="118"/>
      <c r="CR304" s="118"/>
      <c r="CS304" s="118"/>
      <c r="CT304" s="118"/>
      <c r="CU304" s="118"/>
      <c r="CV304" s="118"/>
      <c r="CW304" s="118"/>
      <c r="CX304" s="118"/>
      <c r="CY304" s="118"/>
      <c r="CZ304" s="118"/>
      <c r="DA304" s="118"/>
      <c r="DB304" s="118"/>
      <c r="DC304" s="118"/>
      <c r="DD304" s="118"/>
      <c r="DE304" s="118"/>
      <c r="DF304" s="118"/>
      <c r="DG304" s="118"/>
      <c r="DH304" s="118"/>
      <c r="DI304" s="118"/>
      <c r="DJ304" s="118"/>
      <c r="DK304" s="118"/>
      <c r="DL304" s="118"/>
      <c r="DM304" s="118"/>
      <c r="DN304" s="118"/>
      <c r="DO304" s="118"/>
      <c r="DP304" s="118"/>
      <c r="DQ304" s="118"/>
      <c r="DR304" s="118"/>
      <c r="DS304" s="118"/>
      <c r="DT304" s="118"/>
      <c r="DU304" s="129"/>
      <c r="DV304" s="118"/>
      <c r="DW304" s="118"/>
      <c r="DX304" s="118"/>
      <c r="DY304" s="118"/>
      <c r="DZ304" s="118"/>
      <c r="EA304" s="118"/>
      <c r="EB304" s="118"/>
      <c r="EC304" s="118"/>
      <c r="ED304" s="118"/>
      <c r="EE304" s="118"/>
      <c r="EF304" s="118"/>
      <c r="EG304" s="118"/>
      <c r="EH304" s="118"/>
      <c r="EI304" s="118"/>
      <c r="EJ304" s="118"/>
      <c r="EK304" s="118"/>
      <c r="EL304" s="123"/>
      <c r="EM304" s="123"/>
      <c r="EN304" s="118"/>
      <c r="EO304" s="118"/>
      <c r="EP304" s="118"/>
      <c r="EQ304" s="118"/>
      <c r="ER304" s="118"/>
      <c r="ES304" s="118"/>
      <c r="ET304" s="118"/>
      <c r="EU304" s="118"/>
      <c r="EV304" s="120"/>
      <c r="EW304" s="120"/>
      <c r="EX304" s="118"/>
      <c r="EY304" s="118"/>
      <c r="EZ304" s="118"/>
      <c r="FA304" s="118"/>
      <c r="FB304" s="118"/>
      <c r="FC304" s="118"/>
      <c r="FD304" s="118"/>
      <c r="FE304" s="118"/>
      <c r="FF304" s="118"/>
      <c r="FG304" s="118"/>
      <c r="FH304" s="118"/>
      <c r="FI304" s="118"/>
      <c r="FJ304" s="118"/>
      <c r="FK304" s="118"/>
      <c r="FL304" s="118"/>
      <c r="FM304" s="118"/>
      <c r="FN304" s="118"/>
      <c r="FO304" s="118"/>
      <c r="FP304" s="118"/>
      <c r="FQ304" s="118"/>
      <c r="FR304" s="118"/>
      <c r="FS304" s="118"/>
      <c r="FT304" s="118"/>
      <c r="FU304" s="118"/>
      <c r="FV304" s="118"/>
      <c r="FW304" s="118"/>
      <c r="FX304" s="118"/>
      <c r="FY304" s="118"/>
      <c r="FZ304" s="118"/>
      <c r="GA304" s="118"/>
      <c r="GB304" s="118"/>
      <c r="GC304" s="118"/>
      <c r="GD304" s="118"/>
      <c r="GE304" s="118"/>
      <c r="GF304" s="118"/>
      <c r="GG304" s="118"/>
      <c r="GH304" s="118"/>
      <c r="GI304" s="118"/>
      <c r="GJ304" s="118"/>
      <c r="GK304" s="118"/>
      <c r="GL304" s="118"/>
      <c r="GM304" s="118"/>
      <c r="GN304" s="118"/>
      <c r="GO304" s="118"/>
      <c r="GP304" s="118"/>
      <c r="GQ304" s="118"/>
      <c r="GR304" s="118"/>
      <c r="GS304" s="118"/>
      <c r="GT304" s="118"/>
      <c r="GU304" s="118"/>
      <c r="GV304" s="118"/>
      <c r="GW304" s="118"/>
      <c r="GX304" s="118"/>
      <c r="GY304" s="118"/>
      <c r="GZ304" s="118"/>
      <c r="HA304" s="118"/>
      <c r="HB304" s="118"/>
      <c r="HC304" s="118"/>
      <c r="HD304" s="118"/>
      <c r="HE304" s="118"/>
      <c r="HF304" s="118"/>
      <c r="HG304" s="118"/>
      <c r="HH304" s="118"/>
      <c r="HI304" s="118"/>
      <c r="HJ304" s="118"/>
      <c r="HK304" s="118"/>
      <c r="HL304" s="118"/>
      <c r="HM304" s="118"/>
      <c r="HN304" s="118"/>
      <c r="HO304" s="118"/>
      <c r="HP304" s="118"/>
      <c r="HQ304" s="118"/>
      <c r="HR304" s="118"/>
      <c r="HS304" s="118"/>
      <c r="HT304" s="118"/>
      <c r="HU304" s="118"/>
      <c r="HV304" s="118"/>
    </row>
    <row r="305" spans="1:230" x14ac:dyDescent="0.3">
      <c r="A305" s="120"/>
      <c r="B305" s="120"/>
      <c r="C305" s="118"/>
      <c r="D305" s="118"/>
      <c r="E305" s="118"/>
      <c r="F305" s="118"/>
      <c r="G305" s="118"/>
      <c r="H305" s="118"/>
      <c r="I305" s="118"/>
      <c r="J305" s="118"/>
      <c r="K305" s="118"/>
      <c r="L305" s="118"/>
      <c r="M305" s="118"/>
      <c r="N305" s="118"/>
      <c r="O305" s="118"/>
      <c r="P305" s="118"/>
      <c r="Q305" s="118"/>
      <c r="R305" s="118"/>
      <c r="S305" s="118"/>
      <c r="T305" s="123"/>
      <c r="U305" s="120"/>
      <c r="V305" s="118"/>
      <c r="W305" s="118"/>
      <c r="X305" s="118"/>
      <c r="Y305" s="118"/>
      <c r="Z305" s="118"/>
      <c r="AA305" s="118"/>
      <c r="AB305" s="118"/>
      <c r="AC305" s="118"/>
      <c r="AD305" s="118"/>
      <c r="AE305" s="118"/>
      <c r="AF305" s="118"/>
      <c r="AG305" s="118"/>
      <c r="AH305" s="118"/>
      <c r="AI305" s="118"/>
      <c r="AJ305" s="118"/>
      <c r="AK305" s="118"/>
      <c r="AL305" s="118"/>
      <c r="AM305" s="118"/>
      <c r="AN305" s="118"/>
      <c r="AO305" s="118"/>
      <c r="AP305" s="118"/>
      <c r="AQ305" s="118"/>
      <c r="AR305" s="118"/>
      <c r="AS305" s="123"/>
      <c r="AT305" s="123"/>
      <c r="AU305" s="118"/>
      <c r="AV305" s="118"/>
      <c r="AW305" s="118"/>
      <c r="AX305" s="118"/>
      <c r="AY305" s="118"/>
      <c r="AZ305" s="118"/>
      <c r="BA305" s="118"/>
      <c r="BB305" s="118"/>
      <c r="BC305" s="118"/>
      <c r="BD305" s="118"/>
      <c r="BE305" s="118"/>
      <c r="BF305" s="118"/>
      <c r="BG305" s="118"/>
      <c r="BH305" s="118"/>
      <c r="BI305" s="118"/>
      <c r="BJ305" s="118"/>
      <c r="BK305" s="118"/>
      <c r="BL305" s="118"/>
      <c r="BM305" s="118"/>
      <c r="BN305" s="118"/>
      <c r="BO305" s="118"/>
      <c r="BP305" s="118"/>
      <c r="BQ305" s="118"/>
      <c r="BR305" s="118"/>
      <c r="BS305" s="118"/>
      <c r="BT305" s="118"/>
      <c r="BU305" s="118"/>
      <c r="BV305" s="118"/>
      <c r="BW305" s="118"/>
      <c r="BX305" s="118"/>
      <c r="BY305" s="118"/>
      <c r="BZ305" s="118"/>
      <c r="CA305" s="118"/>
      <c r="CB305" s="118"/>
      <c r="CC305" s="118"/>
      <c r="CD305" s="118"/>
      <c r="CE305" s="118"/>
      <c r="CF305" s="118"/>
      <c r="CG305" s="118"/>
      <c r="CH305" s="118"/>
      <c r="CI305" s="118"/>
      <c r="CJ305" s="118"/>
      <c r="CK305" s="118"/>
      <c r="CL305" s="118"/>
      <c r="CM305" s="118"/>
      <c r="CN305" s="118"/>
      <c r="CO305" s="118"/>
      <c r="CP305" s="118"/>
      <c r="CQ305" s="118"/>
      <c r="CR305" s="118"/>
      <c r="CS305" s="118"/>
      <c r="CT305" s="118"/>
      <c r="CU305" s="118"/>
      <c r="CV305" s="118"/>
      <c r="CW305" s="118"/>
      <c r="CX305" s="118"/>
      <c r="CY305" s="118"/>
      <c r="CZ305" s="118"/>
      <c r="DA305" s="118"/>
      <c r="DB305" s="118"/>
      <c r="DC305" s="118"/>
      <c r="DD305" s="118"/>
      <c r="DE305" s="118"/>
      <c r="DF305" s="118"/>
      <c r="DG305" s="118"/>
      <c r="DH305" s="118"/>
      <c r="DI305" s="118"/>
      <c r="DJ305" s="118"/>
      <c r="DK305" s="118"/>
      <c r="DL305" s="118"/>
      <c r="DM305" s="118"/>
      <c r="DN305" s="118"/>
      <c r="DO305" s="118"/>
      <c r="DP305" s="118"/>
      <c r="DQ305" s="118"/>
      <c r="DR305" s="118"/>
      <c r="DS305" s="118"/>
      <c r="DT305" s="118"/>
      <c r="DU305" s="129"/>
      <c r="DV305" s="118"/>
      <c r="DW305" s="118"/>
      <c r="DX305" s="118"/>
      <c r="DY305" s="118"/>
      <c r="DZ305" s="118"/>
      <c r="EA305" s="118"/>
      <c r="EB305" s="118"/>
      <c r="EC305" s="118"/>
      <c r="ED305" s="118"/>
      <c r="EE305" s="118"/>
      <c r="EF305" s="118"/>
      <c r="EG305" s="118"/>
      <c r="EH305" s="118"/>
      <c r="EI305" s="118"/>
      <c r="EJ305" s="118"/>
      <c r="EK305" s="118"/>
      <c r="EL305" s="123"/>
      <c r="EM305" s="123"/>
      <c r="EN305" s="118"/>
      <c r="EO305" s="118"/>
      <c r="EP305" s="118"/>
      <c r="EQ305" s="118"/>
      <c r="ER305" s="118"/>
      <c r="ES305" s="118"/>
      <c r="ET305" s="118"/>
      <c r="EU305" s="118"/>
      <c r="EV305" s="120"/>
      <c r="EW305" s="120"/>
      <c r="EX305" s="118"/>
      <c r="EY305" s="118"/>
      <c r="EZ305" s="118"/>
      <c r="FA305" s="118"/>
      <c r="FB305" s="118"/>
      <c r="FC305" s="118"/>
      <c r="FD305" s="118"/>
      <c r="FE305" s="118"/>
      <c r="FF305" s="118"/>
      <c r="FG305" s="118"/>
      <c r="FH305" s="118"/>
      <c r="FI305" s="118"/>
      <c r="FJ305" s="118"/>
      <c r="FK305" s="118"/>
      <c r="FL305" s="118"/>
      <c r="FM305" s="118"/>
      <c r="FN305" s="118"/>
      <c r="FO305" s="118"/>
      <c r="FP305" s="118"/>
      <c r="FQ305" s="118"/>
      <c r="FR305" s="118"/>
      <c r="FS305" s="118"/>
      <c r="FT305" s="118"/>
      <c r="FU305" s="118"/>
      <c r="FV305" s="118"/>
      <c r="FW305" s="118"/>
      <c r="FX305" s="118"/>
      <c r="FY305" s="118"/>
      <c r="FZ305" s="118"/>
      <c r="GA305" s="118"/>
      <c r="GB305" s="118"/>
      <c r="GC305" s="118"/>
      <c r="GD305" s="118"/>
      <c r="GE305" s="118"/>
      <c r="GF305" s="118"/>
      <c r="GG305" s="118"/>
      <c r="GH305" s="118"/>
      <c r="GI305" s="118"/>
      <c r="GJ305" s="118"/>
      <c r="GK305" s="118"/>
      <c r="GL305" s="118"/>
      <c r="GM305" s="118"/>
      <c r="GN305" s="118"/>
      <c r="GO305" s="118"/>
      <c r="GP305" s="118"/>
      <c r="GQ305" s="118"/>
      <c r="GR305" s="118"/>
      <c r="GS305" s="118"/>
      <c r="GT305" s="118"/>
      <c r="GU305" s="118"/>
      <c r="GV305" s="118"/>
      <c r="GW305" s="118"/>
      <c r="GX305" s="118"/>
      <c r="GY305" s="118"/>
      <c r="GZ305" s="118"/>
      <c r="HA305" s="118"/>
      <c r="HB305" s="118"/>
      <c r="HC305" s="118"/>
      <c r="HD305" s="118"/>
      <c r="HE305" s="118"/>
      <c r="HF305" s="118"/>
      <c r="HG305" s="118"/>
      <c r="HH305" s="118"/>
      <c r="HI305" s="118"/>
      <c r="HJ305" s="118"/>
      <c r="HK305" s="118"/>
      <c r="HL305" s="118"/>
      <c r="HM305" s="118"/>
      <c r="HN305" s="118"/>
      <c r="HO305" s="118"/>
      <c r="HP305" s="118"/>
      <c r="HQ305" s="118"/>
      <c r="HR305" s="118"/>
      <c r="HS305" s="118"/>
      <c r="HT305" s="118"/>
      <c r="HU305" s="118"/>
      <c r="HV305" s="118"/>
    </row>
    <row r="306" spans="1:230" x14ac:dyDescent="0.3">
      <c r="A306" s="120"/>
      <c r="B306" s="120"/>
      <c r="C306" s="118"/>
      <c r="D306" s="118"/>
      <c r="E306" s="118"/>
      <c r="F306" s="118"/>
      <c r="G306" s="118"/>
      <c r="H306" s="118"/>
      <c r="I306" s="118"/>
      <c r="J306" s="118"/>
      <c r="K306" s="118"/>
      <c r="L306" s="118"/>
      <c r="M306" s="118"/>
      <c r="N306" s="118"/>
      <c r="O306" s="118"/>
      <c r="P306" s="118"/>
      <c r="Q306" s="118"/>
      <c r="R306" s="118"/>
      <c r="S306" s="118"/>
      <c r="T306" s="123"/>
      <c r="U306" s="120"/>
      <c r="V306" s="118"/>
      <c r="W306" s="118"/>
      <c r="X306" s="118"/>
      <c r="Y306" s="118"/>
      <c r="Z306" s="118"/>
      <c r="AA306" s="118"/>
      <c r="AB306" s="118"/>
      <c r="AC306" s="118"/>
      <c r="AD306" s="118"/>
      <c r="AE306" s="118"/>
      <c r="AF306" s="118"/>
      <c r="AG306" s="118"/>
      <c r="AH306" s="118"/>
      <c r="AI306" s="118"/>
      <c r="AJ306" s="118"/>
      <c r="AK306" s="118"/>
      <c r="AL306" s="118"/>
      <c r="AM306" s="118"/>
      <c r="AN306" s="118"/>
      <c r="AO306" s="118"/>
      <c r="AP306" s="118"/>
      <c r="AQ306" s="118"/>
      <c r="AR306" s="118"/>
      <c r="AS306" s="123"/>
      <c r="AT306" s="123"/>
      <c r="AU306" s="118"/>
      <c r="AV306" s="118"/>
      <c r="AW306" s="118"/>
      <c r="AX306" s="118"/>
      <c r="AY306" s="118"/>
      <c r="AZ306" s="118"/>
      <c r="BA306" s="118"/>
      <c r="BB306" s="118"/>
      <c r="BC306" s="118"/>
      <c r="BD306" s="118"/>
      <c r="BE306" s="118"/>
      <c r="BF306" s="118"/>
      <c r="BG306" s="118"/>
      <c r="BH306" s="118"/>
      <c r="BI306" s="118"/>
      <c r="BJ306" s="118"/>
      <c r="BK306" s="118"/>
      <c r="BL306" s="118"/>
      <c r="BM306" s="118"/>
      <c r="BN306" s="118"/>
      <c r="BO306" s="118"/>
      <c r="BP306" s="118"/>
      <c r="BQ306" s="118"/>
      <c r="BR306" s="118"/>
      <c r="BS306" s="118"/>
      <c r="BT306" s="118"/>
      <c r="BU306" s="118"/>
      <c r="BV306" s="118"/>
      <c r="BW306" s="118"/>
      <c r="BX306" s="118"/>
      <c r="BY306" s="118"/>
      <c r="BZ306" s="118"/>
      <c r="CA306" s="118"/>
      <c r="CB306" s="118"/>
      <c r="CC306" s="118"/>
      <c r="CD306" s="118"/>
      <c r="CE306" s="118"/>
      <c r="CF306" s="118"/>
      <c r="CG306" s="118"/>
      <c r="CH306" s="118"/>
      <c r="CI306" s="118"/>
      <c r="CJ306" s="118"/>
      <c r="CK306" s="118"/>
      <c r="CL306" s="118"/>
      <c r="CM306" s="118"/>
      <c r="CN306" s="118"/>
      <c r="CO306" s="118"/>
      <c r="CP306" s="118"/>
      <c r="CQ306" s="118"/>
      <c r="CR306" s="118"/>
      <c r="CS306" s="118"/>
      <c r="CT306" s="118"/>
      <c r="CU306" s="118"/>
      <c r="CV306" s="118"/>
      <c r="CW306" s="118"/>
      <c r="CX306" s="118"/>
      <c r="CY306" s="118"/>
      <c r="CZ306" s="118"/>
      <c r="DA306" s="118"/>
      <c r="DB306" s="118"/>
      <c r="DC306" s="118"/>
      <c r="DD306" s="118"/>
      <c r="DE306" s="118"/>
      <c r="DF306" s="118"/>
      <c r="DG306" s="118"/>
      <c r="DH306" s="118"/>
      <c r="DI306" s="118"/>
      <c r="DJ306" s="118"/>
      <c r="DK306" s="118"/>
      <c r="DL306" s="118"/>
      <c r="DM306" s="118"/>
      <c r="DN306" s="118"/>
      <c r="DO306" s="118"/>
      <c r="DP306" s="118"/>
      <c r="DQ306" s="118"/>
      <c r="DR306" s="118"/>
      <c r="DS306" s="118"/>
      <c r="DT306" s="118"/>
      <c r="DU306" s="129"/>
      <c r="DV306" s="118"/>
      <c r="DW306" s="118"/>
      <c r="DX306" s="118"/>
      <c r="DY306" s="118"/>
      <c r="DZ306" s="118"/>
      <c r="EA306" s="118"/>
      <c r="EB306" s="118"/>
      <c r="EC306" s="118"/>
      <c r="ED306" s="118"/>
      <c r="EE306" s="118"/>
      <c r="EF306" s="118"/>
      <c r="EG306" s="118"/>
      <c r="EH306" s="118"/>
      <c r="EI306" s="118"/>
      <c r="EJ306" s="118"/>
      <c r="EK306" s="118"/>
      <c r="EL306" s="123"/>
      <c r="EM306" s="123"/>
      <c r="EN306" s="118"/>
      <c r="EO306" s="118"/>
      <c r="EP306" s="118"/>
      <c r="EQ306" s="118"/>
      <c r="ER306" s="118"/>
      <c r="ES306" s="118"/>
      <c r="ET306" s="118"/>
      <c r="EU306" s="118"/>
      <c r="EV306" s="120"/>
      <c r="EW306" s="120"/>
      <c r="EX306" s="118"/>
      <c r="EY306" s="118"/>
      <c r="EZ306" s="118"/>
      <c r="FA306" s="118"/>
      <c r="FB306" s="118"/>
      <c r="FC306" s="118"/>
      <c r="FD306" s="118"/>
      <c r="FE306" s="118"/>
      <c r="FF306" s="118"/>
      <c r="FG306" s="118"/>
      <c r="FH306" s="118"/>
      <c r="FI306" s="118"/>
      <c r="FJ306" s="118"/>
      <c r="FK306" s="118"/>
      <c r="FL306" s="118"/>
      <c r="FM306" s="118"/>
      <c r="FN306" s="118"/>
      <c r="FO306" s="118"/>
      <c r="FP306" s="118"/>
      <c r="FQ306" s="118"/>
      <c r="FR306" s="118"/>
      <c r="FS306" s="118"/>
      <c r="FT306" s="118"/>
      <c r="FU306" s="118"/>
      <c r="FV306" s="118"/>
      <c r="FW306" s="118"/>
      <c r="FX306" s="118"/>
      <c r="FY306" s="118"/>
      <c r="FZ306" s="118"/>
      <c r="GA306" s="118"/>
      <c r="GB306" s="118"/>
      <c r="GC306" s="118"/>
      <c r="GD306" s="118"/>
      <c r="GE306" s="118"/>
      <c r="GF306" s="118"/>
      <c r="GG306" s="118"/>
      <c r="GH306" s="118"/>
      <c r="GI306" s="118"/>
      <c r="GJ306" s="118"/>
      <c r="GK306" s="118"/>
      <c r="GL306" s="118"/>
      <c r="GM306" s="118"/>
      <c r="GN306" s="118"/>
      <c r="GO306" s="118"/>
      <c r="GP306" s="118"/>
      <c r="GQ306" s="118"/>
      <c r="GR306" s="118"/>
      <c r="GS306" s="118"/>
      <c r="GT306" s="118"/>
      <c r="GU306" s="118"/>
      <c r="GV306" s="118"/>
      <c r="GW306" s="118"/>
      <c r="GX306" s="118"/>
      <c r="GY306" s="118"/>
      <c r="GZ306" s="118"/>
      <c r="HA306" s="118"/>
      <c r="HB306" s="118"/>
      <c r="HC306" s="118"/>
      <c r="HD306" s="118"/>
      <c r="HE306" s="118"/>
      <c r="HF306" s="118"/>
      <c r="HG306" s="118"/>
      <c r="HH306" s="118"/>
      <c r="HI306" s="118"/>
      <c r="HJ306" s="118"/>
      <c r="HK306" s="118"/>
      <c r="HL306" s="118"/>
      <c r="HM306" s="118"/>
      <c r="HN306" s="118"/>
      <c r="HO306" s="118"/>
      <c r="HP306" s="118"/>
      <c r="HQ306" s="118"/>
      <c r="HR306" s="118"/>
      <c r="HS306" s="118"/>
      <c r="HT306" s="118"/>
      <c r="HU306" s="118"/>
      <c r="HV306" s="118"/>
    </row>
    <row r="307" spans="1:230" x14ac:dyDescent="0.3">
      <c r="A307" s="120"/>
      <c r="B307" s="120"/>
      <c r="C307" s="118"/>
      <c r="D307" s="118"/>
      <c r="E307" s="118"/>
      <c r="F307" s="118"/>
      <c r="G307" s="118"/>
      <c r="H307" s="118"/>
      <c r="I307" s="118"/>
      <c r="J307" s="118"/>
      <c r="K307" s="118"/>
      <c r="L307" s="118"/>
      <c r="M307" s="118"/>
      <c r="N307" s="118"/>
      <c r="O307" s="118"/>
      <c r="P307" s="118"/>
      <c r="Q307" s="118"/>
      <c r="R307" s="118"/>
      <c r="S307" s="118"/>
      <c r="T307" s="123"/>
      <c r="U307" s="120"/>
      <c r="V307" s="118"/>
      <c r="W307" s="118"/>
      <c r="X307" s="118"/>
      <c r="Y307" s="118"/>
      <c r="Z307" s="118"/>
      <c r="AA307" s="118"/>
      <c r="AB307" s="118"/>
      <c r="AC307" s="118"/>
      <c r="AD307" s="118"/>
      <c r="AE307" s="118"/>
      <c r="AF307" s="118"/>
      <c r="AG307" s="118"/>
      <c r="AH307" s="118"/>
      <c r="AI307" s="118"/>
      <c r="AJ307" s="118"/>
      <c r="AK307" s="118"/>
      <c r="AL307" s="118"/>
      <c r="AM307" s="118"/>
      <c r="AN307" s="118"/>
      <c r="AO307" s="118"/>
      <c r="AP307" s="118"/>
      <c r="AQ307" s="118"/>
      <c r="AR307" s="118"/>
      <c r="AS307" s="123"/>
      <c r="AT307" s="123"/>
      <c r="AU307" s="118"/>
      <c r="AV307" s="118"/>
      <c r="AW307" s="118"/>
      <c r="AX307" s="118"/>
      <c r="AY307" s="118"/>
      <c r="AZ307" s="118"/>
      <c r="BA307" s="118"/>
      <c r="BB307" s="118"/>
      <c r="BC307" s="118"/>
      <c r="BD307" s="118"/>
      <c r="BE307" s="118"/>
      <c r="BF307" s="118"/>
      <c r="BG307" s="118"/>
      <c r="BH307" s="118"/>
      <c r="BI307" s="118"/>
      <c r="BJ307" s="118"/>
      <c r="BK307" s="118"/>
      <c r="BL307" s="118"/>
      <c r="BM307" s="118"/>
      <c r="BN307" s="118"/>
      <c r="BO307" s="118"/>
      <c r="BP307" s="118"/>
      <c r="BQ307" s="118"/>
      <c r="BR307" s="118"/>
      <c r="BS307" s="118"/>
      <c r="BT307" s="118"/>
      <c r="BU307" s="118"/>
      <c r="BV307" s="118"/>
      <c r="BW307" s="118"/>
      <c r="BX307" s="118"/>
      <c r="BY307" s="118"/>
      <c r="BZ307" s="118"/>
      <c r="CA307" s="118"/>
      <c r="CB307" s="118"/>
      <c r="CC307" s="118"/>
      <c r="CD307" s="118"/>
      <c r="CE307" s="118"/>
      <c r="CF307" s="118"/>
      <c r="CG307" s="118"/>
      <c r="CH307" s="118"/>
      <c r="CI307" s="118"/>
      <c r="CJ307" s="118"/>
      <c r="CK307" s="118"/>
      <c r="CL307" s="118"/>
      <c r="CM307" s="118"/>
      <c r="CN307" s="118"/>
      <c r="CO307" s="118"/>
      <c r="CP307" s="118"/>
      <c r="CQ307" s="118"/>
      <c r="CR307" s="118"/>
      <c r="CS307" s="118"/>
      <c r="CT307" s="118"/>
      <c r="CU307" s="118"/>
      <c r="CV307" s="118"/>
      <c r="CW307" s="118"/>
      <c r="CX307" s="118"/>
      <c r="CY307" s="118"/>
      <c r="CZ307" s="118"/>
      <c r="DA307" s="118"/>
      <c r="DB307" s="118"/>
      <c r="DC307" s="118"/>
      <c r="DD307" s="118"/>
      <c r="DE307" s="118"/>
      <c r="DF307" s="118"/>
      <c r="DG307" s="118"/>
      <c r="DH307" s="118"/>
      <c r="DI307" s="118"/>
      <c r="DJ307" s="118"/>
      <c r="DK307" s="118"/>
      <c r="DL307" s="118"/>
      <c r="DM307" s="118"/>
      <c r="DN307" s="118"/>
      <c r="DO307" s="118"/>
      <c r="DP307" s="118"/>
      <c r="DQ307" s="118"/>
      <c r="DR307" s="118"/>
      <c r="DS307" s="118"/>
      <c r="DT307" s="118"/>
      <c r="DU307" s="129"/>
      <c r="DV307" s="118"/>
      <c r="DW307" s="118"/>
      <c r="DX307" s="118"/>
      <c r="DY307" s="118"/>
      <c r="DZ307" s="118"/>
      <c r="EA307" s="118"/>
      <c r="EB307" s="118"/>
      <c r="EC307" s="118"/>
      <c r="ED307" s="118"/>
      <c r="EE307" s="118"/>
      <c r="EF307" s="118"/>
      <c r="EG307" s="118"/>
      <c r="EH307" s="118"/>
      <c r="EI307" s="118"/>
      <c r="EJ307" s="118"/>
      <c r="EK307" s="118"/>
      <c r="EL307" s="123"/>
      <c r="EM307" s="123"/>
      <c r="EN307" s="118"/>
      <c r="EO307" s="118"/>
      <c r="EP307" s="118"/>
      <c r="EQ307" s="118"/>
      <c r="ER307" s="118"/>
      <c r="ES307" s="118"/>
      <c r="ET307" s="118"/>
      <c r="EU307" s="118"/>
      <c r="EV307" s="120"/>
      <c r="EW307" s="120"/>
      <c r="EX307" s="118"/>
      <c r="EY307" s="118"/>
      <c r="EZ307" s="118"/>
      <c r="FA307" s="118"/>
      <c r="FB307" s="118"/>
      <c r="FC307" s="118"/>
      <c r="FD307" s="118"/>
      <c r="FE307" s="118"/>
      <c r="FF307" s="118"/>
      <c r="FG307" s="118"/>
      <c r="FH307" s="118"/>
      <c r="FI307" s="118"/>
      <c r="FJ307" s="118"/>
      <c r="FK307" s="118"/>
      <c r="FL307" s="118"/>
      <c r="FM307" s="118"/>
      <c r="FN307" s="118"/>
      <c r="FO307" s="118"/>
      <c r="FP307" s="118"/>
      <c r="FQ307" s="118"/>
      <c r="FR307" s="118"/>
      <c r="FS307" s="118"/>
      <c r="FT307" s="118"/>
      <c r="FU307" s="118"/>
      <c r="FV307" s="118"/>
      <c r="FW307" s="118"/>
      <c r="FX307" s="118"/>
      <c r="FY307" s="118"/>
      <c r="FZ307" s="118"/>
      <c r="GA307" s="118"/>
      <c r="GB307" s="118"/>
      <c r="GC307" s="118"/>
      <c r="GD307" s="118"/>
      <c r="GE307" s="118"/>
      <c r="GF307" s="118"/>
      <c r="GG307" s="118"/>
      <c r="GH307" s="118"/>
      <c r="GI307" s="118"/>
      <c r="GJ307" s="118"/>
      <c r="GK307" s="118"/>
      <c r="GL307" s="118"/>
      <c r="GM307" s="118"/>
      <c r="GN307" s="118"/>
      <c r="GO307" s="118"/>
      <c r="GP307" s="118"/>
      <c r="GQ307" s="118"/>
      <c r="GR307" s="118"/>
      <c r="GS307" s="118"/>
      <c r="GT307" s="118"/>
      <c r="GU307" s="118"/>
      <c r="GV307" s="118"/>
      <c r="GW307" s="118"/>
      <c r="GX307" s="118"/>
      <c r="GY307" s="118"/>
      <c r="GZ307" s="118"/>
      <c r="HA307" s="118"/>
      <c r="HB307" s="118"/>
      <c r="HC307" s="118"/>
      <c r="HD307" s="118"/>
      <c r="HE307" s="118"/>
      <c r="HF307" s="118"/>
      <c r="HG307" s="118"/>
      <c r="HH307" s="118"/>
      <c r="HI307" s="118"/>
      <c r="HJ307" s="118"/>
      <c r="HK307" s="118"/>
      <c r="HL307" s="118"/>
      <c r="HM307" s="118"/>
      <c r="HN307" s="118"/>
      <c r="HO307" s="118"/>
      <c r="HP307" s="118"/>
      <c r="HQ307" s="118"/>
      <c r="HR307" s="118"/>
      <c r="HS307" s="118"/>
      <c r="HT307" s="118"/>
      <c r="HU307" s="118"/>
      <c r="HV307" s="118"/>
    </row>
    <row r="308" spans="1:230" x14ac:dyDescent="0.3">
      <c r="A308" s="120"/>
      <c r="B308" s="120"/>
      <c r="C308" s="118"/>
      <c r="D308" s="118"/>
      <c r="E308" s="118"/>
      <c r="F308" s="118"/>
      <c r="G308" s="118"/>
      <c r="H308" s="118"/>
      <c r="I308" s="118"/>
      <c r="J308" s="118"/>
      <c r="K308" s="118"/>
      <c r="L308" s="118"/>
      <c r="M308" s="118"/>
      <c r="N308" s="118"/>
      <c r="O308" s="118"/>
      <c r="P308" s="118"/>
      <c r="Q308" s="118"/>
      <c r="R308" s="118"/>
      <c r="S308" s="118"/>
      <c r="T308" s="123"/>
      <c r="U308" s="120"/>
      <c r="V308" s="118"/>
      <c r="W308" s="118"/>
      <c r="X308" s="118"/>
      <c r="Y308" s="118"/>
      <c r="Z308" s="118"/>
      <c r="AA308" s="118"/>
      <c r="AB308" s="118"/>
      <c r="AC308" s="118"/>
      <c r="AD308" s="118"/>
      <c r="AE308" s="118"/>
      <c r="AF308" s="118"/>
      <c r="AG308" s="118"/>
      <c r="AH308" s="118"/>
      <c r="AI308" s="118"/>
      <c r="AJ308" s="118"/>
      <c r="AK308" s="118"/>
      <c r="AL308" s="118"/>
      <c r="AM308" s="118"/>
      <c r="AN308" s="118"/>
      <c r="AO308" s="118"/>
      <c r="AP308" s="118"/>
      <c r="AQ308" s="118"/>
      <c r="AR308" s="118"/>
      <c r="AS308" s="123"/>
      <c r="AT308" s="123"/>
      <c r="AU308" s="118"/>
      <c r="AV308" s="118"/>
      <c r="AW308" s="118"/>
      <c r="AX308" s="118"/>
      <c r="AY308" s="118"/>
      <c r="AZ308" s="118"/>
      <c r="BA308" s="118"/>
      <c r="BB308" s="118"/>
      <c r="BC308" s="118"/>
      <c r="BD308" s="118"/>
      <c r="BE308" s="118"/>
      <c r="BF308" s="118"/>
      <c r="BG308" s="118"/>
      <c r="BH308" s="118"/>
      <c r="BI308" s="118"/>
      <c r="BJ308" s="118"/>
      <c r="BK308" s="118"/>
      <c r="BL308" s="118"/>
      <c r="BM308" s="118"/>
      <c r="BN308" s="118"/>
      <c r="BO308" s="118"/>
      <c r="BP308" s="118"/>
      <c r="BQ308" s="118"/>
      <c r="BR308" s="118"/>
      <c r="BS308" s="118"/>
      <c r="BT308" s="118"/>
      <c r="BU308" s="118"/>
      <c r="BV308" s="118"/>
      <c r="BW308" s="118"/>
      <c r="BX308" s="118"/>
      <c r="BY308" s="118"/>
      <c r="BZ308" s="118"/>
      <c r="CA308" s="118"/>
      <c r="CB308" s="118"/>
      <c r="CC308" s="118"/>
      <c r="CD308" s="118"/>
      <c r="CE308" s="118"/>
      <c r="CF308" s="118"/>
      <c r="CG308" s="118"/>
      <c r="CH308" s="118"/>
      <c r="CI308" s="118"/>
      <c r="CJ308" s="118"/>
      <c r="CK308" s="118"/>
      <c r="CL308" s="118"/>
      <c r="CM308" s="118"/>
      <c r="CN308" s="118"/>
      <c r="CO308" s="118"/>
      <c r="CP308" s="118"/>
      <c r="CQ308" s="118"/>
      <c r="CR308" s="118"/>
      <c r="CS308" s="118"/>
      <c r="CT308" s="118"/>
      <c r="CU308" s="118"/>
      <c r="CV308" s="118"/>
      <c r="CW308" s="118"/>
      <c r="CX308" s="118"/>
      <c r="CY308" s="118"/>
      <c r="CZ308" s="118"/>
      <c r="DA308" s="118"/>
      <c r="DB308" s="118"/>
      <c r="DC308" s="118"/>
      <c r="DD308" s="118"/>
      <c r="DE308" s="118"/>
      <c r="DF308" s="118"/>
      <c r="DG308" s="118"/>
      <c r="DH308" s="118"/>
      <c r="DI308" s="118"/>
      <c r="DJ308" s="118"/>
      <c r="DK308" s="118"/>
      <c r="DL308" s="118"/>
      <c r="DM308" s="118"/>
      <c r="DN308" s="118"/>
      <c r="DO308" s="118"/>
      <c r="DP308" s="118"/>
      <c r="DQ308" s="118"/>
      <c r="DR308" s="118"/>
      <c r="DS308" s="118"/>
      <c r="DT308" s="118"/>
      <c r="DU308" s="129"/>
      <c r="DV308" s="118"/>
      <c r="DW308" s="118"/>
      <c r="DX308" s="118"/>
      <c r="DY308" s="118"/>
      <c r="DZ308" s="118"/>
      <c r="EA308" s="118"/>
      <c r="EB308" s="118"/>
      <c r="EC308" s="118"/>
      <c r="ED308" s="118"/>
      <c r="EE308" s="118"/>
      <c r="EF308" s="118"/>
      <c r="EG308" s="118"/>
      <c r="EH308" s="118"/>
      <c r="EI308" s="118"/>
      <c r="EJ308" s="118"/>
      <c r="EK308" s="118"/>
      <c r="EL308" s="123"/>
      <c r="EM308" s="123"/>
      <c r="EN308" s="118"/>
      <c r="EO308" s="118"/>
      <c r="EP308" s="118"/>
      <c r="EQ308" s="118"/>
      <c r="ER308" s="118"/>
      <c r="ES308" s="118"/>
      <c r="ET308" s="118"/>
      <c r="EU308" s="118"/>
      <c r="EV308" s="120"/>
      <c r="EW308" s="120"/>
      <c r="EX308" s="118"/>
      <c r="EY308" s="118"/>
      <c r="EZ308" s="118"/>
      <c r="FA308" s="118"/>
      <c r="FB308" s="118"/>
      <c r="FC308" s="118"/>
      <c r="FD308" s="118"/>
      <c r="FE308" s="118"/>
      <c r="FF308" s="118"/>
      <c r="FG308" s="118"/>
      <c r="FH308" s="118"/>
      <c r="FI308" s="118"/>
      <c r="FJ308" s="118"/>
      <c r="FK308" s="118"/>
      <c r="FL308" s="118"/>
      <c r="FM308" s="118"/>
      <c r="FN308" s="118"/>
      <c r="FO308" s="118"/>
      <c r="FP308" s="118"/>
      <c r="FQ308" s="118"/>
      <c r="FR308" s="118"/>
      <c r="FS308" s="118"/>
      <c r="FT308" s="118"/>
      <c r="FU308" s="118"/>
      <c r="FV308" s="118"/>
      <c r="FW308" s="118"/>
      <c r="FX308" s="118"/>
      <c r="FY308" s="118"/>
      <c r="FZ308" s="118"/>
      <c r="GA308" s="118"/>
      <c r="GB308" s="118"/>
      <c r="GC308" s="118"/>
      <c r="GD308" s="118"/>
      <c r="GE308" s="118"/>
      <c r="GF308" s="118"/>
      <c r="GG308" s="118"/>
      <c r="GH308" s="118"/>
      <c r="GI308" s="118"/>
      <c r="GJ308" s="118"/>
      <c r="GK308" s="118"/>
      <c r="GL308" s="118"/>
      <c r="GM308" s="118"/>
      <c r="GN308" s="118"/>
      <c r="GO308" s="118"/>
      <c r="GP308" s="118"/>
      <c r="GQ308" s="118"/>
      <c r="GR308" s="118"/>
      <c r="GS308" s="118"/>
      <c r="GT308" s="118"/>
      <c r="GU308" s="118"/>
      <c r="GV308" s="118"/>
      <c r="GW308" s="118"/>
      <c r="GX308" s="118"/>
      <c r="GY308" s="118"/>
      <c r="GZ308" s="118"/>
      <c r="HA308" s="118"/>
      <c r="HB308" s="118"/>
      <c r="HC308" s="118"/>
      <c r="HD308" s="118"/>
      <c r="HE308" s="118"/>
      <c r="HF308" s="118"/>
      <c r="HG308" s="118"/>
      <c r="HH308" s="118"/>
      <c r="HI308" s="118"/>
      <c r="HJ308" s="118"/>
      <c r="HK308" s="118"/>
      <c r="HL308" s="118"/>
      <c r="HM308" s="118"/>
      <c r="HN308" s="118"/>
      <c r="HO308" s="118"/>
      <c r="HP308" s="118"/>
      <c r="HQ308" s="118"/>
      <c r="HR308" s="118"/>
      <c r="HS308" s="118"/>
      <c r="HT308" s="118"/>
      <c r="HU308" s="118"/>
      <c r="HV308" s="118"/>
    </row>
    <row r="309" spans="1:230" x14ac:dyDescent="0.3">
      <c r="A309" s="120"/>
      <c r="B309" s="120"/>
      <c r="C309" s="118"/>
      <c r="D309" s="118"/>
      <c r="E309" s="118"/>
      <c r="F309" s="118"/>
      <c r="G309" s="118"/>
      <c r="H309" s="118"/>
      <c r="I309" s="118"/>
      <c r="J309" s="118"/>
      <c r="K309" s="118"/>
      <c r="L309" s="118"/>
      <c r="M309" s="118"/>
      <c r="N309" s="118"/>
      <c r="O309" s="118"/>
      <c r="P309" s="118"/>
      <c r="Q309" s="118"/>
      <c r="R309" s="118"/>
      <c r="S309" s="118"/>
      <c r="T309" s="123"/>
      <c r="U309" s="120"/>
      <c r="V309" s="118"/>
      <c r="W309" s="118"/>
      <c r="X309" s="118"/>
      <c r="Y309" s="118"/>
      <c r="Z309" s="118"/>
      <c r="AA309" s="118"/>
      <c r="AB309" s="118"/>
      <c r="AC309" s="118"/>
      <c r="AD309" s="118"/>
      <c r="AE309" s="118"/>
      <c r="AF309" s="118"/>
      <c r="AG309" s="118"/>
      <c r="AH309" s="118"/>
      <c r="AI309" s="118"/>
      <c r="AJ309" s="118"/>
      <c r="AK309" s="118"/>
      <c r="AL309" s="118"/>
      <c r="AM309" s="118"/>
      <c r="AN309" s="118"/>
      <c r="AO309" s="118"/>
      <c r="AP309" s="118"/>
      <c r="AQ309" s="118"/>
      <c r="AR309" s="118"/>
      <c r="AS309" s="123"/>
      <c r="AT309" s="123"/>
      <c r="AU309" s="118"/>
      <c r="AV309" s="118"/>
      <c r="AW309" s="118"/>
      <c r="AX309" s="118"/>
      <c r="AY309" s="118"/>
      <c r="AZ309" s="118"/>
      <c r="BA309" s="118"/>
      <c r="BB309" s="118"/>
      <c r="BC309" s="118"/>
      <c r="BD309" s="118"/>
      <c r="BE309" s="118"/>
      <c r="BF309" s="118"/>
      <c r="BG309" s="118"/>
      <c r="BH309" s="118"/>
      <c r="BI309" s="118"/>
      <c r="BJ309" s="118"/>
      <c r="BK309" s="118"/>
      <c r="BL309" s="118"/>
      <c r="BM309" s="118"/>
      <c r="BN309" s="118"/>
      <c r="BO309" s="118"/>
      <c r="BP309" s="118"/>
      <c r="BQ309" s="118"/>
      <c r="BR309" s="118"/>
      <c r="BS309" s="118"/>
      <c r="BT309" s="118"/>
      <c r="BU309" s="118"/>
      <c r="BV309" s="118"/>
      <c r="BW309" s="118"/>
      <c r="BX309" s="118"/>
      <c r="BY309" s="118"/>
      <c r="BZ309" s="118"/>
      <c r="CA309" s="118"/>
      <c r="CB309" s="118"/>
      <c r="CC309" s="118"/>
      <c r="CD309" s="118"/>
      <c r="CE309" s="118"/>
      <c r="CF309" s="118"/>
      <c r="CG309" s="118"/>
      <c r="CH309" s="118"/>
      <c r="CI309" s="118"/>
      <c r="CJ309" s="118"/>
      <c r="CK309" s="118"/>
      <c r="CL309" s="118"/>
      <c r="CM309" s="118"/>
      <c r="CN309" s="118"/>
      <c r="CO309" s="118"/>
      <c r="CP309" s="118"/>
      <c r="CQ309" s="118"/>
      <c r="CR309" s="118"/>
      <c r="CS309" s="118"/>
      <c r="CT309" s="118"/>
      <c r="CU309" s="118"/>
      <c r="CV309" s="118"/>
      <c r="CW309" s="118"/>
      <c r="CX309" s="118"/>
      <c r="CY309" s="118"/>
      <c r="CZ309" s="118"/>
      <c r="DA309" s="118"/>
      <c r="DB309" s="118"/>
      <c r="DC309" s="118"/>
      <c r="DD309" s="118"/>
      <c r="DE309" s="118"/>
      <c r="DF309" s="118"/>
      <c r="DG309" s="118"/>
      <c r="DH309" s="118"/>
      <c r="DI309" s="118"/>
      <c r="DJ309" s="118"/>
      <c r="DK309" s="118"/>
      <c r="DL309" s="118"/>
      <c r="DM309" s="118"/>
      <c r="DN309" s="118"/>
      <c r="DO309" s="118"/>
      <c r="DP309" s="118"/>
      <c r="DQ309" s="118"/>
      <c r="DR309" s="118"/>
      <c r="DS309" s="118"/>
      <c r="DT309" s="118"/>
      <c r="DU309" s="129"/>
      <c r="DV309" s="118"/>
      <c r="DW309" s="118"/>
      <c r="DX309" s="118"/>
      <c r="DY309" s="118"/>
      <c r="DZ309" s="118"/>
      <c r="EA309" s="118"/>
      <c r="EB309" s="118"/>
      <c r="EC309" s="118"/>
      <c r="ED309" s="118"/>
      <c r="EE309" s="118"/>
      <c r="EF309" s="118"/>
      <c r="EG309" s="118"/>
      <c r="EH309" s="118"/>
      <c r="EI309" s="118"/>
      <c r="EJ309" s="118"/>
      <c r="EK309" s="118"/>
      <c r="EL309" s="123"/>
      <c r="EM309" s="123"/>
      <c r="EN309" s="118"/>
      <c r="EO309" s="118"/>
      <c r="EP309" s="118"/>
      <c r="EQ309" s="118"/>
      <c r="ER309" s="118"/>
      <c r="ES309" s="118"/>
      <c r="ET309" s="118"/>
      <c r="EU309" s="118"/>
      <c r="EV309" s="120"/>
      <c r="EW309" s="120"/>
      <c r="EX309" s="118"/>
      <c r="EY309" s="118"/>
      <c r="EZ309" s="118"/>
      <c r="FA309" s="118"/>
      <c r="FB309" s="118"/>
      <c r="FC309" s="118"/>
      <c r="FD309" s="118"/>
      <c r="FE309" s="118"/>
      <c r="FF309" s="118"/>
      <c r="FG309" s="118"/>
      <c r="FH309" s="118"/>
      <c r="FI309" s="118"/>
      <c r="FJ309" s="118"/>
      <c r="FK309" s="118"/>
      <c r="FL309" s="118"/>
      <c r="FM309" s="118"/>
      <c r="FN309" s="118"/>
      <c r="FO309" s="118"/>
      <c r="FP309" s="118"/>
      <c r="FQ309" s="118"/>
      <c r="FR309" s="118"/>
      <c r="FS309" s="118"/>
      <c r="FT309" s="118"/>
      <c r="FU309" s="118"/>
      <c r="FV309" s="118"/>
      <c r="FW309" s="118"/>
      <c r="FX309" s="118"/>
      <c r="FY309" s="118"/>
      <c r="FZ309" s="118"/>
      <c r="GA309" s="118"/>
      <c r="GB309" s="118"/>
      <c r="GC309" s="118"/>
      <c r="GD309" s="118"/>
      <c r="GE309" s="118"/>
      <c r="GF309" s="118"/>
      <c r="GG309" s="118"/>
      <c r="GH309" s="118"/>
      <c r="GI309" s="118"/>
      <c r="GJ309" s="118"/>
      <c r="GK309" s="118"/>
      <c r="GL309" s="118"/>
      <c r="GM309" s="118"/>
      <c r="GN309" s="118"/>
      <c r="GO309" s="118"/>
      <c r="GP309" s="118"/>
      <c r="GQ309" s="118"/>
      <c r="GR309" s="118"/>
      <c r="GS309" s="118"/>
      <c r="GT309" s="118"/>
      <c r="GU309" s="118"/>
      <c r="GV309" s="118"/>
      <c r="GW309" s="118"/>
      <c r="GX309" s="118"/>
      <c r="GY309" s="118"/>
      <c r="GZ309" s="118"/>
      <c r="HA309" s="118"/>
      <c r="HB309" s="118"/>
      <c r="HC309" s="118"/>
      <c r="HD309" s="118"/>
      <c r="HE309" s="118"/>
      <c r="HF309" s="118"/>
      <c r="HG309" s="118"/>
      <c r="HH309" s="118"/>
      <c r="HI309" s="118"/>
      <c r="HJ309" s="118"/>
      <c r="HK309" s="118"/>
      <c r="HL309" s="118"/>
      <c r="HM309" s="118"/>
      <c r="HN309" s="118"/>
      <c r="HO309" s="118"/>
      <c r="HP309" s="118"/>
      <c r="HQ309" s="118"/>
      <c r="HR309" s="118"/>
      <c r="HS309" s="118"/>
      <c r="HT309" s="118"/>
      <c r="HU309" s="118"/>
      <c r="HV309" s="118"/>
    </row>
    <row r="310" spans="1:230" x14ac:dyDescent="0.3">
      <c r="A310" s="120"/>
      <c r="B310" s="120"/>
      <c r="C310" s="118"/>
      <c r="D310" s="118"/>
      <c r="E310" s="118"/>
      <c r="F310" s="118"/>
      <c r="G310" s="118"/>
      <c r="H310" s="118"/>
      <c r="I310" s="118"/>
      <c r="J310" s="118"/>
      <c r="K310" s="118"/>
      <c r="L310" s="118"/>
      <c r="M310" s="118"/>
      <c r="N310" s="118"/>
      <c r="O310" s="118"/>
      <c r="P310" s="118"/>
      <c r="Q310" s="118"/>
      <c r="R310" s="118"/>
      <c r="S310" s="118"/>
      <c r="T310" s="123"/>
      <c r="U310" s="120"/>
      <c r="V310" s="118"/>
      <c r="W310" s="118"/>
      <c r="X310" s="118"/>
      <c r="Y310" s="118"/>
      <c r="Z310" s="118"/>
      <c r="AA310" s="118"/>
      <c r="AB310" s="118"/>
      <c r="AC310" s="118"/>
      <c r="AD310" s="118"/>
      <c r="AE310" s="118"/>
      <c r="AF310" s="118"/>
      <c r="AG310" s="118"/>
      <c r="AH310" s="118"/>
      <c r="AI310" s="118"/>
      <c r="AJ310" s="118"/>
      <c r="AK310" s="118"/>
      <c r="AL310" s="118"/>
      <c r="AM310" s="118"/>
      <c r="AN310" s="118"/>
      <c r="AO310" s="118"/>
      <c r="AP310" s="118"/>
      <c r="AQ310" s="118"/>
      <c r="AR310" s="118"/>
      <c r="AS310" s="123"/>
      <c r="AT310" s="123"/>
      <c r="AU310" s="118"/>
      <c r="AV310" s="118"/>
      <c r="AW310" s="118"/>
      <c r="AX310" s="118"/>
      <c r="AY310" s="118"/>
      <c r="AZ310" s="118"/>
      <c r="BA310" s="118"/>
      <c r="BB310" s="118"/>
      <c r="BC310" s="118"/>
      <c r="BD310" s="118"/>
      <c r="BE310" s="118"/>
      <c r="BF310" s="118"/>
      <c r="BG310" s="118"/>
      <c r="BH310" s="118"/>
      <c r="BI310" s="118"/>
      <c r="BJ310" s="118"/>
      <c r="BK310" s="118"/>
      <c r="BL310" s="118"/>
      <c r="BM310" s="118"/>
      <c r="BN310" s="118"/>
      <c r="BO310" s="118"/>
      <c r="BP310" s="118"/>
      <c r="BQ310" s="118"/>
      <c r="BR310" s="118"/>
      <c r="BS310" s="118"/>
      <c r="BT310" s="118"/>
      <c r="BU310" s="118"/>
      <c r="BV310" s="118"/>
      <c r="BW310" s="118"/>
      <c r="BX310" s="118"/>
      <c r="BY310" s="118"/>
      <c r="BZ310" s="118"/>
      <c r="CA310" s="118"/>
      <c r="CB310" s="118"/>
      <c r="CC310" s="118"/>
      <c r="CD310" s="118"/>
      <c r="CE310" s="118"/>
      <c r="CF310" s="118"/>
      <c r="CG310" s="118"/>
      <c r="CH310" s="118"/>
      <c r="CI310" s="118"/>
      <c r="CJ310" s="118"/>
      <c r="CK310" s="118"/>
      <c r="CL310" s="118"/>
      <c r="CM310" s="118"/>
      <c r="CN310" s="118"/>
      <c r="CO310" s="118"/>
      <c r="CP310" s="118"/>
      <c r="CQ310" s="118"/>
      <c r="CR310" s="118"/>
      <c r="CS310" s="118"/>
      <c r="CT310" s="118"/>
      <c r="CU310" s="118"/>
      <c r="CV310" s="118"/>
      <c r="CW310" s="118"/>
      <c r="CX310" s="118"/>
      <c r="CY310" s="118"/>
      <c r="CZ310" s="118"/>
      <c r="DA310" s="118"/>
      <c r="DB310" s="118"/>
      <c r="DC310" s="118"/>
      <c r="DD310" s="118"/>
      <c r="DE310" s="118"/>
      <c r="DF310" s="118"/>
      <c r="DG310" s="118"/>
      <c r="DH310" s="118"/>
      <c r="DI310" s="118"/>
      <c r="DJ310" s="118"/>
      <c r="DK310" s="118"/>
      <c r="DL310" s="118"/>
      <c r="DM310" s="118"/>
      <c r="DN310" s="118"/>
      <c r="DO310" s="118"/>
      <c r="DP310" s="118"/>
      <c r="DQ310" s="118"/>
      <c r="DR310" s="118"/>
      <c r="DS310" s="118"/>
      <c r="DT310" s="118"/>
      <c r="DU310" s="129"/>
      <c r="DV310" s="118"/>
      <c r="DW310" s="118"/>
      <c r="DX310" s="118"/>
      <c r="DY310" s="118"/>
      <c r="DZ310" s="118"/>
      <c r="EA310" s="118"/>
      <c r="EB310" s="118"/>
      <c r="EC310" s="118"/>
      <c r="ED310" s="118"/>
      <c r="EE310" s="118"/>
      <c r="EF310" s="118"/>
      <c r="EG310" s="118"/>
      <c r="EH310" s="118"/>
      <c r="EI310" s="118"/>
      <c r="EJ310" s="118"/>
      <c r="EK310" s="118"/>
      <c r="EL310" s="123"/>
      <c r="EM310" s="123"/>
      <c r="EN310" s="118"/>
      <c r="EO310" s="118"/>
      <c r="EP310" s="118"/>
      <c r="EQ310" s="118"/>
      <c r="ER310" s="118"/>
      <c r="ES310" s="118"/>
      <c r="ET310" s="118"/>
      <c r="EU310" s="118"/>
      <c r="EV310" s="120"/>
      <c r="EW310" s="120"/>
      <c r="EX310" s="118"/>
      <c r="EY310" s="118"/>
      <c r="EZ310" s="118"/>
      <c r="FA310" s="118"/>
      <c r="FB310" s="118"/>
      <c r="FC310" s="118"/>
      <c r="FD310" s="118"/>
      <c r="FE310" s="118"/>
      <c r="FF310" s="118"/>
      <c r="FG310" s="118"/>
      <c r="FH310" s="118"/>
      <c r="FI310" s="118"/>
      <c r="FJ310" s="118"/>
      <c r="FK310" s="118"/>
      <c r="FL310" s="118"/>
      <c r="FM310" s="118"/>
      <c r="FN310" s="118"/>
      <c r="FO310" s="118"/>
      <c r="FP310" s="118"/>
      <c r="FQ310" s="118"/>
      <c r="FR310" s="118"/>
      <c r="FS310" s="118"/>
      <c r="FT310" s="118"/>
      <c r="FU310" s="118"/>
      <c r="FV310" s="118"/>
      <c r="FW310" s="118"/>
      <c r="FX310" s="118"/>
      <c r="FY310" s="118"/>
      <c r="FZ310" s="118"/>
      <c r="GA310" s="118"/>
      <c r="GB310" s="118"/>
      <c r="GC310" s="118"/>
      <c r="GD310" s="118"/>
      <c r="GE310" s="118"/>
      <c r="GF310" s="118"/>
      <c r="GG310" s="118"/>
      <c r="GH310" s="118"/>
      <c r="GI310" s="118"/>
      <c r="GJ310" s="118"/>
      <c r="GK310" s="118"/>
      <c r="GL310" s="118"/>
      <c r="GM310" s="118"/>
      <c r="GN310" s="118"/>
      <c r="GO310" s="118"/>
      <c r="GP310" s="118"/>
      <c r="GQ310" s="118"/>
      <c r="GR310" s="118"/>
      <c r="GS310" s="118"/>
      <c r="GT310" s="118"/>
      <c r="GU310" s="118"/>
      <c r="GV310" s="118"/>
      <c r="GW310" s="118"/>
      <c r="GX310" s="118"/>
      <c r="GY310" s="118"/>
      <c r="GZ310" s="118"/>
      <c r="HA310" s="118"/>
      <c r="HB310" s="118"/>
      <c r="HC310" s="118"/>
      <c r="HD310" s="118"/>
      <c r="HE310" s="118"/>
      <c r="HF310" s="118"/>
      <c r="HG310" s="118"/>
      <c r="HH310" s="118"/>
      <c r="HI310" s="118"/>
      <c r="HJ310" s="118"/>
      <c r="HK310" s="118"/>
      <c r="HL310" s="118"/>
      <c r="HM310" s="118"/>
      <c r="HN310" s="118"/>
      <c r="HO310" s="118"/>
      <c r="HP310" s="118"/>
      <c r="HQ310" s="118"/>
      <c r="HR310" s="118"/>
      <c r="HS310" s="118"/>
      <c r="HT310" s="118"/>
      <c r="HU310" s="118"/>
      <c r="HV310" s="118"/>
    </row>
    <row r="311" spans="1:230" x14ac:dyDescent="0.3">
      <c r="A311" s="120"/>
      <c r="B311" s="120"/>
      <c r="C311" s="118"/>
      <c r="D311" s="118"/>
      <c r="E311" s="118"/>
      <c r="F311" s="118"/>
      <c r="G311" s="118"/>
      <c r="H311" s="118"/>
      <c r="I311" s="118"/>
      <c r="J311" s="118"/>
      <c r="K311" s="118"/>
      <c r="L311" s="118"/>
      <c r="M311" s="118"/>
      <c r="N311" s="118"/>
      <c r="O311" s="118"/>
      <c r="P311" s="118"/>
      <c r="Q311" s="118"/>
      <c r="R311" s="118"/>
      <c r="S311" s="118"/>
      <c r="T311" s="123"/>
      <c r="U311" s="120"/>
      <c r="V311" s="118"/>
      <c r="W311" s="118"/>
      <c r="X311" s="118"/>
      <c r="Y311" s="118"/>
      <c r="Z311" s="118"/>
      <c r="AA311" s="118"/>
      <c r="AB311" s="118"/>
      <c r="AC311" s="118"/>
      <c r="AD311" s="118"/>
      <c r="AE311" s="118"/>
      <c r="AF311" s="118"/>
      <c r="AG311" s="118"/>
      <c r="AH311" s="118"/>
      <c r="AI311" s="118"/>
      <c r="AJ311" s="118"/>
      <c r="AK311" s="118"/>
      <c r="AL311" s="118"/>
      <c r="AM311" s="118"/>
      <c r="AN311" s="118"/>
      <c r="AO311" s="118"/>
      <c r="AP311" s="118"/>
      <c r="AQ311" s="118"/>
      <c r="AR311" s="118"/>
      <c r="AS311" s="123"/>
      <c r="AT311" s="123"/>
      <c r="AU311" s="118"/>
      <c r="AV311" s="118"/>
      <c r="AW311" s="118"/>
      <c r="AX311" s="118"/>
      <c r="AY311" s="118"/>
      <c r="AZ311" s="118"/>
      <c r="BA311" s="118"/>
      <c r="BB311" s="118"/>
      <c r="BC311" s="118"/>
      <c r="BD311" s="118"/>
      <c r="BE311" s="118"/>
      <c r="BF311" s="118"/>
      <c r="BG311" s="118"/>
      <c r="BH311" s="118"/>
      <c r="BI311" s="118"/>
      <c r="BJ311" s="118"/>
      <c r="BK311" s="118"/>
      <c r="BL311" s="118"/>
      <c r="BM311" s="118"/>
      <c r="BN311" s="118"/>
      <c r="BO311" s="118"/>
      <c r="BP311" s="118"/>
      <c r="BQ311" s="118"/>
      <c r="BR311" s="118"/>
      <c r="BS311" s="118"/>
      <c r="BT311" s="118"/>
      <c r="BU311" s="118"/>
      <c r="BV311" s="118"/>
      <c r="BW311" s="118"/>
      <c r="BX311" s="118"/>
      <c r="BY311" s="118"/>
      <c r="BZ311" s="118"/>
      <c r="CA311" s="118"/>
      <c r="CB311" s="118"/>
      <c r="CC311" s="118"/>
      <c r="CD311" s="118"/>
      <c r="CE311" s="118"/>
      <c r="CF311" s="118"/>
      <c r="CG311" s="118"/>
      <c r="CH311" s="118"/>
      <c r="CI311" s="118"/>
      <c r="CJ311" s="118"/>
      <c r="CK311" s="118"/>
      <c r="CL311" s="118"/>
      <c r="CM311" s="118"/>
      <c r="CN311" s="118"/>
      <c r="CO311" s="118"/>
      <c r="CP311" s="118"/>
      <c r="CQ311" s="118"/>
      <c r="CR311" s="118"/>
      <c r="CS311" s="118"/>
      <c r="CT311" s="118"/>
      <c r="CU311" s="118"/>
      <c r="CV311" s="118"/>
      <c r="CW311" s="118"/>
      <c r="CX311" s="118"/>
      <c r="CY311" s="118"/>
      <c r="CZ311" s="118"/>
      <c r="DA311" s="118"/>
      <c r="DB311" s="118"/>
      <c r="DC311" s="118"/>
      <c r="DD311" s="118"/>
      <c r="DE311" s="118"/>
      <c r="DF311" s="118"/>
      <c r="DG311" s="118"/>
      <c r="DH311" s="118"/>
      <c r="DI311" s="118"/>
      <c r="DJ311" s="118"/>
      <c r="DK311" s="118"/>
      <c r="DL311" s="118"/>
      <c r="DM311" s="118"/>
      <c r="DN311" s="118"/>
      <c r="DO311" s="118"/>
      <c r="DP311" s="118"/>
      <c r="DQ311" s="118"/>
      <c r="DR311" s="118"/>
      <c r="DS311" s="118"/>
      <c r="DT311" s="118"/>
      <c r="DU311" s="129"/>
      <c r="DV311" s="118"/>
      <c r="DW311" s="118"/>
      <c r="DX311" s="118"/>
      <c r="DY311" s="118"/>
      <c r="DZ311" s="118"/>
      <c r="EA311" s="118"/>
      <c r="EB311" s="118"/>
      <c r="EC311" s="118"/>
      <c r="ED311" s="118"/>
      <c r="EE311" s="118"/>
      <c r="EF311" s="118"/>
      <c r="EG311" s="118"/>
      <c r="EH311" s="118"/>
      <c r="EI311" s="118"/>
      <c r="EJ311" s="118"/>
      <c r="EK311" s="118"/>
      <c r="EL311" s="123"/>
      <c r="EM311" s="123"/>
      <c r="EN311" s="118"/>
      <c r="EO311" s="118"/>
      <c r="EP311" s="118"/>
      <c r="EQ311" s="118"/>
      <c r="ER311" s="118"/>
      <c r="ES311" s="118"/>
      <c r="ET311" s="118"/>
      <c r="EU311" s="118"/>
      <c r="EV311" s="120"/>
      <c r="EW311" s="120"/>
      <c r="EX311" s="118"/>
      <c r="EY311" s="118"/>
      <c r="EZ311" s="118"/>
      <c r="FA311" s="118"/>
      <c r="FB311" s="118"/>
      <c r="FC311" s="118"/>
      <c r="FD311" s="118"/>
      <c r="FE311" s="118"/>
      <c r="FF311" s="118"/>
      <c r="FG311" s="118"/>
      <c r="FH311" s="118"/>
      <c r="FI311" s="118"/>
      <c r="FJ311" s="118"/>
      <c r="FK311" s="118"/>
      <c r="FL311" s="118"/>
      <c r="FM311" s="118"/>
      <c r="FN311" s="118"/>
      <c r="FO311" s="118"/>
      <c r="FP311" s="118"/>
      <c r="FQ311" s="118"/>
      <c r="FR311" s="118"/>
      <c r="FS311" s="118"/>
      <c r="FT311" s="118"/>
      <c r="FU311" s="118"/>
      <c r="FV311" s="118"/>
      <c r="FW311" s="118"/>
      <c r="FX311" s="118"/>
      <c r="FY311" s="118"/>
      <c r="FZ311" s="118"/>
      <c r="GA311" s="118"/>
      <c r="GB311" s="118"/>
      <c r="GC311" s="118"/>
      <c r="GD311" s="118"/>
      <c r="GE311" s="118"/>
      <c r="GF311" s="118"/>
      <c r="GG311" s="118"/>
      <c r="GH311" s="118"/>
      <c r="GI311" s="118"/>
      <c r="GJ311" s="118"/>
      <c r="GK311" s="118"/>
      <c r="GL311" s="118"/>
      <c r="GM311" s="118"/>
      <c r="GN311" s="118"/>
      <c r="GO311" s="118"/>
      <c r="GP311" s="118"/>
      <c r="GQ311" s="118"/>
      <c r="GR311" s="118"/>
      <c r="GS311" s="118"/>
      <c r="GT311" s="118"/>
      <c r="GU311" s="118"/>
      <c r="GV311" s="118"/>
      <c r="GW311" s="118"/>
      <c r="GX311" s="118"/>
      <c r="GY311" s="118"/>
      <c r="GZ311" s="118"/>
      <c r="HA311" s="118"/>
      <c r="HB311" s="118"/>
      <c r="HC311" s="118"/>
      <c r="HD311" s="118"/>
      <c r="HE311" s="118"/>
      <c r="HF311" s="118"/>
      <c r="HG311" s="118"/>
      <c r="HH311" s="118"/>
      <c r="HI311" s="118"/>
      <c r="HJ311" s="118"/>
      <c r="HK311" s="118"/>
      <c r="HL311" s="118"/>
      <c r="HM311" s="118"/>
      <c r="HN311" s="118"/>
      <c r="HO311" s="118"/>
      <c r="HP311" s="118"/>
      <c r="HQ311" s="118"/>
      <c r="HR311" s="118"/>
      <c r="HS311" s="118"/>
      <c r="HT311" s="118"/>
      <c r="HU311" s="118"/>
      <c r="HV311" s="118"/>
    </row>
    <row r="312" spans="1:230" x14ac:dyDescent="0.3">
      <c r="A312" s="120"/>
      <c r="B312" s="120"/>
      <c r="C312" s="118"/>
      <c r="D312" s="118"/>
      <c r="E312" s="118"/>
      <c r="F312" s="118"/>
      <c r="G312" s="118"/>
      <c r="H312" s="118"/>
      <c r="I312" s="118"/>
      <c r="J312" s="118"/>
      <c r="K312" s="118"/>
      <c r="L312" s="118"/>
      <c r="M312" s="118"/>
      <c r="N312" s="118"/>
      <c r="O312" s="118"/>
      <c r="P312" s="118"/>
      <c r="Q312" s="118"/>
      <c r="R312" s="118"/>
      <c r="S312" s="118"/>
      <c r="T312" s="123"/>
      <c r="U312" s="120"/>
      <c r="V312" s="118"/>
      <c r="W312" s="118"/>
      <c r="X312" s="118"/>
      <c r="Y312" s="118"/>
      <c r="Z312" s="118"/>
      <c r="AA312" s="118"/>
      <c r="AB312" s="118"/>
      <c r="AC312" s="118"/>
      <c r="AD312" s="118"/>
      <c r="AE312" s="118"/>
      <c r="AF312" s="118"/>
      <c r="AG312" s="118"/>
      <c r="AH312" s="118"/>
      <c r="AI312" s="118"/>
      <c r="AJ312" s="118"/>
      <c r="AK312" s="118"/>
      <c r="AL312" s="118"/>
      <c r="AM312" s="118"/>
      <c r="AN312" s="118"/>
      <c r="AO312" s="118"/>
      <c r="AP312" s="118"/>
      <c r="AQ312" s="118"/>
      <c r="AR312" s="118"/>
      <c r="AS312" s="123"/>
      <c r="AT312" s="123"/>
      <c r="AU312" s="118"/>
      <c r="AV312" s="118"/>
      <c r="AW312" s="118"/>
      <c r="AX312" s="118"/>
      <c r="AY312" s="118"/>
      <c r="AZ312" s="118"/>
      <c r="BA312" s="118"/>
      <c r="BB312" s="118"/>
      <c r="BC312" s="118"/>
      <c r="BD312" s="118"/>
      <c r="BE312" s="118"/>
      <c r="BF312" s="118"/>
      <c r="BG312" s="118"/>
      <c r="BH312" s="118"/>
      <c r="BI312" s="118"/>
      <c r="BJ312" s="118"/>
      <c r="BK312" s="118"/>
      <c r="BL312" s="118"/>
      <c r="BM312" s="118"/>
      <c r="BN312" s="118"/>
      <c r="BO312" s="118"/>
      <c r="BP312" s="118"/>
      <c r="BQ312" s="118"/>
      <c r="BR312" s="118"/>
      <c r="BS312" s="118"/>
      <c r="BT312" s="118"/>
      <c r="BU312" s="118"/>
      <c r="BV312" s="118"/>
      <c r="BW312" s="118"/>
      <c r="BX312" s="118"/>
      <c r="BY312" s="118"/>
      <c r="BZ312" s="118"/>
      <c r="CA312" s="118"/>
      <c r="CB312" s="118"/>
      <c r="CC312" s="118"/>
      <c r="CD312" s="118"/>
      <c r="CE312" s="118"/>
      <c r="CF312" s="118"/>
      <c r="CG312" s="118"/>
      <c r="CH312" s="118"/>
      <c r="CI312" s="118"/>
      <c r="CJ312" s="118"/>
      <c r="CK312" s="118"/>
      <c r="CL312" s="118"/>
      <c r="CM312" s="118"/>
      <c r="CN312" s="118"/>
      <c r="CO312" s="118"/>
      <c r="CP312" s="118"/>
      <c r="CQ312" s="118"/>
      <c r="CR312" s="118"/>
      <c r="CS312" s="118"/>
      <c r="CT312" s="118"/>
      <c r="CU312" s="118"/>
      <c r="CV312" s="118"/>
      <c r="CW312" s="118"/>
      <c r="CX312" s="118"/>
      <c r="CY312" s="118"/>
      <c r="CZ312" s="118"/>
      <c r="DA312" s="118"/>
      <c r="DB312" s="118"/>
      <c r="DC312" s="118"/>
      <c r="DD312" s="118"/>
      <c r="DE312" s="118"/>
      <c r="DF312" s="118"/>
      <c r="DG312" s="118"/>
      <c r="DH312" s="118"/>
      <c r="DI312" s="118"/>
      <c r="DJ312" s="118"/>
      <c r="DK312" s="118"/>
      <c r="DL312" s="118"/>
      <c r="DM312" s="118"/>
      <c r="DN312" s="118"/>
      <c r="DO312" s="118"/>
      <c r="DP312" s="118"/>
      <c r="DQ312" s="118"/>
      <c r="DR312" s="118"/>
      <c r="DS312" s="118"/>
      <c r="DT312" s="118"/>
      <c r="DU312" s="129"/>
      <c r="DV312" s="118"/>
      <c r="DW312" s="118"/>
      <c r="DX312" s="118"/>
      <c r="DY312" s="118"/>
      <c r="DZ312" s="118"/>
      <c r="EA312" s="118"/>
      <c r="EB312" s="118"/>
      <c r="EC312" s="118"/>
      <c r="ED312" s="118"/>
      <c r="EE312" s="118"/>
      <c r="EF312" s="118"/>
      <c r="EG312" s="118"/>
      <c r="EH312" s="118"/>
      <c r="EI312" s="118"/>
      <c r="EJ312" s="118"/>
      <c r="EK312" s="118"/>
      <c r="EL312" s="123"/>
      <c r="EM312" s="123"/>
      <c r="EN312" s="118"/>
      <c r="EO312" s="118"/>
      <c r="EP312" s="118"/>
      <c r="EQ312" s="118"/>
      <c r="ER312" s="118"/>
      <c r="ES312" s="118"/>
      <c r="ET312" s="118"/>
      <c r="EU312" s="118"/>
      <c r="EV312" s="120"/>
      <c r="EW312" s="120"/>
      <c r="EX312" s="118"/>
      <c r="EY312" s="118"/>
      <c r="EZ312" s="118"/>
      <c r="FA312" s="118"/>
      <c r="FB312" s="118"/>
      <c r="FC312" s="118"/>
      <c r="FD312" s="118"/>
      <c r="FE312" s="118"/>
      <c r="FF312" s="118"/>
      <c r="FG312" s="118"/>
      <c r="FH312" s="118"/>
      <c r="FI312" s="118"/>
      <c r="FJ312" s="118"/>
      <c r="FK312" s="118"/>
      <c r="FL312" s="118"/>
      <c r="FM312" s="118"/>
      <c r="FN312" s="118"/>
      <c r="FO312" s="118"/>
      <c r="FP312" s="118"/>
      <c r="FQ312" s="118"/>
      <c r="FR312" s="118"/>
      <c r="FS312" s="118"/>
      <c r="FT312" s="118"/>
      <c r="FU312" s="118"/>
      <c r="FV312" s="118"/>
      <c r="FW312" s="118"/>
      <c r="FX312" s="118"/>
      <c r="FY312" s="118"/>
      <c r="FZ312" s="118"/>
      <c r="GA312" s="118"/>
      <c r="GB312" s="118"/>
      <c r="GC312" s="118"/>
      <c r="GD312" s="118"/>
      <c r="GE312" s="118"/>
      <c r="GF312" s="118"/>
      <c r="GG312" s="118"/>
      <c r="GH312" s="118"/>
      <c r="GI312" s="118"/>
      <c r="GJ312" s="118"/>
      <c r="GK312" s="118"/>
      <c r="GL312" s="118"/>
      <c r="GM312" s="118"/>
      <c r="GN312" s="118"/>
      <c r="GO312" s="118"/>
      <c r="GP312" s="118"/>
      <c r="GQ312" s="118"/>
      <c r="GR312" s="118"/>
      <c r="GS312" s="118"/>
      <c r="GT312" s="118"/>
      <c r="GU312" s="118"/>
      <c r="GV312" s="118"/>
      <c r="GW312" s="118"/>
      <c r="GX312" s="118"/>
      <c r="GY312" s="118"/>
      <c r="GZ312" s="118"/>
      <c r="HA312" s="118"/>
      <c r="HB312" s="118"/>
      <c r="HC312" s="118"/>
      <c r="HD312" s="118"/>
      <c r="HE312" s="118"/>
      <c r="HF312" s="118"/>
      <c r="HG312" s="118"/>
      <c r="HH312" s="118"/>
      <c r="HI312" s="118"/>
      <c r="HJ312" s="118"/>
      <c r="HK312" s="118"/>
      <c r="HL312" s="118"/>
      <c r="HM312" s="118"/>
      <c r="HN312" s="118"/>
      <c r="HO312" s="118"/>
      <c r="HP312" s="118"/>
      <c r="HQ312" s="118"/>
      <c r="HR312" s="118"/>
      <c r="HS312" s="118"/>
      <c r="HT312" s="118"/>
      <c r="HU312" s="118"/>
      <c r="HV312" s="118"/>
    </row>
    <row r="313" spans="1:230" x14ac:dyDescent="0.3">
      <c r="A313" s="120"/>
      <c r="B313" s="120"/>
      <c r="C313" s="118"/>
      <c r="D313" s="118"/>
      <c r="E313" s="118"/>
      <c r="F313" s="118"/>
      <c r="G313" s="118"/>
      <c r="H313" s="118"/>
      <c r="I313" s="118"/>
      <c r="J313" s="118"/>
      <c r="K313" s="118"/>
      <c r="L313" s="118"/>
      <c r="M313" s="118"/>
      <c r="N313" s="118"/>
      <c r="O313" s="118"/>
      <c r="P313" s="118"/>
      <c r="Q313" s="118"/>
      <c r="R313" s="118"/>
      <c r="S313" s="118"/>
      <c r="T313" s="123"/>
      <c r="U313" s="120"/>
      <c r="V313" s="118"/>
      <c r="W313" s="118"/>
      <c r="X313" s="118"/>
      <c r="Y313" s="118"/>
      <c r="Z313" s="118"/>
      <c r="AA313" s="118"/>
      <c r="AB313" s="118"/>
      <c r="AC313" s="118"/>
      <c r="AD313" s="118"/>
      <c r="AE313" s="118"/>
      <c r="AF313" s="118"/>
      <c r="AG313" s="118"/>
      <c r="AH313" s="118"/>
      <c r="AI313" s="118"/>
      <c r="AJ313" s="118"/>
      <c r="AK313" s="118"/>
      <c r="AL313" s="118"/>
      <c r="AM313" s="118"/>
      <c r="AN313" s="118"/>
      <c r="AO313" s="118"/>
      <c r="AP313" s="118"/>
      <c r="AQ313" s="118"/>
      <c r="AR313" s="118"/>
      <c r="AS313" s="123"/>
      <c r="AT313" s="123"/>
      <c r="AU313" s="118"/>
      <c r="AV313" s="118"/>
      <c r="AW313" s="118"/>
      <c r="AX313" s="118"/>
      <c r="AY313" s="118"/>
      <c r="AZ313" s="118"/>
      <c r="BA313" s="118"/>
      <c r="BB313" s="118"/>
      <c r="BC313" s="118"/>
      <c r="BD313" s="118"/>
      <c r="BE313" s="118"/>
      <c r="BF313" s="118"/>
      <c r="BG313" s="118"/>
      <c r="BH313" s="118"/>
      <c r="BI313" s="118"/>
      <c r="BJ313" s="118"/>
      <c r="BK313" s="118"/>
      <c r="BL313" s="118"/>
      <c r="BM313" s="118"/>
      <c r="BN313" s="118"/>
      <c r="BO313" s="118"/>
      <c r="BP313" s="118"/>
      <c r="BQ313" s="118"/>
      <c r="BR313" s="118"/>
      <c r="BS313" s="118"/>
      <c r="BT313" s="118"/>
      <c r="BU313" s="118"/>
      <c r="BV313" s="118"/>
      <c r="BW313" s="118"/>
      <c r="BX313" s="118"/>
      <c r="BY313" s="118"/>
      <c r="BZ313" s="118"/>
      <c r="CA313" s="118"/>
      <c r="CB313" s="118"/>
      <c r="CC313" s="118"/>
      <c r="CD313" s="118"/>
      <c r="CE313" s="118"/>
      <c r="CF313" s="118"/>
      <c r="CG313" s="118"/>
      <c r="CH313" s="118"/>
      <c r="CI313" s="118"/>
      <c r="CJ313" s="118"/>
      <c r="CK313" s="118"/>
      <c r="CL313" s="118"/>
      <c r="CM313" s="118"/>
      <c r="CN313" s="118"/>
      <c r="CO313" s="118"/>
      <c r="CP313" s="118"/>
      <c r="CQ313" s="118"/>
      <c r="CR313" s="118"/>
      <c r="CS313" s="118"/>
      <c r="CT313" s="118"/>
      <c r="CU313" s="118"/>
      <c r="CV313" s="118"/>
      <c r="CW313" s="118"/>
      <c r="CX313" s="118"/>
      <c r="CY313" s="118"/>
      <c r="CZ313" s="118"/>
      <c r="DA313" s="118"/>
      <c r="DB313" s="118"/>
      <c r="DC313" s="118"/>
      <c r="DD313" s="118"/>
      <c r="DE313" s="118"/>
      <c r="DF313" s="118"/>
      <c r="DG313" s="118"/>
      <c r="DH313" s="118"/>
      <c r="DI313" s="118"/>
      <c r="DJ313" s="118"/>
      <c r="DK313" s="118"/>
      <c r="DL313" s="118"/>
      <c r="DM313" s="118"/>
      <c r="DN313" s="118"/>
      <c r="DO313" s="118"/>
      <c r="DP313" s="118"/>
      <c r="DQ313" s="118"/>
      <c r="DR313" s="118"/>
      <c r="DS313" s="118"/>
      <c r="DT313" s="118"/>
      <c r="DU313" s="129"/>
      <c r="DV313" s="118"/>
      <c r="DW313" s="118"/>
      <c r="DX313" s="118"/>
      <c r="DY313" s="118"/>
      <c r="DZ313" s="118"/>
      <c r="EA313" s="118"/>
      <c r="EB313" s="118"/>
      <c r="EC313" s="118"/>
      <c r="ED313" s="118"/>
      <c r="EE313" s="118"/>
      <c r="EF313" s="118"/>
      <c r="EG313" s="118"/>
      <c r="EH313" s="118"/>
      <c r="EI313" s="118"/>
      <c r="EJ313" s="118"/>
      <c r="EK313" s="118"/>
      <c r="EL313" s="123"/>
      <c r="EM313" s="123"/>
      <c r="EN313" s="118"/>
      <c r="EO313" s="118"/>
      <c r="EP313" s="118"/>
      <c r="EQ313" s="118"/>
      <c r="ER313" s="118"/>
      <c r="ES313" s="118"/>
      <c r="ET313" s="118"/>
      <c r="EU313" s="118"/>
      <c r="EV313" s="120"/>
      <c r="EW313" s="120"/>
      <c r="EX313" s="118"/>
      <c r="EY313" s="118"/>
      <c r="EZ313" s="118"/>
      <c r="FA313" s="118"/>
      <c r="FB313" s="118"/>
      <c r="FC313" s="118"/>
      <c r="FD313" s="118"/>
      <c r="FE313" s="118"/>
      <c r="FF313" s="118"/>
      <c r="FG313" s="118"/>
      <c r="FH313" s="118"/>
      <c r="FI313" s="118"/>
      <c r="FJ313" s="118"/>
      <c r="FK313" s="118"/>
      <c r="FL313" s="118"/>
      <c r="FM313" s="118"/>
      <c r="FN313" s="118"/>
      <c r="FO313" s="118"/>
      <c r="FP313" s="118"/>
      <c r="FQ313" s="118"/>
      <c r="FR313" s="118"/>
      <c r="FS313" s="118"/>
      <c r="FT313" s="118"/>
      <c r="FU313" s="118"/>
      <c r="FV313" s="118"/>
      <c r="FW313" s="118"/>
      <c r="FX313" s="118"/>
      <c r="FY313" s="118"/>
      <c r="FZ313" s="118"/>
      <c r="GA313" s="118"/>
      <c r="GB313" s="118"/>
      <c r="GC313" s="118"/>
      <c r="GD313" s="118"/>
      <c r="GE313" s="118"/>
      <c r="GF313" s="118"/>
      <c r="GG313" s="118"/>
      <c r="GH313" s="118"/>
      <c r="GI313" s="118"/>
      <c r="GJ313" s="118"/>
      <c r="GK313" s="118"/>
      <c r="GL313" s="118"/>
      <c r="GM313" s="118"/>
      <c r="GN313" s="118"/>
      <c r="GO313" s="118"/>
      <c r="GP313" s="118"/>
      <c r="GQ313" s="118"/>
      <c r="GR313" s="118"/>
      <c r="GS313" s="118"/>
      <c r="GT313" s="118"/>
      <c r="GU313" s="118"/>
      <c r="GV313" s="118"/>
      <c r="GW313" s="118"/>
      <c r="GX313" s="118"/>
      <c r="GY313" s="118"/>
      <c r="GZ313" s="118"/>
      <c r="HA313" s="118"/>
      <c r="HB313" s="118"/>
      <c r="HC313" s="118"/>
      <c r="HD313" s="118"/>
      <c r="HE313" s="118"/>
      <c r="HF313" s="118"/>
      <c r="HG313" s="118"/>
      <c r="HH313" s="118"/>
      <c r="HI313" s="118"/>
      <c r="HJ313" s="118"/>
      <c r="HK313" s="118"/>
      <c r="HL313" s="118"/>
      <c r="HM313" s="118"/>
      <c r="HN313" s="118"/>
      <c r="HO313" s="118"/>
      <c r="HP313" s="118"/>
      <c r="HQ313" s="118"/>
      <c r="HR313" s="118"/>
      <c r="HS313" s="118"/>
      <c r="HT313" s="118"/>
      <c r="HU313" s="118"/>
      <c r="HV313" s="118"/>
    </row>
    <row r="314" spans="1:230" x14ac:dyDescent="0.3">
      <c r="A314" s="120"/>
      <c r="B314" s="120"/>
      <c r="C314" s="118"/>
      <c r="D314" s="118"/>
      <c r="E314" s="118"/>
      <c r="F314" s="118"/>
      <c r="G314" s="118"/>
      <c r="H314" s="118"/>
      <c r="I314" s="118"/>
      <c r="J314" s="118"/>
      <c r="K314" s="118"/>
      <c r="L314" s="118"/>
      <c r="M314" s="118"/>
      <c r="N314" s="118"/>
      <c r="O314" s="118"/>
      <c r="P314" s="118"/>
      <c r="Q314" s="118"/>
      <c r="R314" s="118"/>
      <c r="S314" s="118"/>
      <c r="T314" s="123"/>
      <c r="U314" s="120"/>
      <c r="V314" s="118"/>
      <c r="W314" s="118"/>
      <c r="X314" s="118"/>
      <c r="Y314" s="118"/>
      <c r="Z314" s="118"/>
      <c r="AA314" s="118"/>
      <c r="AB314" s="118"/>
      <c r="AC314" s="118"/>
      <c r="AD314" s="118"/>
      <c r="AE314" s="118"/>
      <c r="AF314" s="118"/>
      <c r="AG314" s="118"/>
      <c r="AH314" s="118"/>
      <c r="AI314" s="118"/>
      <c r="AJ314" s="118"/>
      <c r="AK314" s="118"/>
      <c r="AL314" s="118"/>
      <c r="AM314" s="118"/>
      <c r="AN314" s="118"/>
      <c r="AO314" s="118"/>
      <c r="AP314" s="118"/>
      <c r="AQ314" s="118"/>
      <c r="AR314" s="118"/>
      <c r="AS314" s="123"/>
      <c r="AT314" s="123"/>
      <c r="AU314" s="118"/>
      <c r="AV314" s="118"/>
      <c r="AW314" s="118"/>
      <c r="AX314" s="118"/>
      <c r="AY314" s="118"/>
      <c r="AZ314" s="118"/>
      <c r="BA314" s="118"/>
      <c r="BB314" s="118"/>
      <c r="BC314" s="118"/>
      <c r="BD314" s="118"/>
      <c r="BE314" s="118"/>
      <c r="BF314" s="118"/>
      <c r="BG314" s="118"/>
      <c r="BH314" s="118"/>
      <c r="BI314" s="118"/>
      <c r="BJ314" s="118"/>
      <c r="BK314" s="118"/>
      <c r="BL314" s="118"/>
      <c r="BM314" s="118"/>
      <c r="BN314" s="118"/>
      <c r="BO314" s="118"/>
      <c r="BP314" s="118"/>
      <c r="BQ314" s="118"/>
      <c r="BR314" s="118"/>
      <c r="BS314" s="118"/>
      <c r="BT314" s="118"/>
      <c r="BU314" s="118"/>
      <c r="BV314" s="118"/>
      <c r="BW314" s="118"/>
      <c r="BX314" s="118"/>
      <c r="BY314" s="118"/>
      <c r="BZ314" s="118"/>
      <c r="CA314" s="118"/>
      <c r="CB314" s="118"/>
      <c r="CC314" s="118"/>
      <c r="CD314" s="118"/>
      <c r="CE314" s="118"/>
      <c r="CF314" s="118"/>
      <c r="CG314" s="118"/>
      <c r="CH314" s="118"/>
      <c r="CI314" s="118"/>
      <c r="CJ314" s="118"/>
      <c r="CK314" s="118"/>
      <c r="CL314" s="118"/>
      <c r="CM314" s="118"/>
      <c r="CN314" s="118"/>
      <c r="CO314" s="118"/>
      <c r="CP314" s="118"/>
      <c r="CQ314" s="118"/>
      <c r="CR314" s="118"/>
      <c r="CS314" s="118"/>
      <c r="CT314" s="118"/>
      <c r="CU314" s="118"/>
      <c r="CV314" s="118"/>
      <c r="CW314" s="118"/>
      <c r="CX314" s="118"/>
      <c r="CY314" s="118"/>
      <c r="CZ314" s="118"/>
      <c r="DA314" s="118"/>
      <c r="DB314" s="118"/>
      <c r="DC314" s="118"/>
      <c r="DD314" s="118"/>
      <c r="DE314" s="118"/>
      <c r="DF314" s="118"/>
      <c r="DG314" s="118"/>
      <c r="DH314" s="118"/>
      <c r="DI314" s="118"/>
      <c r="DJ314" s="118"/>
      <c r="DK314" s="118"/>
      <c r="DL314" s="118"/>
      <c r="DM314" s="118"/>
      <c r="DN314" s="118"/>
      <c r="DO314" s="118"/>
      <c r="DP314" s="118"/>
      <c r="DQ314" s="118"/>
      <c r="DR314" s="118"/>
      <c r="DS314" s="118"/>
      <c r="DT314" s="118"/>
      <c r="DU314" s="129"/>
      <c r="DV314" s="118"/>
      <c r="DW314" s="118"/>
      <c r="DX314" s="118"/>
      <c r="DY314" s="118"/>
      <c r="DZ314" s="118"/>
      <c r="EA314" s="118"/>
      <c r="EB314" s="118"/>
      <c r="EC314" s="118"/>
      <c r="ED314" s="118"/>
      <c r="EE314" s="118"/>
      <c r="EF314" s="118"/>
      <c r="EG314" s="118"/>
      <c r="EH314" s="118"/>
      <c r="EI314" s="118"/>
      <c r="EJ314" s="118"/>
      <c r="EK314" s="118"/>
      <c r="EL314" s="123"/>
      <c r="EM314" s="123"/>
      <c r="EN314" s="118"/>
      <c r="EO314" s="118"/>
      <c r="EP314" s="118"/>
      <c r="EQ314" s="118"/>
      <c r="ER314" s="118"/>
      <c r="ES314" s="118"/>
      <c r="ET314" s="118"/>
      <c r="EU314" s="118"/>
      <c r="EV314" s="120"/>
      <c r="EW314" s="120"/>
      <c r="EX314" s="118"/>
      <c r="EY314" s="118"/>
      <c r="EZ314" s="118"/>
      <c r="FA314" s="118"/>
      <c r="FB314" s="118"/>
      <c r="FC314" s="118"/>
      <c r="FD314" s="118"/>
      <c r="FE314" s="118"/>
      <c r="FF314" s="118"/>
      <c r="FG314" s="118"/>
      <c r="FH314" s="118"/>
      <c r="FI314" s="118"/>
      <c r="FJ314" s="118"/>
      <c r="FK314" s="118"/>
      <c r="FL314" s="118"/>
      <c r="FM314" s="118"/>
      <c r="FN314" s="118"/>
      <c r="FO314" s="118"/>
      <c r="FP314" s="118"/>
      <c r="FQ314" s="118"/>
      <c r="FR314" s="118"/>
      <c r="FS314" s="118"/>
      <c r="FT314" s="118"/>
      <c r="FU314" s="118"/>
      <c r="FV314" s="118"/>
      <c r="FW314" s="118"/>
      <c r="FX314" s="118"/>
      <c r="FY314" s="118"/>
      <c r="FZ314" s="118"/>
      <c r="GA314" s="118"/>
      <c r="GB314" s="118"/>
      <c r="GC314" s="118"/>
      <c r="GD314" s="118"/>
      <c r="GE314" s="118"/>
      <c r="GF314" s="118"/>
      <c r="GG314" s="118"/>
      <c r="GH314" s="118"/>
      <c r="GI314" s="118"/>
      <c r="GJ314" s="118"/>
      <c r="GK314" s="118"/>
      <c r="GL314" s="118"/>
      <c r="GM314" s="118"/>
      <c r="GN314" s="118"/>
      <c r="GO314" s="118"/>
      <c r="GP314" s="118"/>
      <c r="GQ314" s="118"/>
      <c r="GR314" s="118"/>
      <c r="GS314" s="118"/>
      <c r="GT314" s="118"/>
      <c r="GU314" s="118"/>
      <c r="GV314" s="118"/>
      <c r="GW314" s="118"/>
      <c r="GX314" s="118"/>
      <c r="GY314" s="118"/>
      <c r="GZ314" s="118"/>
      <c r="HA314" s="118"/>
      <c r="HB314" s="118"/>
      <c r="HC314" s="118"/>
      <c r="HD314" s="118"/>
      <c r="HE314" s="118"/>
      <c r="HF314" s="118"/>
      <c r="HG314" s="118"/>
      <c r="HH314" s="118"/>
      <c r="HI314" s="118"/>
      <c r="HJ314" s="118"/>
      <c r="HK314" s="118"/>
      <c r="HL314" s="118"/>
      <c r="HM314" s="118"/>
      <c r="HN314" s="118"/>
      <c r="HO314" s="118"/>
      <c r="HP314" s="118"/>
      <c r="HQ314" s="118"/>
      <c r="HR314" s="118"/>
      <c r="HS314" s="118"/>
      <c r="HT314" s="118"/>
      <c r="HU314" s="118"/>
      <c r="HV314" s="118"/>
    </row>
    <row r="315" spans="1:230" x14ac:dyDescent="0.3">
      <c r="A315" s="120"/>
      <c r="B315" s="120"/>
      <c r="C315" s="118"/>
      <c r="D315" s="118"/>
      <c r="E315" s="118"/>
      <c r="F315" s="118"/>
      <c r="G315" s="118"/>
      <c r="H315" s="118"/>
      <c r="I315" s="118"/>
      <c r="J315" s="118"/>
      <c r="K315" s="118"/>
      <c r="L315" s="118"/>
      <c r="M315" s="118"/>
      <c r="N315" s="118"/>
      <c r="O315" s="118"/>
      <c r="P315" s="118"/>
      <c r="Q315" s="118"/>
      <c r="R315" s="118"/>
      <c r="S315" s="118"/>
      <c r="T315" s="123"/>
      <c r="U315" s="120"/>
      <c r="V315" s="118"/>
      <c r="W315" s="118"/>
      <c r="X315" s="118"/>
      <c r="Y315" s="118"/>
      <c r="Z315" s="118"/>
      <c r="AA315" s="118"/>
      <c r="AB315" s="118"/>
      <c r="AC315" s="118"/>
      <c r="AD315" s="118"/>
      <c r="AE315" s="118"/>
      <c r="AF315" s="118"/>
      <c r="AG315" s="118"/>
      <c r="AH315" s="118"/>
      <c r="AI315" s="118"/>
      <c r="AJ315" s="118"/>
      <c r="AK315" s="118"/>
      <c r="AL315" s="118"/>
      <c r="AM315" s="118"/>
      <c r="AN315" s="118"/>
      <c r="AO315" s="118"/>
      <c r="AP315" s="118"/>
      <c r="AQ315" s="118"/>
      <c r="AR315" s="118"/>
      <c r="AS315" s="123"/>
      <c r="AT315" s="123"/>
      <c r="AU315" s="118"/>
      <c r="AV315" s="118"/>
      <c r="AW315" s="118"/>
      <c r="AX315" s="118"/>
      <c r="AY315" s="118"/>
      <c r="AZ315" s="118"/>
      <c r="BA315" s="118"/>
      <c r="BB315" s="118"/>
      <c r="BC315" s="118"/>
      <c r="BD315" s="118"/>
      <c r="BE315" s="118"/>
      <c r="BF315" s="118"/>
      <c r="BG315" s="118"/>
      <c r="BH315" s="118"/>
      <c r="BI315" s="118"/>
      <c r="BJ315" s="118"/>
      <c r="BK315" s="118"/>
      <c r="BL315" s="118"/>
      <c r="BM315" s="118"/>
      <c r="BN315" s="118"/>
      <c r="BO315" s="118"/>
      <c r="BP315" s="118"/>
      <c r="BQ315" s="118"/>
      <c r="BR315" s="118"/>
      <c r="BS315" s="118"/>
      <c r="BT315" s="118"/>
      <c r="BU315" s="118"/>
      <c r="BV315" s="118"/>
      <c r="BW315" s="118"/>
      <c r="BX315" s="118"/>
      <c r="BY315" s="118"/>
      <c r="BZ315" s="118"/>
      <c r="CA315" s="118"/>
      <c r="CB315" s="118"/>
      <c r="CC315" s="118"/>
      <c r="CD315" s="118"/>
      <c r="CE315" s="118"/>
      <c r="CF315" s="118"/>
      <c r="CG315" s="118"/>
      <c r="CH315" s="118"/>
      <c r="CI315" s="118"/>
      <c r="CJ315" s="118"/>
      <c r="CK315" s="118"/>
      <c r="CL315" s="118"/>
      <c r="CM315" s="118"/>
      <c r="CN315" s="118"/>
      <c r="CO315" s="118"/>
      <c r="CP315" s="118"/>
      <c r="CQ315" s="118"/>
      <c r="CR315" s="118"/>
      <c r="CS315" s="118"/>
      <c r="CT315" s="118"/>
      <c r="CU315" s="118"/>
      <c r="CV315" s="118"/>
      <c r="CW315" s="118"/>
      <c r="CX315" s="118"/>
      <c r="CY315" s="118"/>
      <c r="CZ315" s="118"/>
      <c r="DA315" s="118"/>
      <c r="DB315" s="118"/>
      <c r="DC315" s="118"/>
      <c r="DD315" s="118"/>
      <c r="DE315" s="118"/>
      <c r="DF315" s="118"/>
      <c r="DG315" s="118"/>
      <c r="DH315" s="118"/>
      <c r="DI315" s="118"/>
      <c r="DJ315" s="118"/>
      <c r="DK315" s="118"/>
      <c r="DL315" s="118"/>
      <c r="DM315" s="118"/>
      <c r="DN315" s="118"/>
      <c r="DO315" s="118"/>
      <c r="DP315" s="118"/>
      <c r="DQ315" s="118"/>
      <c r="DR315" s="118"/>
      <c r="DS315" s="118"/>
      <c r="DT315" s="118"/>
      <c r="DU315" s="129"/>
      <c r="DV315" s="118"/>
      <c r="DW315" s="118"/>
      <c r="DX315" s="118"/>
      <c r="DY315" s="118"/>
      <c r="DZ315" s="118"/>
      <c r="EA315" s="118"/>
      <c r="EB315" s="118"/>
      <c r="EC315" s="118"/>
      <c r="ED315" s="118"/>
      <c r="EE315" s="118"/>
      <c r="EF315" s="118"/>
      <c r="EG315" s="118"/>
      <c r="EH315" s="118"/>
      <c r="EI315" s="118"/>
      <c r="EJ315" s="118"/>
      <c r="EK315" s="118"/>
      <c r="EL315" s="123"/>
      <c r="EM315" s="123"/>
      <c r="EN315" s="118"/>
      <c r="EO315" s="118"/>
      <c r="EP315" s="118"/>
      <c r="EQ315" s="118"/>
      <c r="ER315" s="118"/>
      <c r="ES315" s="118"/>
      <c r="ET315" s="118"/>
      <c r="EU315" s="118"/>
      <c r="EV315" s="120"/>
      <c r="EW315" s="120"/>
      <c r="EX315" s="118"/>
      <c r="EY315" s="118"/>
      <c r="EZ315" s="118"/>
      <c r="FA315" s="118"/>
      <c r="FB315" s="118"/>
      <c r="FC315" s="118"/>
      <c r="FD315" s="118"/>
      <c r="FE315" s="118"/>
      <c r="FF315" s="118"/>
      <c r="FG315" s="118"/>
      <c r="FH315" s="118"/>
      <c r="FI315" s="118"/>
      <c r="FJ315" s="118"/>
      <c r="FK315" s="118"/>
      <c r="FL315" s="118"/>
      <c r="FM315" s="118"/>
      <c r="FN315" s="118"/>
      <c r="FO315" s="118"/>
      <c r="FP315" s="118"/>
      <c r="FQ315" s="118"/>
      <c r="FR315" s="118"/>
      <c r="FS315" s="118"/>
      <c r="FT315" s="118"/>
      <c r="FU315" s="118"/>
      <c r="FV315" s="118"/>
      <c r="FW315" s="118"/>
      <c r="FX315" s="118"/>
      <c r="FY315" s="118"/>
      <c r="FZ315" s="118"/>
      <c r="GA315" s="118"/>
      <c r="GB315" s="118"/>
      <c r="GC315" s="118"/>
      <c r="GD315" s="118"/>
      <c r="GE315" s="118"/>
      <c r="GF315" s="118"/>
      <c r="GG315" s="118"/>
      <c r="GH315" s="118"/>
      <c r="GI315" s="118"/>
      <c r="GJ315" s="118"/>
      <c r="GK315" s="118"/>
      <c r="GL315" s="118"/>
      <c r="GM315" s="118"/>
      <c r="GN315" s="118"/>
      <c r="GO315" s="118"/>
      <c r="GP315" s="118"/>
      <c r="GQ315" s="118"/>
      <c r="GR315" s="118"/>
      <c r="GS315" s="118"/>
      <c r="GT315" s="118"/>
      <c r="GU315" s="118"/>
      <c r="GV315" s="118"/>
      <c r="GW315" s="118"/>
      <c r="GX315" s="118"/>
      <c r="GY315" s="118"/>
      <c r="GZ315" s="118"/>
      <c r="HA315" s="118"/>
      <c r="HB315" s="118"/>
      <c r="HC315" s="118"/>
      <c r="HD315" s="118"/>
      <c r="HE315" s="118"/>
      <c r="HF315" s="118"/>
      <c r="HG315" s="118"/>
      <c r="HH315" s="118"/>
      <c r="HI315" s="118"/>
      <c r="HJ315" s="118"/>
      <c r="HK315" s="118"/>
      <c r="HL315" s="118"/>
      <c r="HM315" s="118"/>
      <c r="HN315" s="118"/>
      <c r="HO315" s="118"/>
      <c r="HP315" s="118"/>
      <c r="HQ315" s="118"/>
      <c r="HR315" s="118"/>
      <c r="HS315" s="118"/>
      <c r="HT315" s="118"/>
      <c r="HU315" s="118"/>
      <c r="HV315" s="118"/>
    </row>
    <row r="316" spans="1:230" x14ac:dyDescent="0.3">
      <c r="A316" s="120"/>
      <c r="B316" s="120"/>
      <c r="C316" s="118"/>
      <c r="D316" s="118"/>
      <c r="E316" s="118"/>
      <c r="F316" s="118"/>
      <c r="G316" s="118"/>
      <c r="H316" s="118"/>
      <c r="I316" s="118"/>
      <c r="J316" s="118"/>
      <c r="K316" s="118"/>
      <c r="L316" s="118"/>
      <c r="M316" s="118"/>
      <c r="N316" s="118"/>
      <c r="O316" s="118"/>
      <c r="P316" s="118"/>
      <c r="Q316" s="118"/>
      <c r="R316" s="118"/>
      <c r="S316" s="118"/>
      <c r="T316" s="123"/>
      <c r="U316" s="120"/>
      <c r="V316" s="118"/>
      <c r="W316" s="118"/>
      <c r="X316" s="118"/>
      <c r="Y316" s="118"/>
      <c r="Z316" s="118"/>
      <c r="AA316" s="118"/>
      <c r="AB316" s="118"/>
      <c r="AC316" s="118"/>
      <c r="AD316" s="118"/>
      <c r="AE316" s="118"/>
      <c r="AF316" s="118"/>
      <c r="AG316" s="118"/>
      <c r="AH316" s="118"/>
      <c r="AI316" s="118"/>
      <c r="AJ316" s="118"/>
      <c r="AK316" s="118"/>
      <c r="AL316" s="118"/>
      <c r="AM316" s="118"/>
      <c r="AN316" s="118"/>
      <c r="AO316" s="118"/>
      <c r="AP316" s="118"/>
      <c r="AQ316" s="118"/>
      <c r="AR316" s="118"/>
      <c r="AS316" s="123"/>
      <c r="AT316" s="123"/>
      <c r="AU316" s="118"/>
      <c r="AV316" s="118"/>
      <c r="AW316" s="118"/>
      <c r="AX316" s="118"/>
      <c r="AY316" s="118"/>
      <c r="AZ316" s="118"/>
      <c r="BA316" s="118"/>
      <c r="BB316" s="118"/>
      <c r="BC316" s="118"/>
      <c r="BD316" s="118"/>
      <c r="BE316" s="118"/>
      <c r="BF316" s="118"/>
      <c r="BG316" s="118"/>
      <c r="BH316" s="118"/>
      <c r="BI316" s="118"/>
      <c r="BJ316" s="118"/>
      <c r="BK316" s="118"/>
      <c r="BL316" s="118"/>
      <c r="BM316" s="118"/>
      <c r="BN316" s="118"/>
      <c r="BO316" s="118"/>
      <c r="BP316" s="118"/>
      <c r="BQ316" s="118"/>
      <c r="BR316" s="118"/>
      <c r="BS316" s="118"/>
      <c r="BT316" s="118"/>
      <c r="BU316" s="118"/>
      <c r="BV316" s="118"/>
      <c r="BW316" s="118"/>
      <c r="BX316" s="118"/>
      <c r="BY316" s="118"/>
      <c r="BZ316" s="118"/>
      <c r="CA316" s="118"/>
      <c r="CB316" s="118"/>
      <c r="CC316" s="118"/>
      <c r="CD316" s="118"/>
      <c r="CE316" s="118"/>
      <c r="CF316" s="118"/>
      <c r="CG316" s="118"/>
      <c r="CH316" s="118"/>
      <c r="CI316" s="118"/>
      <c r="CJ316" s="118"/>
      <c r="CK316" s="118"/>
      <c r="CL316" s="118"/>
      <c r="CM316" s="118"/>
      <c r="CN316" s="118"/>
      <c r="CO316" s="118"/>
      <c r="CP316" s="118"/>
      <c r="CQ316" s="118"/>
      <c r="CR316" s="118"/>
      <c r="CS316" s="118"/>
      <c r="CT316" s="118"/>
      <c r="CU316" s="118"/>
      <c r="CV316" s="118"/>
      <c r="CW316" s="118"/>
      <c r="CX316" s="118"/>
      <c r="CY316" s="118"/>
      <c r="CZ316" s="118"/>
      <c r="DA316" s="118"/>
      <c r="DB316" s="118"/>
      <c r="DC316" s="118"/>
      <c r="DD316" s="118"/>
      <c r="DE316" s="118"/>
      <c r="DF316" s="118"/>
      <c r="DG316" s="118"/>
      <c r="DH316" s="118"/>
      <c r="DI316" s="118"/>
      <c r="DJ316" s="118"/>
      <c r="DK316" s="118"/>
      <c r="DL316" s="118"/>
      <c r="DM316" s="118"/>
      <c r="DN316" s="118"/>
      <c r="DO316" s="118"/>
      <c r="DP316" s="118"/>
      <c r="DQ316" s="118"/>
      <c r="DR316" s="118"/>
      <c r="DS316" s="118"/>
      <c r="DT316" s="118"/>
      <c r="DU316" s="129"/>
      <c r="DV316" s="118"/>
      <c r="DW316" s="118"/>
      <c r="DX316" s="118"/>
      <c r="DY316" s="118"/>
      <c r="DZ316" s="118"/>
      <c r="EA316" s="118"/>
      <c r="EB316" s="118"/>
      <c r="EC316" s="118"/>
      <c r="ED316" s="118"/>
      <c r="EE316" s="118"/>
      <c r="EF316" s="118"/>
      <c r="EG316" s="118"/>
      <c r="EH316" s="118"/>
      <c r="EI316" s="118"/>
      <c r="EJ316" s="118"/>
      <c r="EK316" s="118"/>
      <c r="EL316" s="123"/>
      <c r="EM316" s="123"/>
      <c r="EN316" s="118"/>
      <c r="EO316" s="118"/>
      <c r="EP316" s="118"/>
      <c r="EQ316" s="118"/>
      <c r="ER316" s="118"/>
      <c r="ES316" s="118"/>
      <c r="ET316" s="118"/>
      <c r="EU316" s="118"/>
      <c r="EV316" s="120"/>
      <c r="EW316" s="120"/>
      <c r="EX316" s="118"/>
      <c r="EY316" s="118"/>
      <c r="EZ316" s="118"/>
      <c r="FA316" s="118"/>
      <c r="FB316" s="118"/>
      <c r="FC316" s="118"/>
      <c r="FD316" s="118"/>
      <c r="FE316" s="118"/>
      <c r="FF316" s="118"/>
      <c r="FG316" s="118"/>
      <c r="FH316" s="118"/>
      <c r="FI316" s="118"/>
      <c r="FJ316" s="118"/>
      <c r="FK316" s="118"/>
      <c r="FL316" s="118"/>
      <c r="FM316" s="118"/>
      <c r="FN316" s="118"/>
      <c r="FO316" s="118"/>
      <c r="FP316" s="118"/>
      <c r="FQ316" s="118"/>
      <c r="FR316" s="118"/>
      <c r="FS316" s="118"/>
      <c r="FT316" s="118"/>
      <c r="FU316" s="118"/>
      <c r="FV316" s="118"/>
      <c r="FW316" s="118"/>
      <c r="FX316" s="118"/>
      <c r="FY316" s="118"/>
      <c r="FZ316" s="118"/>
      <c r="GA316" s="118"/>
      <c r="GB316" s="118"/>
      <c r="GC316" s="118"/>
      <c r="GD316" s="118"/>
      <c r="GE316" s="118"/>
      <c r="GF316" s="118"/>
      <c r="GG316" s="118"/>
      <c r="GH316" s="118"/>
      <c r="GI316" s="118"/>
      <c r="GJ316" s="118"/>
      <c r="GK316" s="118"/>
      <c r="GL316" s="118"/>
      <c r="GM316" s="118"/>
      <c r="GN316" s="118"/>
      <c r="GO316" s="118"/>
      <c r="GP316" s="118"/>
      <c r="GQ316" s="118"/>
      <c r="GR316" s="118"/>
      <c r="GS316" s="118"/>
      <c r="GT316" s="118"/>
      <c r="GU316" s="118"/>
      <c r="GV316" s="118"/>
      <c r="GW316" s="118"/>
      <c r="GX316" s="118"/>
      <c r="GY316" s="118"/>
      <c r="GZ316" s="118"/>
      <c r="HA316" s="118"/>
      <c r="HB316" s="118"/>
      <c r="HC316" s="118"/>
      <c r="HD316" s="118"/>
      <c r="HE316" s="118"/>
      <c r="HF316" s="118"/>
      <c r="HG316" s="118"/>
      <c r="HH316" s="118"/>
      <c r="HI316" s="118"/>
      <c r="HJ316" s="118"/>
      <c r="HK316" s="118"/>
      <c r="HL316" s="118"/>
      <c r="HM316" s="118"/>
      <c r="HN316" s="118"/>
      <c r="HO316" s="118"/>
      <c r="HP316" s="118"/>
      <c r="HQ316" s="118"/>
      <c r="HR316" s="118"/>
      <c r="HS316" s="118"/>
      <c r="HT316" s="118"/>
      <c r="HU316" s="118"/>
      <c r="HV316" s="118"/>
    </row>
    <row r="317" spans="1:230" x14ac:dyDescent="0.3">
      <c r="A317" s="120"/>
      <c r="B317" s="120"/>
      <c r="C317" s="118"/>
      <c r="D317" s="118"/>
      <c r="E317" s="118"/>
      <c r="F317" s="118"/>
      <c r="G317" s="118"/>
      <c r="H317" s="118"/>
      <c r="I317" s="118"/>
      <c r="J317" s="118"/>
      <c r="K317" s="118"/>
      <c r="L317" s="118"/>
      <c r="M317" s="118"/>
      <c r="N317" s="118"/>
      <c r="O317" s="118"/>
      <c r="P317" s="118"/>
      <c r="Q317" s="118"/>
      <c r="R317" s="118"/>
      <c r="S317" s="118"/>
      <c r="T317" s="123"/>
      <c r="U317" s="120"/>
      <c r="V317" s="118"/>
      <c r="W317" s="118"/>
      <c r="X317" s="118"/>
      <c r="Y317" s="118"/>
      <c r="Z317" s="118"/>
      <c r="AA317" s="118"/>
      <c r="AB317" s="118"/>
      <c r="AC317" s="118"/>
      <c r="AD317" s="118"/>
      <c r="AE317" s="118"/>
      <c r="AF317" s="118"/>
      <c r="AG317" s="118"/>
      <c r="AH317" s="118"/>
      <c r="AI317" s="118"/>
      <c r="AJ317" s="118"/>
      <c r="AK317" s="118"/>
      <c r="AL317" s="118"/>
      <c r="AM317" s="118"/>
      <c r="AN317" s="118"/>
      <c r="AO317" s="118"/>
      <c r="AP317" s="118"/>
      <c r="AQ317" s="118"/>
      <c r="AR317" s="118"/>
      <c r="AS317" s="123"/>
      <c r="AT317" s="123"/>
      <c r="AU317" s="118"/>
      <c r="AV317" s="118"/>
      <c r="AW317" s="118"/>
      <c r="AX317" s="118"/>
      <c r="AY317" s="118"/>
      <c r="AZ317" s="118"/>
      <c r="BA317" s="118"/>
      <c r="BB317" s="118"/>
      <c r="BC317" s="118"/>
      <c r="BD317" s="118"/>
      <c r="BE317" s="118"/>
      <c r="BF317" s="118"/>
      <c r="BG317" s="118"/>
      <c r="BH317" s="118"/>
      <c r="BI317" s="118"/>
      <c r="BJ317" s="118"/>
      <c r="BK317" s="118"/>
      <c r="BL317" s="118"/>
      <c r="BM317" s="118"/>
      <c r="BN317" s="118"/>
      <c r="BO317" s="118"/>
      <c r="BP317" s="118"/>
      <c r="BQ317" s="118"/>
      <c r="BR317" s="118"/>
      <c r="BS317" s="118"/>
      <c r="BT317" s="118"/>
      <c r="BU317" s="118"/>
      <c r="BV317" s="118"/>
      <c r="BW317" s="118"/>
      <c r="BX317" s="118"/>
      <c r="BY317" s="118"/>
      <c r="BZ317" s="118"/>
      <c r="CA317" s="118"/>
      <c r="CB317" s="118"/>
      <c r="CC317" s="118"/>
      <c r="CD317" s="118"/>
      <c r="CE317" s="118"/>
      <c r="CF317" s="118"/>
      <c r="CG317" s="118"/>
      <c r="CH317" s="118"/>
      <c r="CI317" s="118"/>
      <c r="CJ317" s="118"/>
      <c r="CK317" s="118"/>
      <c r="CL317" s="118"/>
      <c r="CM317" s="118"/>
      <c r="CN317" s="118"/>
      <c r="CO317" s="118"/>
      <c r="CP317" s="118"/>
      <c r="CQ317" s="118"/>
      <c r="CR317" s="118"/>
      <c r="CS317" s="118"/>
      <c r="CT317" s="118"/>
      <c r="CU317" s="118"/>
      <c r="CV317" s="118"/>
      <c r="CW317" s="118"/>
      <c r="CX317" s="118"/>
      <c r="CY317" s="118"/>
      <c r="CZ317" s="118"/>
      <c r="DA317" s="118"/>
      <c r="DB317" s="118"/>
      <c r="DC317" s="118"/>
      <c r="DD317" s="118"/>
      <c r="DE317" s="118"/>
      <c r="DF317" s="118"/>
      <c r="DG317" s="118"/>
      <c r="DH317" s="118"/>
      <c r="DI317" s="118"/>
      <c r="DJ317" s="118"/>
      <c r="DK317" s="118"/>
      <c r="DL317" s="118"/>
      <c r="DM317" s="118"/>
      <c r="DN317" s="118"/>
      <c r="DO317" s="118"/>
      <c r="DP317" s="118"/>
      <c r="DQ317" s="118"/>
      <c r="DR317" s="118"/>
      <c r="DS317" s="118"/>
      <c r="DT317" s="118"/>
      <c r="DU317" s="129"/>
      <c r="DV317" s="118"/>
      <c r="DW317" s="118"/>
      <c r="DX317" s="118"/>
      <c r="DY317" s="118"/>
      <c r="DZ317" s="118"/>
      <c r="EA317" s="118"/>
      <c r="EB317" s="118"/>
      <c r="EC317" s="118"/>
      <c r="ED317" s="118"/>
      <c r="EE317" s="118"/>
      <c r="EF317" s="118"/>
      <c r="EG317" s="118"/>
      <c r="EH317" s="118"/>
      <c r="EI317" s="118"/>
      <c r="EJ317" s="118"/>
      <c r="EK317" s="118"/>
      <c r="EL317" s="123"/>
      <c r="EM317" s="123"/>
      <c r="EN317" s="118"/>
      <c r="EO317" s="118"/>
      <c r="EP317" s="118"/>
      <c r="EQ317" s="118"/>
      <c r="ER317" s="118"/>
      <c r="ES317" s="118"/>
      <c r="ET317" s="118"/>
      <c r="EU317" s="118"/>
      <c r="EV317" s="120"/>
      <c r="EW317" s="120"/>
      <c r="EX317" s="118"/>
      <c r="EY317" s="118"/>
      <c r="EZ317" s="118"/>
      <c r="FA317" s="118"/>
      <c r="FB317" s="118"/>
      <c r="FC317" s="118"/>
      <c r="FD317" s="118"/>
      <c r="FE317" s="118"/>
      <c r="FF317" s="118"/>
      <c r="FG317" s="118"/>
      <c r="FH317" s="118"/>
      <c r="FI317" s="118"/>
      <c r="FJ317" s="118"/>
      <c r="FK317" s="118"/>
      <c r="FL317" s="118"/>
      <c r="FM317" s="118"/>
      <c r="FN317" s="118"/>
      <c r="FO317" s="118"/>
      <c r="FP317" s="118"/>
      <c r="FQ317" s="118"/>
      <c r="FR317" s="118"/>
      <c r="FS317" s="118"/>
      <c r="FT317" s="118"/>
      <c r="FU317" s="118"/>
      <c r="FV317" s="118"/>
      <c r="FW317" s="118"/>
      <c r="FX317" s="118"/>
      <c r="FY317" s="118"/>
      <c r="FZ317" s="118"/>
      <c r="GA317" s="118"/>
      <c r="GB317" s="118"/>
      <c r="GC317" s="118"/>
      <c r="GD317" s="118"/>
      <c r="GE317" s="118"/>
      <c r="GF317" s="118"/>
      <c r="GG317" s="118"/>
      <c r="GH317" s="118"/>
      <c r="GI317" s="118"/>
      <c r="GJ317" s="118"/>
      <c r="GK317" s="118"/>
      <c r="GL317" s="118"/>
      <c r="GM317" s="118"/>
      <c r="GN317" s="118"/>
      <c r="GO317" s="118"/>
      <c r="GP317" s="118"/>
      <c r="GQ317" s="118"/>
      <c r="GR317" s="118"/>
      <c r="GS317" s="118"/>
      <c r="GT317" s="118"/>
      <c r="GU317" s="118"/>
      <c r="GV317" s="118"/>
      <c r="GW317" s="118"/>
      <c r="GX317" s="118"/>
      <c r="GY317" s="118"/>
      <c r="GZ317" s="118"/>
      <c r="HA317" s="118"/>
      <c r="HB317" s="118"/>
      <c r="HC317" s="118"/>
      <c r="HD317" s="118"/>
      <c r="HE317" s="118"/>
      <c r="HF317" s="118"/>
      <c r="HG317" s="118"/>
      <c r="HH317" s="118"/>
      <c r="HI317" s="118"/>
      <c r="HJ317" s="118"/>
      <c r="HK317" s="118"/>
      <c r="HL317" s="118"/>
      <c r="HM317" s="118"/>
      <c r="HN317" s="118"/>
      <c r="HO317" s="118"/>
      <c r="HP317" s="118"/>
      <c r="HQ317" s="118"/>
      <c r="HR317" s="118"/>
      <c r="HS317" s="118"/>
      <c r="HT317" s="118"/>
      <c r="HU317" s="118"/>
      <c r="HV317" s="118"/>
    </row>
    <row r="318" spans="1:230" x14ac:dyDescent="0.3">
      <c r="A318" s="120"/>
      <c r="B318" s="120"/>
      <c r="C318" s="118"/>
      <c r="D318" s="118"/>
      <c r="E318" s="118"/>
      <c r="F318" s="118"/>
      <c r="G318" s="118"/>
      <c r="H318" s="118"/>
      <c r="I318" s="118"/>
      <c r="J318" s="118"/>
      <c r="K318" s="118"/>
      <c r="L318" s="118"/>
      <c r="M318" s="118"/>
      <c r="N318" s="118"/>
      <c r="O318" s="118"/>
      <c r="P318" s="118"/>
      <c r="Q318" s="118"/>
      <c r="R318" s="118"/>
      <c r="S318" s="118"/>
      <c r="T318" s="123"/>
      <c r="U318" s="120"/>
      <c r="V318" s="118"/>
      <c r="W318" s="118"/>
      <c r="X318" s="118"/>
      <c r="Y318" s="118"/>
      <c r="Z318" s="118"/>
      <c r="AA318" s="118"/>
      <c r="AB318" s="118"/>
      <c r="AC318" s="118"/>
      <c r="AD318" s="118"/>
      <c r="AE318" s="118"/>
      <c r="AF318" s="118"/>
      <c r="AG318" s="118"/>
      <c r="AH318" s="118"/>
      <c r="AI318" s="118"/>
      <c r="AJ318" s="118"/>
      <c r="AK318" s="118"/>
      <c r="AL318" s="118"/>
      <c r="AM318" s="118"/>
      <c r="AN318" s="118"/>
      <c r="AO318" s="118"/>
      <c r="AP318" s="118"/>
      <c r="AQ318" s="118"/>
      <c r="AR318" s="118"/>
      <c r="AS318" s="123"/>
      <c r="AT318" s="123"/>
      <c r="AU318" s="118"/>
      <c r="AV318" s="118"/>
      <c r="AW318" s="118"/>
      <c r="AX318" s="118"/>
      <c r="AY318" s="118"/>
      <c r="AZ318" s="118"/>
      <c r="BA318" s="118"/>
      <c r="BB318" s="118"/>
      <c r="BC318" s="118"/>
      <c r="BD318" s="118"/>
      <c r="BE318" s="118"/>
      <c r="BF318" s="118"/>
      <c r="BG318" s="118"/>
      <c r="BH318" s="118"/>
      <c r="BI318" s="118"/>
      <c r="BJ318" s="118"/>
      <c r="BK318" s="118"/>
      <c r="BL318" s="118"/>
      <c r="BM318" s="118"/>
      <c r="BN318" s="118"/>
      <c r="BO318" s="118"/>
      <c r="BP318" s="118"/>
      <c r="BQ318" s="118"/>
      <c r="BR318" s="118"/>
      <c r="BS318" s="118"/>
      <c r="BT318" s="118"/>
      <c r="BU318" s="118"/>
      <c r="BV318" s="118"/>
      <c r="BW318" s="118"/>
      <c r="BX318" s="118"/>
      <c r="BY318" s="118"/>
      <c r="BZ318" s="118"/>
      <c r="CA318" s="118"/>
      <c r="CB318" s="118"/>
      <c r="CC318" s="118"/>
      <c r="CD318" s="118"/>
      <c r="CE318" s="118"/>
      <c r="CF318" s="118"/>
      <c r="CG318" s="118"/>
      <c r="CH318" s="118"/>
      <c r="CI318" s="118"/>
      <c r="CJ318" s="118"/>
      <c r="CK318" s="118"/>
      <c r="CL318" s="118"/>
      <c r="CM318" s="118"/>
      <c r="CN318" s="118"/>
      <c r="CO318" s="118"/>
      <c r="CP318" s="118"/>
      <c r="CQ318" s="118"/>
      <c r="CR318" s="118"/>
      <c r="CS318" s="118"/>
      <c r="CT318" s="118"/>
      <c r="CU318" s="118"/>
      <c r="CV318" s="118"/>
      <c r="CW318" s="118"/>
      <c r="CX318" s="118"/>
      <c r="CY318" s="118"/>
      <c r="CZ318" s="118"/>
      <c r="DA318" s="118"/>
      <c r="DB318" s="118"/>
      <c r="DC318" s="118"/>
      <c r="DD318" s="118"/>
      <c r="DE318" s="118"/>
      <c r="DF318" s="118"/>
      <c r="DG318" s="118"/>
      <c r="DH318" s="118"/>
      <c r="DI318" s="118"/>
      <c r="DJ318" s="118"/>
      <c r="DK318" s="118"/>
      <c r="DL318" s="118"/>
      <c r="DM318" s="118"/>
      <c r="DN318" s="118"/>
      <c r="DO318" s="118"/>
      <c r="DP318" s="118"/>
      <c r="DQ318" s="118"/>
      <c r="DR318" s="118"/>
      <c r="DS318" s="118"/>
      <c r="DT318" s="118"/>
      <c r="DU318" s="129"/>
      <c r="DV318" s="118"/>
      <c r="DW318" s="118"/>
      <c r="DX318" s="118"/>
      <c r="DY318" s="118"/>
      <c r="DZ318" s="118"/>
      <c r="EA318" s="118"/>
      <c r="EB318" s="118"/>
      <c r="EC318" s="118"/>
      <c r="ED318" s="118"/>
      <c r="EE318" s="118"/>
      <c r="EF318" s="118"/>
      <c r="EG318" s="118"/>
      <c r="EH318" s="118"/>
      <c r="EI318" s="118"/>
      <c r="EJ318" s="118"/>
      <c r="EK318" s="118"/>
      <c r="EL318" s="123"/>
      <c r="EM318" s="123"/>
      <c r="EN318" s="118"/>
      <c r="EO318" s="118"/>
      <c r="EP318" s="118"/>
      <c r="EQ318" s="118"/>
      <c r="ER318" s="118"/>
      <c r="ES318" s="118"/>
      <c r="ET318" s="118"/>
      <c r="EU318" s="118"/>
      <c r="EV318" s="120"/>
      <c r="EW318" s="120"/>
      <c r="EX318" s="118"/>
      <c r="EY318" s="118"/>
      <c r="EZ318" s="118"/>
      <c r="FA318" s="118"/>
      <c r="FB318" s="118"/>
      <c r="FC318" s="118"/>
      <c r="FD318" s="118"/>
      <c r="FE318" s="118"/>
      <c r="FF318" s="118"/>
      <c r="FG318" s="118"/>
      <c r="FH318" s="118"/>
      <c r="FI318" s="118"/>
      <c r="FJ318" s="118"/>
      <c r="FK318" s="118"/>
      <c r="FL318" s="118"/>
      <c r="FM318" s="118"/>
      <c r="FN318" s="118"/>
      <c r="FO318" s="118"/>
      <c r="FP318" s="118"/>
      <c r="FQ318" s="118"/>
      <c r="FR318" s="118"/>
      <c r="FS318" s="118"/>
      <c r="FT318" s="118"/>
      <c r="FU318" s="118"/>
      <c r="FV318" s="118"/>
      <c r="FW318" s="118"/>
      <c r="FX318" s="118"/>
      <c r="FY318" s="118"/>
      <c r="FZ318" s="118"/>
      <c r="GA318" s="118"/>
      <c r="GB318" s="118"/>
      <c r="GC318" s="118"/>
      <c r="GD318" s="118"/>
      <c r="GE318" s="118"/>
      <c r="GF318" s="118"/>
      <c r="GG318" s="118"/>
      <c r="GH318" s="118"/>
      <c r="GI318" s="118"/>
      <c r="GJ318" s="118"/>
      <c r="GK318" s="118"/>
      <c r="GL318" s="118"/>
      <c r="GM318" s="118"/>
      <c r="GN318" s="118"/>
      <c r="GO318" s="118"/>
      <c r="GP318" s="118"/>
      <c r="GQ318" s="118"/>
      <c r="GR318" s="118"/>
      <c r="GS318" s="118"/>
      <c r="GT318" s="118"/>
      <c r="GU318" s="118"/>
      <c r="GV318" s="118"/>
      <c r="GW318" s="118"/>
      <c r="GX318" s="118"/>
      <c r="GY318" s="118"/>
      <c r="GZ318" s="118"/>
      <c r="HA318" s="118"/>
      <c r="HB318" s="118"/>
      <c r="HC318" s="118"/>
      <c r="HD318" s="118"/>
      <c r="HE318" s="118"/>
      <c r="HF318" s="118"/>
      <c r="HG318" s="118"/>
      <c r="HH318" s="118"/>
      <c r="HI318" s="118"/>
      <c r="HJ318" s="118"/>
      <c r="HK318" s="118"/>
      <c r="HL318" s="118"/>
      <c r="HM318" s="118"/>
      <c r="HN318" s="118"/>
      <c r="HO318" s="118"/>
      <c r="HP318" s="118"/>
      <c r="HQ318" s="118"/>
      <c r="HR318" s="118"/>
      <c r="HS318" s="118"/>
      <c r="HT318" s="118"/>
      <c r="HU318" s="118"/>
      <c r="HV318" s="118"/>
    </row>
    <row r="319" spans="1:230" x14ac:dyDescent="0.3">
      <c r="A319" s="120"/>
      <c r="B319" s="120"/>
      <c r="C319" s="118"/>
      <c r="D319" s="118"/>
      <c r="E319" s="118"/>
      <c r="F319" s="118"/>
      <c r="G319" s="118"/>
      <c r="H319" s="118"/>
      <c r="I319" s="118"/>
      <c r="J319" s="118"/>
      <c r="K319" s="118"/>
      <c r="L319" s="118"/>
      <c r="M319" s="118"/>
      <c r="N319" s="118"/>
      <c r="O319" s="118"/>
      <c r="P319" s="118"/>
      <c r="Q319" s="118"/>
      <c r="R319" s="118"/>
      <c r="S319" s="118"/>
      <c r="T319" s="123"/>
      <c r="U319" s="120"/>
      <c r="V319" s="118"/>
      <c r="W319" s="118"/>
      <c r="X319" s="118"/>
      <c r="Y319" s="118"/>
      <c r="Z319" s="118"/>
      <c r="AA319" s="118"/>
      <c r="AB319" s="118"/>
      <c r="AC319" s="118"/>
      <c r="AD319" s="118"/>
      <c r="AE319" s="118"/>
      <c r="AF319" s="118"/>
      <c r="AG319" s="118"/>
      <c r="AH319" s="118"/>
      <c r="AI319" s="118"/>
      <c r="AJ319" s="118"/>
      <c r="AK319" s="118"/>
      <c r="AL319" s="118"/>
      <c r="AM319" s="118"/>
      <c r="AN319" s="118"/>
      <c r="AO319" s="118"/>
      <c r="AP319" s="118"/>
      <c r="AQ319" s="118"/>
      <c r="AR319" s="118"/>
      <c r="AS319" s="123"/>
      <c r="AT319" s="123"/>
      <c r="AU319" s="118"/>
      <c r="AV319" s="118"/>
      <c r="AW319" s="118"/>
      <c r="AX319" s="118"/>
      <c r="AY319" s="118"/>
      <c r="AZ319" s="118"/>
      <c r="BA319" s="118"/>
      <c r="BB319" s="118"/>
      <c r="BC319" s="118"/>
      <c r="BD319" s="118"/>
      <c r="BE319" s="118"/>
      <c r="BF319" s="118"/>
      <c r="BG319" s="118"/>
      <c r="BH319" s="118"/>
      <c r="BI319" s="118"/>
      <c r="BJ319" s="118"/>
      <c r="BK319" s="118"/>
      <c r="BL319" s="118"/>
      <c r="BM319" s="118"/>
      <c r="BN319" s="118"/>
      <c r="BO319" s="118"/>
      <c r="BP319" s="118"/>
      <c r="BQ319" s="118"/>
      <c r="BR319" s="118"/>
      <c r="BS319" s="118"/>
      <c r="BT319" s="118"/>
      <c r="BU319" s="118"/>
      <c r="BV319" s="118"/>
      <c r="BW319" s="118"/>
      <c r="BX319" s="118"/>
      <c r="BY319" s="118"/>
      <c r="BZ319" s="118"/>
      <c r="CA319" s="118"/>
      <c r="CB319" s="118"/>
      <c r="CC319" s="118"/>
      <c r="CD319" s="118"/>
      <c r="CE319" s="118"/>
      <c r="CF319" s="118"/>
      <c r="CG319" s="118"/>
      <c r="CH319" s="118"/>
      <c r="CI319" s="118"/>
      <c r="CJ319" s="118"/>
      <c r="CK319" s="118"/>
      <c r="CL319" s="118"/>
      <c r="CM319" s="118"/>
      <c r="CN319" s="118"/>
      <c r="CO319" s="118"/>
      <c r="CP319" s="118"/>
      <c r="CQ319" s="118"/>
      <c r="CR319" s="118"/>
      <c r="CS319" s="118"/>
      <c r="CT319" s="118"/>
      <c r="CU319" s="118"/>
      <c r="CV319" s="118"/>
      <c r="CW319" s="118"/>
      <c r="CX319" s="118"/>
      <c r="CY319" s="118"/>
      <c r="CZ319" s="118"/>
      <c r="DA319" s="118"/>
      <c r="DB319" s="118"/>
      <c r="DC319" s="118"/>
      <c r="DD319" s="118"/>
      <c r="DE319" s="118"/>
      <c r="DF319" s="118"/>
      <c r="DG319" s="118"/>
      <c r="DH319" s="118"/>
      <c r="DI319" s="118"/>
      <c r="DJ319" s="118"/>
      <c r="DK319" s="118"/>
      <c r="DL319" s="118"/>
      <c r="DM319" s="118"/>
      <c r="DN319" s="118"/>
      <c r="DO319" s="118"/>
      <c r="DP319" s="118"/>
      <c r="DQ319" s="118"/>
      <c r="DR319" s="118"/>
      <c r="DS319" s="118"/>
      <c r="DT319" s="118"/>
      <c r="DU319" s="129"/>
      <c r="DV319" s="118"/>
      <c r="DW319" s="118"/>
      <c r="DX319" s="118"/>
      <c r="DY319" s="118"/>
      <c r="DZ319" s="118"/>
      <c r="EA319" s="118"/>
      <c r="EB319" s="118"/>
      <c r="EC319" s="118"/>
      <c r="ED319" s="118"/>
      <c r="EE319" s="118"/>
      <c r="EF319" s="118"/>
      <c r="EG319" s="118"/>
      <c r="EH319" s="118"/>
      <c r="EI319" s="118"/>
      <c r="EJ319" s="118"/>
      <c r="EK319" s="118"/>
      <c r="EL319" s="123"/>
      <c r="EM319" s="123"/>
      <c r="EN319" s="118"/>
      <c r="EO319" s="118"/>
      <c r="EP319" s="118"/>
      <c r="EQ319" s="118"/>
      <c r="ER319" s="118"/>
      <c r="ES319" s="118"/>
      <c r="ET319" s="118"/>
      <c r="EU319" s="118"/>
      <c r="EV319" s="120"/>
      <c r="EW319" s="120"/>
      <c r="EX319" s="118"/>
      <c r="EY319" s="118"/>
      <c r="EZ319" s="118"/>
      <c r="FA319" s="118"/>
      <c r="FB319" s="118"/>
      <c r="FC319" s="118"/>
      <c r="FD319" s="118"/>
      <c r="FE319" s="118"/>
      <c r="FF319" s="118"/>
      <c r="FG319" s="118"/>
      <c r="FH319" s="118"/>
      <c r="FI319" s="118"/>
      <c r="FJ319" s="118"/>
      <c r="FK319" s="118"/>
      <c r="FL319" s="118"/>
      <c r="FM319" s="118"/>
      <c r="FN319" s="118"/>
      <c r="FO319" s="118"/>
      <c r="FP319" s="118"/>
      <c r="FQ319" s="118"/>
      <c r="FR319" s="118"/>
      <c r="FS319" s="118"/>
      <c r="FT319" s="118"/>
      <c r="FU319" s="118"/>
      <c r="FV319" s="118"/>
      <c r="FW319" s="118"/>
      <c r="FX319" s="118"/>
      <c r="FY319" s="118"/>
      <c r="FZ319" s="118"/>
      <c r="GA319" s="118"/>
      <c r="GB319" s="118"/>
      <c r="GC319" s="118"/>
      <c r="GD319" s="118"/>
      <c r="GE319" s="118"/>
      <c r="GF319" s="118"/>
      <c r="GG319" s="118"/>
      <c r="GH319" s="118"/>
      <c r="GI319" s="118"/>
      <c r="GJ319" s="118"/>
      <c r="GK319" s="118"/>
      <c r="GL319" s="118"/>
      <c r="GM319" s="118"/>
      <c r="GN319" s="118"/>
      <c r="GO319" s="118"/>
      <c r="GP319" s="118"/>
      <c r="GQ319" s="118"/>
      <c r="GR319" s="118"/>
      <c r="GS319" s="118"/>
      <c r="GT319" s="118"/>
      <c r="GU319" s="118"/>
      <c r="GV319" s="118"/>
      <c r="GW319" s="118"/>
      <c r="GX319" s="118"/>
      <c r="GY319" s="118"/>
      <c r="GZ319" s="118"/>
      <c r="HA319" s="118"/>
      <c r="HB319" s="118"/>
      <c r="HC319" s="118"/>
      <c r="HD319" s="118"/>
      <c r="HE319" s="118"/>
      <c r="HF319" s="118"/>
      <c r="HG319" s="118"/>
      <c r="HH319" s="118"/>
      <c r="HI319" s="118"/>
      <c r="HJ319" s="118"/>
      <c r="HK319" s="118"/>
      <c r="HL319" s="118"/>
      <c r="HM319" s="118"/>
      <c r="HN319" s="118"/>
      <c r="HO319" s="118"/>
      <c r="HP319" s="118"/>
      <c r="HQ319" s="118"/>
      <c r="HR319" s="118"/>
      <c r="HS319" s="118"/>
      <c r="HT319" s="118"/>
      <c r="HU319" s="118"/>
      <c r="HV319" s="118"/>
    </row>
    <row r="320" spans="1:230" x14ac:dyDescent="0.3">
      <c r="A320" s="120"/>
      <c r="B320" s="120"/>
      <c r="C320" s="118"/>
      <c r="D320" s="118"/>
      <c r="E320" s="118"/>
      <c r="F320" s="118"/>
      <c r="G320" s="118"/>
      <c r="H320" s="118"/>
      <c r="I320" s="118"/>
      <c r="J320" s="118"/>
      <c r="K320" s="118"/>
      <c r="L320" s="118"/>
      <c r="M320" s="118"/>
      <c r="N320" s="118"/>
      <c r="O320" s="118"/>
      <c r="P320" s="118"/>
      <c r="Q320" s="118"/>
      <c r="R320" s="118"/>
      <c r="S320" s="118"/>
      <c r="T320" s="123"/>
      <c r="U320" s="120"/>
      <c r="V320" s="118"/>
      <c r="W320" s="118"/>
      <c r="X320" s="118"/>
      <c r="Y320" s="118"/>
      <c r="Z320" s="118"/>
      <c r="AA320" s="118"/>
      <c r="AB320" s="118"/>
      <c r="AC320" s="118"/>
      <c r="AD320" s="118"/>
      <c r="AE320" s="118"/>
      <c r="AF320" s="118"/>
      <c r="AG320" s="118"/>
      <c r="AH320" s="118"/>
      <c r="AI320" s="118"/>
      <c r="AJ320" s="118"/>
      <c r="AK320" s="118"/>
      <c r="AL320" s="118"/>
      <c r="AM320" s="118"/>
      <c r="AN320" s="118"/>
      <c r="AO320" s="118"/>
      <c r="AP320" s="118"/>
      <c r="AQ320" s="118"/>
      <c r="AR320" s="118"/>
      <c r="AS320" s="123"/>
      <c r="AT320" s="123"/>
      <c r="AU320" s="118"/>
      <c r="AV320" s="118"/>
      <c r="AW320" s="118"/>
      <c r="AX320" s="118"/>
      <c r="AY320" s="118"/>
      <c r="AZ320" s="118"/>
      <c r="BA320" s="118"/>
      <c r="BB320" s="118"/>
      <c r="BC320" s="118"/>
      <c r="BD320" s="118"/>
      <c r="BE320" s="118"/>
      <c r="BF320" s="118"/>
      <c r="BG320" s="118"/>
      <c r="BH320" s="118"/>
      <c r="BI320" s="118"/>
      <c r="BJ320" s="118"/>
      <c r="BK320" s="118"/>
      <c r="BL320" s="118"/>
      <c r="BM320" s="118"/>
      <c r="BN320" s="118"/>
      <c r="BO320" s="118"/>
      <c r="BP320" s="118"/>
      <c r="BQ320" s="118"/>
      <c r="BR320" s="118"/>
      <c r="BS320" s="118"/>
      <c r="BT320" s="118"/>
      <c r="BU320" s="118"/>
      <c r="BV320" s="118"/>
      <c r="BW320" s="118"/>
      <c r="BX320" s="118"/>
      <c r="BY320" s="118"/>
      <c r="BZ320" s="118"/>
      <c r="CA320" s="118"/>
      <c r="CB320" s="118"/>
      <c r="CC320" s="118"/>
      <c r="CD320" s="118"/>
      <c r="CE320" s="118"/>
      <c r="CF320" s="118"/>
      <c r="CG320" s="118"/>
      <c r="CH320" s="118"/>
      <c r="CI320" s="118"/>
      <c r="CJ320" s="118"/>
      <c r="CK320" s="118"/>
      <c r="CL320" s="118"/>
      <c r="CM320" s="118"/>
      <c r="CN320" s="118"/>
      <c r="CO320" s="118"/>
      <c r="CP320" s="118"/>
      <c r="CQ320" s="118"/>
      <c r="CR320" s="118"/>
      <c r="CS320" s="118"/>
      <c r="CT320" s="118"/>
      <c r="CU320" s="118"/>
      <c r="CV320" s="118"/>
      <c r="CW320" s="118"/>
      <c r="CX320" s="118"/>
      <c r="CY320" s="118"/>
      <c r="CZ320" s="118"/>
      <c r="DA320" s="118"/>
      <c r="DB320" s="118"/>
      <c r="DC320" s="118"/>
      <c r="DD320" s="118"/>
      <c r="DE320" s="118"/>
      <c r="DF320" s="118"/>
      <c r="DG320" s="118"/>
      <c r="DH320" s="118"/>
      <c r="DI320" s="118"/>
      <c r="DJ320" s="118"/>
      <c r="DK320" s="118"/>
      <c r="DL320" s="118"/>
      <c r="DM320" s="118"/>
      <c r="DN320" s="118"/>
      <c r="DO320" s="118"/>
      <c r="DP320" s="118"/>
      <c r="DQ320" s="118"/>
      <c r="DR320" s="118"/>
      <c r="DS320" s="118"/>
      <c r="DT320" s="118"/>
      <c r="DU320" s="129"/>
      <c r="DV320" s="118"/>
      <c r="DW320" s="118"/>
      <c r="DX320" s="118"/>
      <c r="DY320" s="118"/>
      <c r="DZ320" s="118"/>
      <c r="EA320" s="118"/>
      <c r="EB320" s="118"/>
      <c r="EC320" s="118"/>
      <c r="ED320" s="118"/>
      <c r="EE320" s="118"/>
      <c r="EF320" s="118"/>
      <c r="EG320" s="118"/>
      <c r="EH320" s="118"/>
      <c r="EI320" s="118"/>
      <c r="EJ320" s="118"/>
      <c r="EK320" s="118"/>
      <c r="EL320" s="123"/>
      <c r="EM320" s="123"/>
      <c r="EN320" s="118"/>
      <c r="EO320" s="118"/>
      <c r="EP320" s="118"/>
      <c r="EQ320" s="118"/>
      <c r="ER320" s="118"/>
      <c r="ES320" s="118"/>
      <c r="ET320" s="118"/>
      <c r="EU320" s="118"/>
      <c r="EV320" s="120"/>
      <c r="EW320" s="120"/>
      <c r="EX320" s="118"/>
      <c r="EY320" s="118"/>
      <c r="EZ320" s="118"/>
      <c r="FA320" s="118"/>
      <c r="FB320" s="118"/>
      <c r="FC320" s="118"/>
      <c r="FD320" s="118"/>
      <c r="FE320" s="118"/>
      <c r="FF320" s="118"/>
      <c r="FG320" s="118"/>
      <c r="FH320" s="118"/>
      <c r="FI320" s="118"/>
      <c r="FJ320" s="118"/>
      <c r="FK320" s="118"/>
      <c r="FL320" s="118"/>
      <c r="FM320" s="118"/>
      <c r="FN320" s="118"/>
      <c r="FO320" s="118"/>
      <c r="FP320" s="118"/>
      <c r="FQ320" s="118"/>
      <c r="FR320" s="118"/>
      <c r="FS320" s="118"/>
      <c r="FT320" s="118"/>
      <c r="FU320" s="118"/>
      <c r="FV320" s="118"/>
      <c r="FW320" s="118"/>
      <c r="FX320" s="118"/>
      <c r="FY320" s="118"/>
      <c r="FZ320" s="118"/>
      <c r="GA320" s="118"/>
      <c r="GB320" s="118"/>
      <c r="GC320" s="118"/>
      <c r="GD320" s="118"/>
      <c r="GE320" s="118"/>
      <c r="GF320" s="118"/>
      <c r="GG320" s="118"/>
      <c r="GH320" s="118"/>
      <c r="GI320" s="118"/>
      <c r="GJ320" s="118"/>
      <c r="GK320" s="118"/>
      <c r="GL320" s="118"/>
      <c r="GM320" s="118"/>
      <c r="GN320" s="118"/>
      <c r="GO320" s="118"/>
      <c r="GP320" s="118"/>
      <c r="GQ320" s="118"/>
      <c r="GR320" s="118"/>
      <c r="GS320" s="118"/>
      <c r="GT320" s="118"/>
      <c r="GU320" s="118"/>
      <c r="GV320" s="118"/>
      <c r="GW320" s="118"/>
      <c r="GX320" s="118"/>
      <c r="GY320" s="118"/>
      <c r="GZ320" s="118"/>
      <c r="HA320" s="118"/>
      <c r="HB320" s="118"/>
      <c r="HC320" s="118"/>
      <c r="HD320" s="118"/>
      <c r="HE320" s="118"/>
      <c r="HF320" s="118"/>
      <c r="HG320" s="118"/>
      <c r="HH320" s="118"/>
      <c r="HI320" s="118"/>
      <c r="HJ320" s="118"/>
      <c r="HK320" s="118"/>
      <c r="HL320" s="118"/>
      <c r="HM320" s="118"/>
      <c r="HN320" s="118"/>
      <c r="HO320" s="118"/>
      <c r="HP320" s="118"/>
      <c r="HQ320" s="118"/>
      <c r="HR320" s="118"/>
      <c r="HS320" s="118"/>
      <c r="HT320" s="118"/>
      <c r="HU320" s="118"/>
      <c r="HV320" s="118"/>
    </row>
    <row r="321" spans="1:230" x14ac:dyDescent="0.3">
      <c r="A321" s="120"/>
      <c r="B321" s="120"/>
      <c r="C321" s="118"/>
      <c r="D321" s="118"/>
      <c r="E321" s="118"/>
      <c r="F321" s="118"/>
      <c r="G321" s="118"/>
      <c r="H321" s="118"/>
      <c r="I321" s="118"/>
      <c r="J321" s="118"/>
      <c r="K321" s="118"/>
      <c r="L321" s="118"/>
      <c r="M321" s="118"/>
      <c r="N321" s="118"/>
      <c r="O321" s="118"/>
      <c r="P321" s="118"/>
      <c r="Q321" s="118"/>
      <c r="R321" s="118"/>
      <c r="S321" s="118"/>
      <c r="T321" s="123"/>
      <c r="U321" s="120"/>
      <c r="V321" s="118"/>
      <c r="W321" s="118"/>
      <c r="X321" s="118"/>
      <c r="Y321" s="118"/>
      <c r="Z321" s="118"/>
      <c r="AA321" s="118"/>
      <c r="AB321" s="118"/>
      <c r="AC321" s="118"/>
      <c r="AD321" s="118"/>
      <c r="AE321" s="118"/>
      <c r="AF321" s="118"/>
      <c r="AG321" s="118"/>
      <c r="AH321" s="118"/>
      <c r="AI321" s="118"/>
      <c r="AJ321" s="118"/>
      <c r="AK321" s="118"/>
      <c r="AL321" s="118"/>
      <c r="AM321" s="118"/>
      <c r="AN321" s="118"/>
      <c r="AO321" s="118"/>
      <c r="AP321" s="118"/>
      <c r="AQ321" s="118"/>
      <c r="AR321" s="118"/>
      <c r="AS321" s="123"/>
      <c r="AT321" s="123"/>
      <c r="AU321" s="118"/>
      <c r="AV321" s="118"/>
      <c r="AW321" s="118"/>
      <c r="AX321" s="118"/>
      <c r="AY321" s="118"/>
      <c r="AZ321" s="118"/>
      <c r="BA321" s="118"/>
      <c r="BB321" s="118"/>
      <c r="BC321" s="118"/>
      <c r="BD321" s="118"/>
      <c r="BE321" s="118"/>
      <c r="BF321" s="118"/>
      <c r="BG321" s="118"/>
      <c r="BH321" s="118"/>
      <c r="BI321" s="118"/>
      <c r="BJ321" s="118"/>
      <c r="BK321" s="118"/>
      <c r="BL321" s="118"/>
      <c r="BM321" s="118"/>
      <c r="BN321" s="118"/>
      <c r="BO321" s="118"/>
      <c r="BP321" s="118"/>
      <c r="BQ321" s="118"/>
      <c r="BR321" s="118"/>
      <c r="BS321" s="118"/>
      <c r="BT321" s="118"/>
      <c r="BU321" s="118"/>
      <c r="BV321" s="118"/>
      <c r="BW321" s="118"/>
      <c r="BX321" s="118"/>
      <c r="BY321" s="118"/>
      <c r="BZ321" s="118"/>
      <c r="CA321" s="118"/>
      <c r="CB321" s="118"/>
      <c r="CC321" s="118"/>
      <c r="CD321" s="118"/>
      <c r="CE321" s="118"/>
      <c r="CF321" s="118"/>
      <c r="CG321" s="118"/>
      <c r="CH321" s="118"/>
      <c r="CI321" s="118"/>
      <c r="CJ321" s="118"/>
      <c r="CK321" s="118"/>
      <c r="CL321" s="118"/>
      <c r="CM321" s="118"/>
      <c r="CN321" s="118"/>
      <c r="CO321" s="118"/>
      <c r="CP321" s="118"/>
      <c r="CQ321" s="118"/>
      <c r="CR321" s="118"/>
      <c r="CS321" s="118"/>
      <c r="CT321" s="118"/>
      <c r="CU321" s="118"/>
      <c r="CV321" s="118"/>
      <c r="CW321" s="118"/>
      <c r="CX321" s="118"/>
      <c r="CY321" s="118"/>
      <c r="CZ321" s="118"/>
      <c r="DA321" s="118"/>
      <c r="DB321" s="118"/>
      <c r="DC321" s="118"/>
      <c r="DD321" s="118"/>
      <c r="DE321" s="118"/>
      <c r="DF321" s="118"/>
      <c r="DG321" s="118"/>
      <c r="DH321" s="118"/>
      <c r="DI321" s="118"/>
      <c r="DJ321" s="118"/>
      <c r="DK321" s="118"/>
      <c r="DL321" s="118"/>
      <c r="DM321" s="118"/>
      <c r="DN321" s="118"/>
      <c r="DO321" s="118"/>
      <c r="DP321" s="118"/>
      <c r="DQ321" s="118"/>
      <c r="DR321" s="118"/>
      <c r="DS321" s="118"/>
      <c r="DT321" s="118"/>
      <c r="DU321" s="129"/>
      <c r="DV321" s="118"/>
      <c r="DW321" s="118"/>
      <c r="DX321" s="118"/>
      <c r="DY321" s="118"/>
      <c r="DZ321" s="118"/>
      <c r="EA321" s="118"/>
      <c r="EB321" s="118"/>
      <c r="EC321" s="118"/>
      <c r="ED321" s="118"/>
      <c r="EE321" s="118"/>
      <c r="EF321" s="118"/>
      <c r="EG321" s="118"/>
      <c r="EH321" s="118"/>
      <c r="EI321" s="118"/>
      <c r="EJ321" s="118"/>
      <c r="EK321" s="118"/>
      <c r="EL321" s="123"/>
      <c r="EM321" s="123"/>
      <c r="EN321" s="118"/>
      <c r="EO321" s="118"/>
      <c r="EP321" s="118"/>
      <c r="EQ321" s="118"/>
      <c r="ER321" s="118"/>
      <c r="ES321" s="118"/>
      <c r="ET321" s="118"/>
      <c r="EU321" s="118"/>
      <c r="EV321" s="120"/>
      <c r="EW321" s="120"/>
      <c r="EX321" s="118"/>
      <c r="EY321" s="118"/>
      <c r="EZ321" s="118"/>
      <c r="FA321" s="118"/>
      <c r="FB321" s="118"/>
      <c r="FC321" s="118"/>
      <c r="FD321" s="118"/>
      <c r="FE321" s="118"/>
      <c r="FF321" s="118"/>
      <c r="FG321" s="118"/>
      <c r="FH321" s="118"/>
      <c r="FI321" s="118"/>
      <c r="FJ321" s="118"/>
      <c r="FK321" s="118"/>
      <c r="FL321" s="118"/>
      <c r="FM321" s="118"/>
      <c r="FN321" s="118"/>
      <c r="FO321" s="118"/>
      <c r="FP321" s="118"/>
      <c r="FQ321" s="118"/>
      <c r="FR321" s="118"/>
      <c r="FS321" s="118"/>
      <c r="FT321" s="118"/>
      <c r="FU321" s="118"/>
      <c r="FV321" s="118"/>
      <c r="FW321" s="118"/>
      <c r="FX321" s="118"/>
      <c r="FY321" s="118"/>
      <c r="FZ321" s="118"/>
      <c r="GA321" s="118"/>
      <c r="GB321" s="118"/>
      <c r="GC321" s="118"/>
      <c r="GD321" s="118"/>
      <c r="GE321" s="118"/>
      <c r="GF321" s="118"/>
      <c r="GG321" s="118"/>
      <c r="GH321" s="118"/>
      <c r="GI321" s="118"/>
      <c r="GJ321" s="118"/>
      <c r="GK321" s="118"/>
      <c r="GL321" s="118"/>
      <c r="GM321" s="118"/>
      <c r="GN321" s="118"/>
      <c r="GO321" s="118"/>
      <c r="GP321" s="118"/>
      <c r="GQ321" s="118"/>
      <c r="GR321" s="118"/>
      <c r="GS321" s="118"/>
      <c r="GT321" s="118"/>
      <c r="GU321" s="118"/>
      <c r="GV321" s="118"/>
      <c r="GW321" s="118"/>
      <c r="GX321" s="118"/>
      <c r="GY321" s="118"/>
      <c r="GZ321" s="118"/>
      <c r="HA321" s="118"/>
      <c r="HB321" s="118"/>
      <c r="HC321" s="118"/>
      <c r="HD321" s="118"/>
      <c r="HE321" s="118"/>
      <c r="HF321" s="118"/>
      <c r="HG321" s="118"/>
      <c r="HH321" s="118"/>
      <c r="HI321" s="118"/>
      <c r="HJ321" s="118"/>
      <c r="HK321" s="118"/>
      <c r="HL321" s="118"/>
      <c r="HM321" s="118"/>
      <c r="HN321" s="118"/>
      <c r="HO321" s="118"/>
      <c r="HP321" s="118"/>
      <c r="HQ321" s="118"/>
      <c r="HR321" s="118"/>
      <c r="HS321" s="118"/>
      <c r="HT321" s="118"/>
      <c r="HU321" s="118"/>
      <c r="HV321" s="118"/>
    </row>
    <row r="322" spans="1:230" x14ac:dyDescent="0.3">
      <c r="A322" s="120"/>
      <c r="B322" s="120"/>
      <c r="C322" s="118"/>
      <c r="D322" s="118"/>
      <c r="E322" s="118"/>
      <c r="F322" s="118"/>
      <c r="G322" s="118"/>
      <c r="H322" s="118"/>
      <c r="I322" s="118"/>
      <c r="J322" s="118"/>
      <c r="K322" s="118"/>
      <c r="L322" s="118"/>
      <c r="M322" s="118"/>
      <c r="N322" s="118"/>
      <c r="O322" s="118"/>
      <c r="P322" s="118"/>
      <c r="Q322" s="118"/>
      <c r="R322" s="118"/>
      <c r="S322" s="118"/>
      <c r="T322" s="123"/>
      <c r="U322" s="120"/>
      <c r="V322" s="118"/>
      <c r="W322" s="118"/>
      <c r="X322" s="118"/>
      <c r="Y322" s="118"/>
      <c r="Z322" s="118"/>
      <c r="AA322" s="118"/>
      <c r="AB322" s="118"/>
      <c r="AC322" s="118"/>
      <c r="AD322" s="118"/>
      <c r="AE322" s="118"/>
      <c r="AF322" s="118"/>
      <c r="AG322" s="118"/>
      <c r="AH322" s="118"/>
      <c r="AI322" s="118"/>
      <c r="AJ322" s="118"/>
      <c r="AK322" s="118"/>
      <c r="AL322" s="118"/>
      <c r="AM322" s="118"/>
      <c r="AN322" s="118"/>
      <c r="AO322" s="118"/>
      <c r="AP322" s="118"/>
      <c r="AQ322" s="118"/>
      <c r="AR322" s="118"/>
      <c r="AS322" s="123"/>
      <c r="AT322" s="123"/>
      <c r="AU322" s="118"/>
      <c r="AV322" s="118"/>
      <c r="AW322" s="118"/>
      <c r="AX322" s="118"/>
      <c r="AY322" s="118"/>
      <c r="AZ322" s="118"/>
      <c r="BA322" s="118"/>
      <c r="BB322" s="118"/>
      <c r="BC322" s="118"/>
      <c r="BD322" s="118"/>
      <c r="BE322" s="118"/>
      <c r="BF322" s="118"/>
      <c r="BG322" s="118"/>
      <c r="BH322" s="118"/>
      <c r="BI322" s="118"/>
      <c r="BJ322" s="118"/>
      <c r="BK322" s="118"/>
      <c r="BL322" s="118"/>
      <c r="BM322" s="118"/>
      <c r="BN322" s="118"/>
      <c r="BO322" s="118"/>
      <c r="BP322" s="118"/>
      <c r="BQ322" s="118"/>
      <c r="BR322" s="118"/>
      <c r="BS322" s="118"/>
      <c r="BT322" s="118"/>
      <c r="BU322" s="118"/>
      <c r="BV322" s="118"/>
      <c r="BW322" s="118"/>
      <c r="BX322" s="118"/>
      <c r="BY322" s="118"/>
      <c r="BZ322" s="118"/>
      <c r="CA322" s="118"/>
      <c r="CB322" s="118"/>
      <c r="CC322" s="118"/>
      <c r="CD322" s="118"/>
      <c r="CE322" s="118"/>
      <c r="CF322" s="118"/>
      <c r="CG322" s="118"/>
      <c r="CH322" s="118"/>
      <c r="CI322" s="118"/>
      <c r="CJ322" s="118"/>
      <c r="CK322" s="118"/>
      <c r="CL322" s="118"/>
      <c r="CM322" s="118"/>
      <c r="CN322" s="118"/>
      <c r="CO322" s="118"/>
      <c r="CP322" s="118"/>
      <c r="CQ322" s="118"/>
      <c r="CR322" s="118"/>
      <c r="CS322" s="118"/>
      <c r="CT322" s="118"/>
      <c r="CU322" s="118"/>
      <c r="CV322" s="118"/>
      <c r="CW322" s="118"/>
      <c r="CX322" s="118"/>
      <c r="CY322" s="118"/>
      <c r="CZ322" s="118"/>
      <c r="DA322" s="118"/>
      <c r="DB322" s="118"/>
      <c r="DC322" s="118"/>
      <c r="DD322" s="118"/>
      <c r="DE322" s="118"/>
      <c r="DF322" s="118"/>
      <c r="DG322" s="118"/>
      <c r="DH322" s="118"/>
      <c r="DI322" s="118"/>
      <c r="DJ322" s="118"/>
      <c r="DK322" s="118"/>
      <c r="DL322" s="118"/>
      <c r="DM322" s="118"/>
      <c r="DN322" s="118"/>
      <c r="DO322" s="118"/>
      <c r="DP322" s="118"/>
      <c r="DQ322" s="118"/>
      <c r="DR322" s="118"/>
      <c r="DS322" s="118"/>
      <c r="DT322" s="118"/>
      <c r="DU322" s="129"/>
      <c r="DV322" s="118"/>
      <c r="DW322" s="118"/>
      <c r="DX322" s="118"/>
      <c r="DY322" s="118"/>
      <c r="DZ322" s="118"/>
      <c r="EA322" s="118"/>
      <c r="EB322" s="118"/>
      <c r="EC322" s="118"/>
      <c r="ED322" s="118"/>
      <c r="EE322" s="118"/>
      <c r="EF322" s="118"/>
      <c r="EG322" s="118"/>
      <c r="EH322" s="118"/>
      <c r="EI322" s="118"/>
      <c r="EJ322" s="118"/>
      <c r="EK322" s="118"/>
      <c r="EL322" s="123"/>
      <c r="EM322" s="123"/>
      <c r="EN322" s="118"/>
      <c r="EO322" s="118"/>
      <c r="EP322" s="118"/>
      <c r="EQ322" s="118"/>
      <c r="ER322" s="118"/>
      <c r="ES322" s="118"/>
      <c r="ET322" s="118"/>
      <c r="EU322" s="118"/>
      <c r="EV322" s="120"/>
      <c r="EW322" s="120"/>
      <c r="EX322" s="118"/>
      <c r="EY322" s="118"/>
      <c r="EZ322" s="118"/>
      <c r="FA322" s="118"/>
      <c r="FB322" s="118"/>
      <c r="FC322" s="118"/>
      <c r="FD322" s="118"/>
      <c r="FE322" s="118"/>
      <c r="FF322" s="118"/>
      <c r="FG322" s="118"/>
      <c r="FH322" s="118"/>
      <c r="FI322" s="118"/>
      <c r="FJ322" s="118"/>
      <c r="FK322" s="118"/>
      <c r="FL322" s="118"/>
      <c r="FM322" s="118"/>
      <c r="FN322" s="118"/>
      <c r="FO322" s="118"/>
      <c r="FP322" s="118"/>
      <c r="FQ322" s="118"/>
      <c r="FR322" s="118"/>
      <c r="FS322" s="118"/>
      <c r="FT322" s="118"/>
      <c r="FU322" s="118"/>
      <c r="FV322" s="118"/>
      <c r="FW322" s="118"/>
      <c r="FX322" s="118"/>
      <c r="FY322" s="118"/>
      <c r="FZ322" s="118"/>
      <c r="GA322" s="118"/>
      <c r="GB322" s="118"/>
      <c r="GC322" s="118"/>
      <c r="GD322" s="118"/>
      <c r="GE322" s="118"/>
      <c r="GF322" s="118"/>
      <c r="GG322" s="118"/>
      <c r="GH322" s="118"/>
      <c r="GI322" s="118"/>
      <c r="GJ322" s="118"/>
      <c r="GK322" s="118"/>
      <c r="GL322" s="118"/>
      <c r="GM322" s="118"/>
      <c r="GN322" s="118"/>
      <c r="GO322" s="118"/>
      <c r="GP322" s="118"/>
      <c r="GQ322" s="118"/>
      <c r="GR322" s="118"/>
      <c r="GS322" s="118"/>
      <c r="GT322" s="118"/>
      <c r="GU322" s="118"/>
      <c r="GV322" s="118"/>
      <c r="GW322" s="118"/>
      <c r="GX322" s="118"/>
      <c r="GY322" s="118"/>
      <c r="GZ322" s="118"/>
      <c r="HA322" s="118"/>
      <c r="HB322" s="118"/>
      <c r="HC322" s="118"/>
      <c r="HD322" s="118"/>
      <c r="HE322" s="118"/>
      <c r="HF322" s="118"/>
      <c r="HG322" s="118"/>
      <c r="HH322" s="118"/>
      <c r="HI322" s="118"/>
      <c r="HJ322" s="118"/>
      <c r="HK322" s="118"/>
      <c r="HL322" s="118"/>
      <c r="HM322" s="118"/>
      <c r="HN322" s="118"/>
      <c r="HO322" s="118"/>
      <c r="HP322" s="118"/>
      <c r="HQ322" s="118"/>
      <c r="HR322" s="118"/>
      <c r="HS322" s="118"/>
      <c r="HT322" s="118"/>
      <c r="HU322" s="118"/>
      <c r="HV322" s="118"/>
    </row>
    <row r="323" spans="1:230" x14ac:dyDescent="0.3">
      <c r="A323" s="120"/>
      <c r="B323" s="120"/>
      <c r="C323" s="118"/>
      <c r="D323" s="118"/>
      <c r="E323" s="118"/>
      <c r="F323" s="118"/>
      <c r="G323" s="118"/>
      <c r="H323" s="118"/>
      <c r="I323" s="118"/>
      <c r="J323" s="118"/>
      <c r="K323" s="118"/>
      <c r="L323" s="118"/>
      <c r="M323" s="118"/>
      <c r="N323" s="118"/>
      <c r="O323" s="118"/>
      <c r="P323" s="118"/>
      <c r="Q323" s="118"/>
      <c r="R323" s="118"/>
      <c r="S323" s="118"/>
      <c r="T323" s="123"/>
      <c r="U323" s="120"/>
      <c r="V323" s="118"/>
      <c r="W323" s="118"/>
      <c r="X323" s="118"/>
      <c r="Y323" s="118"/>
      <c r="Z323" s="118"/>
      <c r="AA323" s="118"/>
      <c r="AB323" s="118"/>
      <c r="AC323" s="118"/>
      <c r="AD323" s="118"/>
      <c r="AE323" s="118"/>
      <c r="AF323" s="118"/>
      <c r="AG323" s="118"/>
      <c r="AH323" s="118"/>
      <c r="AI323" s="118"/>
      <c r="AJ323" s="118"/>
      <c r="AK323" s="118"/>
      <c r="AL323" s="118"/>
      <c r="AM323" s="118"/>
      <c r="AN323" s="118"/>
      <c r="AO323" s="118"/>
      <c r="AP323" s="118"/>
      <c r="AQ323" s="118"/>
      <c r="AR323" s="118"/>
      <c r="AS323" s="123"/>
      <c r="AT323" s="123"/>
      <c r="AU323" s="118"/>
      <c r="AV323" s="118"/>
      <c r="AW323" s="118"/>
      <c r="AX323" s="118"/>
      <c r="AY323" s="118"/>
      <c r="AZ323" s="118"/>
      <c r="BA323" s="118"/>
      <c r="BB323" s="118"/>
      <c r="BC323" s="118"/>
      <c r="BD323" s="118"/>
      <c r="BE323" s="118"/>
      <c r="BF323" s="118"/>
      <c r="BG323" s="118"/>
      <c r="BH323" s="118"/>
      <c r="BI323" s="118"/>
      <c r="BJ323" s="118"/>
      <c r="BK323" s="118"/>
      <c r="BL323" s="118"/>
      <c r="BM323" s="118"/>
      <c r="BN323" s="118"/>
      <c r="BO323" s="118"/>
      <c r="BP323" s="118"/>
      <c r="BQ323" s="118"/>
      <c r="BR323" s="118"/>
      <c r="BS323" s="118"/>
      <c r="BT323" s="118"/>
      <c r="BU323" s="118"/>
      <c r="BV323" s="118"/>
      <c r="BW323" s="118"/>
      <c r="BX323" s="118"/>
      <c r="BY323" s="118"/>
      <c r="BZ323" s="118"/>
      <c r="CA323" s="118"/>
      <c r="CB323" s="118"/>
      <c r="CC323" s="118"/>
      <c r="CD323" s="118"/>
      <c r="CE323" s="118"/>
      <c r="CF323" s="118"/>
      <c r="CG323" s="118"/>
      <c r="CH323" s="118"/>
      <c r="CI323" s="118"/>
      <c r="CJ323" s="118"/>
      <c r="CK323" s="118"/>
      <c r="CL323" s="118"/>
      <c r="CM323" s="118"/>
      <c r="CN323" s="118"/>
      <c r="CO323" s="118"/>
      <c r="CP323" s="118"/>
      <c r="CQ323" s="118"/>
      <c r="CR323" s="118"/>
      <c r="CS323" s="118"/>
      <c r="CT323" s="118"/>
      <c r="CU323" s="118"/>
      <c r="CV323" s="118"/>
      <c r="CW323" s="118"/>
      <c r="CX323" s="118"/>
      <c r="CY323" s="118"/>
      <c r="CZ323" s="118"/>
      <c r="DA323" s="118"/>
      <c r="DB323" s="118"/>
      <c r="DC323" s="118"/>
      <c r="DD323" s="118"/>
      <c r="DE323" s="118"/>
      <c r="DF323" s="118"/>
      <c r="DG323" s="118"/>
      <c r="DH323" s="118"/>
      <c r="DI323" s="118"/>
      <c r="DJ323" s="118"/>
      <c r="DK323" s="118"/>
      <c r="DL323" s="118"/>
      <c r="DM323" s="118"/>
      <c r="DN323" s="118"/>
      <c r="DO323" s="118"/>
      <c r="DP323" s="118"/>
      <c r="DQ323" s="118"/>
      <c r="DR323" s="118"/>
      <c r="DS323" s="118"/>
      <c r="DT323" s="118"/>
      <c r="DU323" s="129"/>
      <c r="DV323" s="118"/>
      <c r="DW323" s="118"/>
      <c r="DX323" s="118"/>
      <c r="DY323" s="118"/>
      <c r="DZ323" s="118"/>
      <c r="EA323" s="118"/>
      <c r="EB323" s="118"/>
      <c r="EC323" s="118"/>
      <c r="ED323" s="118"/>
      <c r="EE323" s="118"/>
      <c r="EF323" s="118"/>
      <c r="EG323" s="118"/>
      <c r="EH323" s="118"/>
      <c r="EI323" s="118"/>
      <c r="EJ323" s="118"/>
      <c r="EK323" s="118"/>
      <c r="EL323" s="123"/>
      <c r="EM323" s="123"/>
      <c r="EN323" s="118"/>
      <c r="EO323" s="118"/>
      <c r="EP323" s="118"/>
      <c r="EQ323" s="118"/>
      <c r="ER323" s="118"/>
      <c r="ES323" s="118"/>
      <c r="ET323" s="118"/>
      <c r="EU323" s="118"/>
      <c r="EV323" s="120"/>
      <c r="EW323" s="120"/>
      <c r="EX323" s="118"/>
      <c r="EY323" s="118"/>
      <c r="EZ323" s="118"/>
      <c r="FA323" s="118"/>
      <c r="FB323" s="118"/>
      <c r="FC323" s="118"/>
      <c r="FD323" s="118"/>
      <c r="FE323" s="118"/>
      <c r="FF323" s="118"/>
      <c r="FG323" s="118"/>
      <c r="FH323" s="118"/>
      <c r="FI323" s="118"/>
      <c r="FJ323" s="118"/>
      <c r="FK323" s="118"/>
      <c r="FL323" s="118"/>
      <c r="FM323" s="118"/>
      <c r="FN323" s="118"/>
      <c r="FO323" s="118"/>
      <c r="FP323" s="118"/>
      <c r="FQ323" s="118"/>
      <c r="FR323" s="118"/>
      <c r="FS323" s="118"/>
      <c r="FT323" s="118"/>
      <c r="FU323" s="118"/>
      <c r="FV323" s="118"/>
      <c r="FW323" s="118"/>
      <c r="FX323" s="118"/>
      <c r="FY323" s="118"/>
      <c r="FZ323" s="118"/>
      <c r="GA323" s="118"/>
      <c r="GB323" s="118"/>
      <c r="GC323" s="118"/>
      <c r="GD323" s="118"/>
      <c r="GE323" s="118"/>
      <c r="GF323" s="118"/>
      <c r="GG323" s="118"/>
      <c r="GH323" s="118"/>
      <c r="GI323" s="118"/>
      <c r="GJ323" s="118"/>
      <c r="GK323" s="118"/>
      <c r="GL323" s="118"/>
      <c r="GM323" s="118"/>
      <c r="GN323" s="118"/>
      <c r="GO323" s="118"/>
      <c r="GP323" s="118"/>
      <c r="GQ323" s="118"/>
      <c r="GR323" s="118"/>
      <c r="GS323" s="118"/>
      <c r="GT323" s="118"/>
      <c r="GU323" s="118"/>
      <c r="GV323" s="118"/>
      <c r="GW323" s="118"/>
      <c r="GX323" s="118"/>
      <c r="GY323" s="118"/>
      <c r="GZ323" s="118"/>
      <c r="HA323" s="118"/>
      <c r="HB323" s="118"/>
      <c r="HC323" s="118"/>
      <c r="HD323" s="118"/>
      <c r="HE323" s="118"/>
      <c r="HF323" s="118"/>
      <c r="HG323" s="118"/>
      <c r="HH323" s="118"/>
      <c r="HI323" s="118"/>
      <c r="HJ323" s="118"/>
      <c r="HK323" s="118"/>
      <c r="HL323" s="118"/>
      <c r="HM323" s="118"/>
      <c r="HN323" s="118"/>
      <c r="HO323" s="118"/>
      <c r="HP323" s="118"/>
      <c r="HQ323" s="118"/>
      <c r="HR323" s="118"/>
      <c r="HS323" s="118"/>
      <c r="HT323" s="118"/>
      <c r="HU323" s="118"/>
      <c r="HV323" s="118"/>
    </row>
    <row r="324" spans="1:230" x14ac:dyDescent="0.3">
      <c r="A324" s="120"/>
      <c r="B324" s="120"/>
      <c r="C324" s="118"/>
      <c r="D324" s="118"/>
      <c r="E324" s="118"/>
      <c r="F324" s="118"/>
      <c r="G324" s="118"/>
      <c r="H324" s="118"/>
      <c r="I324" s="118"/>
      <c r="J324" s="118"/>
      <c r="K324" s="118"/>
      <c r="L324" s="118"/>
      <c r="M324" s="118"/>
      <c r="N324" s="118"/>
      <c r="O324" s="118"/>
      <c r="P324" s="118"/>
      <c r="Q324" s="118"/>
      <c r="R324" s="118"/>
      <c r="S324" s="118"/>
      <c r="T324" s="123"/>
      <c r="U324" s="120"/>
      <c r="V324" s="118"/>
      <c r="W324" s="118"/>
      <c r="X324" s="118"/>
      <c r="Y324" s="118"/>
      <c r="Z324" s="118"/>
      <c r="AA324" s="118"/>
      <c r="AB324" s="118"/>
      <c r="AC324" s="118"/>
      <c r="AD324" s="118"/>
      <c r="AE324" s="118"/>
      <c r="AF324" s="118"/>
      <c r="AG324" s="118"/>
      <c r="AH324" s="118"/>
      <c r="AI324" s="118"/>
      <c r="AJ324" s="118"/>
      <c r="AK324" s="118"/>
      <c r="AL324" s="118"/>
      <c r="AM324" s="118"/>
      <c r="AN324" s="118"/>
      <c r="AO324" s="118"/>
      <c r="AP324" s="118"/>
      <c r="AQ324" s="118"/>
      <c r="AR324" s="118"/>
      <c r="AS324" s="123"/>
      <c r="AT324" s="123"/>
      <c r="AU324" s="118"/>
      <c r="AV324" s="118"/>
      <c r="AW324" s="118"/>
      <c r="AX324" s="118"/>
      <c r="AY324" s="118"/>
      <c r="AZ324" s="118"/>
      <c r="BA324" s="118"/>
      <c r="BB324" s="118"/>
      <c r="BC324" s="118"/>
      <c r="BD324" s="118"/>
      <c r="BE324" s="118"/>
      <c r="BF324" s="118"/>
      <c r="BG324" s="118"/>
      <c r="BH324" s="118"/>
      <c r="BI324" s="118"/>
      <c r="BJ324" s="118"/>
      <c r="BK324" s="118"/>
      <c r="BL324" s="118"/>
      <c r="BM324" s="118"/>
      <c r="BN324" s="118"/>
      <c r="BO324" s="118"/>
      <c r="BP324" s="118"/>
      <c r="BQ324" s="118"/>
      <c r="BR324" s="118"/>
      <c r="BS324" s="118"/>
      <c r="BT324" s="118"/>
      <c r="BU324" s="118"/>
      <c r="BV324" s="118"/>
      <c r="BW324" s="118"/>
      <c r="BX324" s="118"/>
      <c r="BY324" s="118"/>
      <c r="BZ324" s="118"/>
      <c r="CA324" s="118"/>
      <c r="CB324" s="118"/>
      <c r="CC324" s="118"/>
      <c r="CD324" s="118"/>
      <c r="CE324" s="118"/>
      <c r="CF324" s="118"/>
      <c r="CG324" s="118"/>
      <c r="CH324" s="118"/>
      <c r="CI324" s="118"/>
      <c r="CJ324" s="118"/>
      <c r="CK324" s="118"/>
      <c r="CL324" s="118"/>
      <c r="CM324" s="118"/>
      <c r="CN324" s="118"/>
      <c r="CO324" s="118"/>
      <c r="CP324" s="118"/>
      <c r="CQ324" s="118"/>
      <c r="CR324" s="118"/>
      <c r="CS324" s="118"/>
      <c r="CT324" s="118"/>
      <c r="CU324" s="118"/>
      <c r="CV324" s="118"/>
      <c r="CW324" s="118"/>
      <c r="CX324" s="118"/>
      <c r="CY324" s="118"/>
      <c r="CZ324" s="118"/>
      <c r="DA324" s="118"/>
      <c r="DB324" s="118"/>
      <c r="DC324" s="118"/>
      <c r="DD324" s="118"/>
      <c r="DE324" s="118"/>
      <c r="DF324" s="118"/>
      <c r="DG324" s="118"/>
      <c r="DH324" s="118"/>
      <c r="DI324" s="118"/>
      <c r="DJ324" s="118"/>
      <c r="DK324" s="118"/>
      <c r="DL324" s="118"/>
      <c r="DM324" s="118"/>
      <c r="DN324" s="118"/>
      <c r="DO324" s="118"/>
      <c r="DP324" s="118"/>
      <c r="DQ324" s="118"/>
      <c r="DR324" s="118"/>
      <c r="DS324" s="118"/>
      <c r="DT324" s="118"/>
      <c r="DU324" s="129"/>
      <c r="DV324" s="118"/>
      <c r="DW324" s="118"/>
      <c r="DX324" s="118"/>
      <c r="DY324" s="118"/>
      <c r="DZ324" s="118"/>
      <c r="EA324" s="118"/>
      <c r="EB324" s="118"/>
      <c r="EC324" s="118"/>
      <c r="ED324" s="118"/>
      <c r="EE324" s="118"/>
      <c r="EF324" s="118"/>
      <c r="EG324" s="118"/>
      <c r="EH324" s="118"/>
      <c r="EI324" s="118"/>
      <c r="EJ324" s="118"/>
      <c r="EK324" s="118"/>
      <c r="EL324" s="123"/>
      <c r="EM324" s="123"/>
      <c r="EN324" s="118"/>
      <c r="EO324" s="118"/>
      <c r="EP324" s="118"/>
      <c r="EQ324" s="118"/>
      <c r="ER324" s="118"/>
      <c r="ES324" s="118"/>
      <c r="ET324" s="118"/>
      <c r="EU324" s="118"/>
      <c r="EV324" s="120"/>
      <c r="EW324" s="120"/>
      <c r="EX324" s="118"/>
      <c r="EY324" s="118"/>
      <c r="EZ324" s="118"/>
      <c r="FA324" s="118"/>
      <c r="FB324" s="118"/>
      <c r="FC324" s="118"/>
      <c r="FD324" s="118"/>
      <c r="FE324" s="118"/>
      <c r="FF324" s="118"/>
      <c r="FG324" s="118"/>
      <c r="FH324" s="118"/>
      <c r="FI324" s="118"/>
      <c r="FJ324" s="118"/>
      <c r="FK324" s="118"/>
      <c r="FL324" s="118"/>
      <c r="FM324" s="118"/>
      <c r="FN324" s="118"/>
      <c r="FO324" s="118"/>
      <c r="FP324" s="118"/>
      <c r="FQ324" s="118"/>
      <c r="FR324" s="118"/>
      <c r="FS324" s="118"/>
      <c r="FT324" s="118"/>
      <c r="FU324" s="118"/>
      <c r="FV324" s="118"/>
      <c r="FW324" s="118"/>
      <c r="FX324" s="118"/>
      <c r="FY324" s="118"/>
      <c r="FZ324" s="118"/>
      <c r="GA324" s="118"/>
      <c r="GB324" s="118"/>
      <c r="GC324" s="118"/>
      <c r="GD324" s="118"/>
      <c r="GE324" s="118"/>
      <c r="GF324" s="118"/>
      <c r="GG324" s="118"/>
      <c r="GH324" s="118"/>
      <c r="GI324" s="118"/>
      <c r="GJ324" s="118"/>
      <c r="GK324" s="118"/>
      <c r="GL324" s="118"/>
      <c r="GM324" s="118"/>
      <c r="GN324" s="118"/>
      <c r="GO324" s="118"/>
      <c r="GP324" s="118"/>
      <c r="GQ324" s="118"/>
      <c r="GR324" s="118"/>
      <c r="GS324" s="118"/>
      <c r="GT324" s="118"/>
      <c r="GU324" s="118"/>
      <c r="GV324" s="118"/>
      <c r="GW324" s="118"/>
      <c r="GX324" s="118"/>
      <c r="GY324" s="118"/>
      <c r="GZ324" s="118"/>
      <c r="HA324" s="118"/>
      <c r="HB324" s="118"/>
      <c r="HC324" s="118"/>
      <c r="HD324" s="118"/>
      <c r="HE324" s="118"/>
      <c r="HF324" s="118"/>
      <c r="HG324" s="118"/>
      <c r="HH324" s="118"/>
      <c r="HI324" s="118"/>
      <c r="HJ324" s="118"/>
      <c r="HK324" s="118"/>
      <c r="HL324" s="118"/>
      <c r="HM324" s="118"/>
      <c r="HN324" s="118"/>
      <c r="HO324" s="118"/>
      <c r="HP324" s="118"/>
      <c r="HQ324" s="118"/>
      <c r="HR324" s="118"/>
      <c r="HS324" s="118"/>
      <c r="HT324" s="118"/>
      <c r="HU324" s="118"/>
      <c r="HV324" s="118"/>
    </row>
    <row r="325" spans="1:230" x14ac:dyDescent="0.3">
      <c r="A325" s="120"/>
      <c r="B325" s="120"/>
      <c r="C325" s="118"/>
      <c r="D325" s="118"/>
      <c r="E325" s="118"/>
      <c r="F325" s="118"/>
      <c r="G325" s="118"/>
      <c r="H325" s="118"/>
      <c r="I325" s="118"/>
      <c r="J325" s="118"/>
      <c r="K325" s="118"/>
      <c r="L325" s="118"/>
      <c r="M325" s="118"/>
      <c r="N325" s="118"/>
      <c r="O325" s="118"/>
      <c r="P325" s="118"/>
      <c r="Q325" s="118"/>
      <c r="R325" s="118"/>
      <c r="S325" s="118"/>
      <c r="T325" s="123"/>
      <c r="U325" s="120"/>
      <c r="V325" s="118"/>
      <c r="W325" s="118"/>
      <c r="X325" s="118"/>
      <c r="Y325" s="118"/>
      <c r="Z325" s="118"/>
      <c r="AA325" s="118"/>
      <c r="AB325" s="118"/>
      <c r="AC325" s="118"/>
      <c r="AD325" s="118"/>
      <c r="AE325" s="118"/>
      <c r="AF325" s="118"/>
      <c r="AG325" s="118"/>
      <c r="AH325" s="118"/>
      <c r="AI325" s="118"/>
      <c r="AJ325" s="118"/>
      <c r="AK325" s="118"/>
      <c r="AL325" s="118"/>
      <c r="AM325" s="118"/>
      <c r="AN325" s="118"/>
      <c r="AO325" s="118"/>
      <c r="AP325" s="118"/>
      <c r="AQ325" s="118"/>
      <c r="AR325" s="118"/>
      <c r="AS325" s="123"/>
      <c r="AT325" s="123"/>
      <c r="AU325" s="118"/>
      <c r="AV325" s="118"/>
      <c r="AW325" s="118"/>
      <c r="AX325" s="118"/>
      <c r="AY325" s="118"/>
      <c r="AZ325" s="118"/>
      <c r="BA325" s="118"/>
      <c r="BB325" s="118"/>
      <c r="BC325" s="118"/>
      <c r="BD325" s="118"/>
      <c r="BE325" s="118"/>
      <c r="BF325" s="118"/>
      <c r="BG325" s="118"/>
      <c r="BH325" s="118"/>
      <c r="BI325" s="118"/>
      <c r="BJ325" s="118"/>
      <c r="BK325" s="118"/>
      <c r="BL325" s="118"/>
      <c r="BM325" s="118"/>
      <c r="BN325" s="118"/>
      <c r="BO325" s="118"/>
      <c r="BP325" s="118"/>
      <c r="BQ325" s="118"/>
      <c r="BR325" s="118"/>
      <c r="BS325" s="118"/>
      <c r="BT325" s="118"/>
      <c r="BU325" s="118"/>
      <c r="BV325" s="118"/>
      <c r="BW325" s="118"/>
      <c r="BX325" s="118"/>
      <c r="BY325" s="118"/>
      <c r="BZ325" s="118"/>
      <c r="CA325" s="118"/>
      <c r="CB325" s="118"/>
      <c r="CC325" s="118"/>
      <c r="CD325" s="118"/>
      <c r="CE325" s="118"/>
      <c r="CF325" s="118"/>
      <c r="CG325" s="118"/>
      <c r="CH325" s="118"/>
      <c r="CI325" s="118"/>
      <c r="CJ325" s="118"/>
      <c r="CK325" s="118"/>
      <c r="CL325" s="118"/>
      <c r="CM325" s="118"/>
      <c r="CN325" s="118"/>
      <c r="CO325" s="118"/>
      <c r="CP325" s="118"/>
      <c r="CQ325" s="118"/>
      <c r="CR325" s="118"/>
      <c r="CS325" s="118"/>
      <c r="CT325" s="118"/>
      <c r="CU325" s="118"/>
      <c r="CV325" s="118"/>
      <c r="CW325" s="118"/>
      <c r="CX325" s="118"/>
      <c r="CY325" s="118"/>
      <c r="CZ325" s="118"/>
      <c r="DA325" s="118"/>
      <c r="DB325" s="118"/>
      <c r="DC325" s="118"/>
      <c r="DD325" s="118"/>
      <c r="DE325" s="118"/>
      <c r="DF325" s="118"/>
      <c r="DG325" s="118"/>
      <c r="DH325" s="118"/>
      <c r="DI325" s="118"/>
      <c r="DJ325" s="118"/>
      <c r="DK325" s="118"/>
      <c r="DL325" s="118"/>
      <c r="DM325" s="118"/>
      <c r="DN325" s="118"/>
      <c r="DO325" s="118"/>
      <c r="DP325" s="118"/>
      <c r="DQ325" s="118"/>
      <c r="DR325" s="118"/>
      <c r="DS325" s="118"/>
      <c r="DT325" s="118"/>
      <c r="DU325" s="129"/>
      <c r="DV325" s="118"/>
      <c r="DW325" s="118"/>
      <c r="DX325" s="118"/>
      <c r="DY325" s="118"/>
      <c r="DZ325" s="118"/>
      <c r="EA325" s="118"/>
      <c r="EB325" s="118"/>
      <c r="EC325" s="118"/>
      <c r="ED325" s="118"/>
      <c r="EE325" s="118"/>
      <c r="EF325" s="118"/>
      <c r="EG325" s="118"/>
      <c r="EH325" s="118"/>
      <c r="EI325" s="118"/>
      <c r="EJ325" s="118"/>
      <c r="EK325" s="118"/>
      <c r="EL325" s="123"/>
      <c r="EM325" s="123"/>
      <c r="EN325" s="118"/>
      <c r="EO325" s="118"/>
      <c r="EP325" s="118"/>
      <c r="EQ325" s="118"/>
      <c r="ER325" s="118"/>
      <c r="ES325" s="118"/>
      <c r="ET325" s="118"/>
      <c r="EU325" s="118"/>
      <c r="EV325" s="120"/>
      <c r="EW325" s="120"/>
      <c r="EX325" s="118"/>
      <c r="EY325" s="118"/>
      <c r="EZ325" s="118"/>
      <c r="FA325" s="118"/>
      <c r="FB325" s="118"/>
      <c r="FC325" s="118"/>
      <c r="FD325" s="118"/>
      <c r="FE325" s="118"/>
      <c r="FF325" s="118"/>
      <c r="FG325" s="118"/>
      <c r="FH325" s="118"/>
      <c r="FI325" s="118"/>
      <c r="FJ325" s="118"/>
      <c r="FK325" s="118"/>
      <c r="FL325" s="118"/>
      <c r="FM325" s="118"/>
      <c r="FN325" s="118"/>
      <c r="FO325" s="118"/>
      <c r="FP325" s="118"/>
      <c r="FQ325" s="118"/>
      <c r="FR325" s="118"/>
      <c r="FS325" s="118"/>
      <c r="FT325" s="118"/>
      <c r="FU325" s="118"/>
      <c r="FV325" s="118"/>
      <c r="FW325" s="118"/>
      <c r="FX325" s="118"/>
      <c r="FY325" s="118"/>
      <c r="FZ325" s="118"/>
      <c r="GA325" s="118"/>
      <c r="GB325" s="118"/>
      <c r="GC325" s="118"/>
      <c r="GD325" s="118"/>
      <c r="GE325" s="118"/>
      <c r="GF325" s="118"/>
      <c r="GG325" s="118"/>
      <c r="GH325" s="118"/>
      <c r="GI325" s="118"/>
      <c r="GJ325" s="118"/>
      <c r="GK325" s="118"/>
      <c r="GL325" s="118"/>
      <c r="GM325" s="118"/>
      <c r="GN325" s="118"/>
      <c r="GO325" s="118"/>
      <c r="GP325" s="118"/>
      <c r="GQ325" s="118"/>
      <c r="GR325" s="118"/>
      <c r="GS325" s="118"/>
      <c r="GT325" s="118"/>
      <c r="GU325" s="118"/>
      <c r="GV325" s="118"/>
      <c r="GW325" s="118"/>
      <c r="GX325" s="118"/>
      <c r="GY325" s="118"/>
      <c r="GZ325" s="118"/>
      <c r="HA325" s="118"/>
      <c r="HB325" s="118"/>
      <c r="HC325" s="118"/>
      <c r="HD325" s="118"/>
      <c r="HE325" s="118"/>
      <c r="HF325" s="118"/>
      <c r="HG325" s="118"/>
      <c r="HH325" s="118"/>
      <c r="HI325" s="118"/>
      <c r="HJ325" s="118"/>
      <c r="HK325" s="118"/>
      <c r="HL325" s="118"/>
      <c r="HM325" s="118"/>
      <c r="HN325" s="118"/>
      <c r="HO325" s="118"/>
      <c r="HP325" s="118"/>
      <c r="HQ325" s="118"/>
      <c r="HR325" s="118"/>
      <c r="HS325" s="118"/>
      <c r="HT325" s="118"/>
      <c r="HU325" s="118"/>
      <c r="HV325" s="118"/>
    </row>
    <row r="326" spans="1:230" x14ac:dyDescent="0.3">
      <c r="A326" s="120"/>
      <c r="B326" s="120"/>
      <c r="C326" s="118"/>
      <c r="D326" s="118"/>
      <c r="E326" s="118"/>
      <c r="F326" s="118"/>
      <c r="G326" s="118"/>
      <c r="H326" s="118"/>
      <c r="I326" s="118"/>
      <c r="J326" s="118"/>
      <c r="K326" s="118"/>
      <c r="L326" s="118"/>
      <c r="M326" s="118"/>
      <c r="N326" s="118"/>
      <c r="O326" s="118"/>
      <c r="P326" s="118"/>
      <c r="Q326" s="118"/>
      <c r="R326" s="118"/>
      <c r="S326" s="118"/>
      <c r="T326" s="123"/>
      <c r="U326" s="120"/>
      <c r="V326" s="118"/>
      <c r="W326" s="118"/>
      <c r="X326" s="118"/>
      <c r="Y326" s="118"/>
      <c r="Z326" s="118"/>
      <c r="AA326" s="118"/>
      <c r="AB326" s="118"/>
      <c r="AC326" s="118"/>
      <c r="AD326" s="118"/>
      <c r="AE326" s="118"/>
      <c r="AF326" s="118"/>
      <c r="AG326" s="118"/>
      <c r="AH326" s="118"/>
      <c r="AI326" s="118"/>
      <c r="AJ326" s="118"/>
      <c r="AK326" s="118"/>
      <c r="AL326" s="118"/>
      <c r="AM326" s="118"/>
      <c r="AN326" s="118"/>
      <c r="AO326" s="118"/>
      <c r="AP326" s="118"/>
      <c r="AQ326" s="118"/>
      <c r="AR326" s="118"/>
      <c r="AS326" s="123"/>
      <c r="AT326" s="123"/>
      <c r="AU326" s="118"/>
      <c r="AV326" s="118"/>
      <c r="AW326" s="118"/>
      <c r="AX326" s="118"/>
      <c r="AY326" s="118"/>
      <c r="AZ326" s="118"/>
      <c r="BA326" s="118"/>
      <c r="BB326" s="118"/>
      <c r="BC326" s="118"/>
      <c r="BD326" s="118"/>
      <c r="BE326" s="118"/>
      <c r="BF326" s="118"/>
      <c r="BG326" s="118"/>
      <c r="BH326" s="118"/>
      <c r="BI326" s="118"/>
      <c r="BJ326" s="118"/>
      <c r="BK326" s="118"/>
      <c r="BL326" s="118"/>
      <c r="BM326" s="118"/>
      <c r="BN326" s="118"/>
      <c r="BO326" s="118"/>
      <c r="BP326" s="118"/>
      <c r="BQ326" s="118"/>
      <c r="BR326" s="118"/>
      <c r="BS326" s="118"/>
      <c r="BT326" s="118"/>
      <c r="BU326" s="118"/>
      <c r="BV326" s="118"/>
      <c r="BW326" s="118"/>
      <c r="BX326" s="118"/>
      <c r="BY326" s="118"/>
      <c r="BZ326" s="118"/>
      <c r="CA326" s="118"/>
      <c r="CB326" s="118"/>
      <c r="CC326" s="118"/>
      <c r="CD326" s="118"/>
      <c r="CE326" s="118"/>
      <c r="CF326" s="118"/>
      <c r="CG326" s="118"/>
      <c r="CH326" s="118"/>
      <c r="CI326" s="118"/>
      <c r="CJ326" s="118"/>
      <c r="CK326" s="118"/>
      <c r="CL326" s="118"/>
      <c r="CM326" s="118"/>
      <c r="CN326" s="118"/>
      <c r="CO326" s="118"/>
      <c r="CP326" s="118"/>
      <c r="CQ326" s="118"/>
      <c r="CR326" s="118"/>
      <c r="CS326" s="118"/>
      <c r="CT326" s="118"/>
      <c r="CU326" s="118"/>
      <c r="CV326" s="118"/>
      <c r="CW326" s="118"/>
      <c r="CX326" s="118"/>
      <c r="CY326" s="118"/>
      <c r="CZ326" s="118"/>
      <c r="DA326" s="118"/>
      <c r="DB326" s="118"/>
      <c r="DC326" s="118"/>
      <c r="DD326" s="118"/>
      <c r="DE326" s="118"/>
      <c r="DF326" s="118"/>
      <c r="DG326" s="118"/>
      <c r="DH326" s="118"/>
      <c r="DI326" s="118"/>
      <c r="DJ326" s="118"/>
      <c r="DK326" s="118"/>
      <c r="DL326" s="118"/>
      <c r="DM326" s="118"/>
      <c r="DN326" s="118"/>
      <c r="DO326" s="118"/>
      <c r="DP326" s="118"/>
      <c r="DQ326" s="118"/>
      <c r="DR326" s="118"/>
      <c r="DS326" s="118"/>
      <c r="DT326" s="118"/>
      <c r="DU326" s="129"/>
      <c r="DV326" s="118"/>
      <c r="DW326" s="118"/>
      <c r="DX326" s="118"/>
      <c r="DY326" s="118"/>
      <c r="DZ326" s="118"/>
      <c r="EA326" s="118"/>
      <c r="EB326" s="118"/>
      <c r="EC326" s="118"/>
      <c r="ED326" s="118"/>
      <c r="EE326" s="118"/>
      <c r="EF326" s="118"/>
      <c r="EG326" s="118"/>
      <c r="EH326" s="118"/>
      <c r="EI326" s="118"/>
      <c r="EJ326" s="118"/>
      <c r="EK326" s="118"/>
      <c r="EL326" s="123"/>
      <c r="EM326" s="123"/>
      <c r="EN326" s="118"/>
      <c r="EO326" s="118"/>
      <c r="EP326" s="118"/>
      <c r="EQ326" s="118"/>
      <c r="ER326" s="118"/>
      <c r="ES326" s="118"/>
      <c r="ET326" s="118"/>
      <c r="EU326" s="118"/>
      <c r="EV326" s="120"/>
      <c r="EW326" s="120"/>
      <c r="EX326" s="118"/>
      <c r="EY326" s="118"/>
      <c r="EZ326" s="118"/>
      <c r="FA326" s="118"/>
      <c r="FB326" s="118"/>
      <c r="FC326" s="118"/>
      <c r="FD326" s="118"/>
      <c r="FE326" s="118"/>
      <c r="FF326" s="118"/>
      <c r="FG326" s="118"/>
      <c r="FH326" s="118"/>
      <c r="FI326" s="118"/>
      <c r="FJ326" s="118"/>
      <c r="FK326" s="118"/>
      <c r="FL326" s="118"/>
      <c r="FM326" s="118"/>
      <c r="FN326" s="118"/>
      <c r="FO326" s="118"/>
      <c r="FP326" s="118"/>
      <c r="FQ326" s="118"/>
      <c r="FR326" s="118"/>
      <c r="FS326" s="118"/>
      <c r="FT326" s="118"/>
      <c r="FU326" s="118"/>
      <c r="FV326" s="118"/>
      <c r="FW326" s="118"/>
      <c r="FX326" s="118"/>
      <c r="FY326" s="118"/>
      <c r="FZ326" s="118"/>
      <c r="GA326" s="118"/>
      <c r="GB326" s="118"/>
      <c r="GC326" s="118"/>
      <c r="GD326" s="118"/>
      <c r="GE326" s="118"/>
      <c r="GF326" s="118"/>
      <c r="GG326" s="118"/>
      <c r="GH326" s="118"/>
      <c r="GI326" s="118"/>
      <c r="GJ326" s="118"/>
      <c r="GK326" s="118"/>
      <c r="GL326" s="118"/>
      <c r="GM326" s="118"/>
      <c r="GN326" s="118"/>
      <c r="GO326" s="118"/>
      <c r="GP326" s="118"/>
      <c r="GQ326" s="118"/>
      <c r="GR326" s="118"/>
      <c r="GS326" s="118"/>
      <c r="GT326" s="118"/>
      <c r="GU326" s="118"/>
      <c r="GV326" s="118"/>
      <c r="GW326" s="118"/>
      <c r="GX326" s="118"/>
      <c r="GY326" s="118"/>
      <c r="GZ326" s="118"/>
      <c r="HA326" s="118"/>
      <c r="HB326" s="118"/>
      <c r="HC326" s="118"/>
      <c r="HD326" s="118"/>
      <c r="HE326" s="118"/>
      <c r="HF326" s="118"/>
      <c r="HG326" s="118"/>
      <c r="HH326" s="118"/>
      <c r="HI326" s="118"/>
      <c r="HJ326" s="118"/>
      <c r="HK326" s="118"/>
      <c r="HL326" s="118"/>
      <c r="HM326" s="118"/>
      <c r="HN326" s="118"/>
      <c r="HO326" s="118"/>
      <c r="HP326" s="118"/>
      <c r="HQ326" s="118"/>
      <c r="HR326" s="118"/>
      <c r="HS326" s="118"/>
      <c r="HT326" s="118"/>
      <c r="HU326" s="118"/>
      <c r="HV326" s="118"/>
    </row>
    <row r="327" spans="1:230" x14ac:dyDescent="0.3">
      <c r="A327" s="120"/>
      <c r="B327" s="120"/>
      <c r="C327" s="118"/>
      <c r="D327" s="118"/>
      <c r="E327" s="118"/>
      <c r="F327" s="118"/>
      <c r="G327" s="118"/>
      <c r="H327" s="118"/>
      <c r="I327" s="118"/>
      <c r="J327" s="118"/>
      <c r="K327" s="118"/>
      <c r="L327" s="118"/>
      <c r="M327" s="118"/>
      <c r="N327" s="118"/>
      <c r="O327" s="118"/>
      <c r="P327" s="118"/>
      <c r="Q327" s="118"/>
      <c r="R327" s="118"/>
      <c r="S327" s="118"/>
      <c r="T327" s="123"/>
      <c r="U327" s="120"/>
      <c r="V327" s="118"/>
      <c r="W327" s="118"/>
      <c r="X327" s="118"/>
      <c r="Y327" s="118"/>
      <c r="Z327" s="118"/>
      <c r="AA327" s="118"/>
      <c r="AB327" s="118"/>
      <c r="AC327" s="118"/>
      <c r="AD327" s="118"/>
      <c r="AE327" s="118"/>
      <c r="AF327" s="118"/>
      <c r="AG327" s="118"/>
      <c r="AH327" s="118"/>
      <c r="AI327" s="118"/>
      <c r="AJ327" s="118"/>
      <c r="AK327" s="118"/>
      <c r="AL327" s="118"/>
      <c r="AM327" s="118"/>
      <c r="AN327" s="118"/>
      <c r="AO327" s="118"/>
      <c r="AP327" s="118"/>
      <c r="AQ327" s="118"/>
      <c r="AR327" s="118"/>
      <c r="AS327" s="123"/>
      <c r="AT327" s="123"/>
      <c r="AU327" s="118"/>
      <c r="AV327" s="118"/>
      <c r="AW327" s="118"/>
      <c r="AX327" s="118"/>
      <c r="AY327" s="118"/>
      <c r="AZ327" s="118"/>
      <c r="BA327" s="118"/>
      <c r="BB327" s="118"/>
      <c r="BC327" s="118"/>
      <c r="BD327" s="118"/>
      <c r="BE327" s="118"/>
      <c r="BF327" s="118"/>
      <c r="BG327" s="118"/>
      <c r="BH327" s="118"/>
      <c r="BI327" s="118"/>
      <c r="BJ327" s="118"/>
      <c r="BK327" s="118"/>
      <c r="BL327" s="118"/>
      <c r="BM327" s="118"/>
      <c r="BN327" s="118"/>
      <c r="BO327" s="118"/>
      <c r="BP327" s="118"/>
      <c r="BQ327" s="118"/>
      <c r="BR327" s="118"/>
      <c r="BS327" s="118"/>
      <c r="BT327" s="118"/>
      <c r="BU327" s="118"/>
      <c r="BV327" s="118"/>
      <c r="BW327" s="118"/>
      <c r="BX327" s="118"/>
      <c r="BY327" s="118"/>
      <c r="BZ327" s="118"/>
      <c r="CA327" s="118"/>
      <c r="CB327" s="118"/>
      <c r="CC327" s="118"/>
      <c r="CD327" s="118"/>
      <c r="CE327" s="118"/>
      <c r="CF327" s="118"/>
      <c r="CG327" s="118"/>
      <c r="CH327" s="118"/>
      <c r="CI327" s="118"/>
      <c r="CJ327" s="118"/>
      <c r="CK327" s="118"/>
      <c r="CL327" s="118"/>
      <c r="CM327" s="118"/>
      <c r="CN327" s="118"/>
      <c r="CO327" s="118"/>
      <c r="CP327" s="118"/>
      <c r="CQ327" s="118"/>
      <c r="CR327" s="118"/>
      <c r="CS327" s="118"/>
      <c r="CT327" s="118"/>
      <c r="CU327" s="118"/>
      <c r="CV327" s="118"/>
      <c r="CW327" s="118"/>
      <c r="CX327" s="118"/>
      <c r="CY327" s="118"/>
      <c r="CZ327" s="118"/>
      <c r="DA327" s="118"/>
      <c r="DB327" s="118"/>
      <c r="DC327" s="118"/>
      <c r="DD327" s="118"/>
      <c r="DE327" s="118"/>
      <c r="DF327" s="118"/>
      <c r="DG327" s="118"/>
      <c r="DH327" s="118"/>
      <c r="DI327" s="118"/>
      <c r="DJ327" s="118"/>
      <c r="DK327" s="118"/>
      <c r="DL327" s="118"/>
      <c r="DM327" s="118"/>
      <c r="DN327" s="118"/>
      <c r="DO327" s="118"/>
      <c r="DP327" s="118"/>
      <c r="DQ327" s="118"/>
      <c r="DR327" s="118"/>
      <c r="DS327" s="118"/>
      <c r="DT327" s="118"/>
      <c r="DU327" s="129"/>
      <c r="DV327" s="118"/>
      <c r="DW327" s="118"/>
      <c r="DX327" s="118"/>
      <c r="DY327" s="118"/>
      <c r="DZ327" s="118"/>
      <c r="EA327" s="118"/>
      <c r="EB327" s="118"/>
      <c r="EC327" s="118"/>
      <c r="ED327" s="118"/>
      <c r="EE327" s="118"/>
      <c r="EF327" s="118"/>
      <c r="EG327" s="118"/>
      <c r="EH327" s="118"/>
      <c r="EI327" s="118"/>
      <c r="EJ327" s="118"/>
      <c r="EK327" s="118"/>
      <c r="EL327" s="123"/>
      <c r="EM327" s="123"/>
      <c r="EN327" s="118"/>
      <c r="EO327" s="118"/>
      <c r="EP327" s="118"/>
      <c r="EQ327" s="118"/>
      <c r="ER327" s="118"/>
      <c r="ES327" s="118"/>
      <c r="ET327" s="118"/>
      <c r="EU327" s="118"/>
      <c r="EV327" s="120"/>
      <c r="EW327" s="120"/>
      <c r="EX327" s="118"/>
      <c r="EY327" s="118"/>
      <c r="EZ327" s="118"/>
      <c r="FA327" s="118"/>
      <c r="FB327" s="118"/>
      <c r="FC327" s="118"/>
      <c r="FD327" s="118"/>
      <c r="FE327" s="118"/>
      <c r="FF327" s="118"/>
      <c r="FG327" s="118"/>
      <c r="FH327" s="118"/>
      <c r="FI327" s="118"/>
      <c r="FJ327" s="118"/>
      <c r="FK327" s="118"/>
      <c r="FL327" s="118"/>
      <c r="FM327" s="118"/>
      <c r="FN327" s="118"/>
      <c r="FO327" s="118"/>
      <c r="FP327" s="118"/>
      <c r="FQ327" s="118"/>
      <c r="FR327" s="118"/>
      <c r="FS327" s="118"/>
      <c r="FT327" s="118"/>
      <c r="FU327" s="118"/>
      <c r="FV327" s="118"/>
      <c r="FW327" s="118"/>
      <c r="FX327" s="118"/>
      <c r="FY327" s="118"/>
      <c r="FZ327" s="118"/>
      <c r="GA327" s="118"/>
      <c r="GB327" s="118"/>
      <c r="GC327" s="118"/>
      <c r="GD327" s="118"/>
      <c r="GE327" s="118"/>
      <c r="GF327" s="118"/>
      <c r="GG327" s="118"/>
      <c r="GH327" s="118"/>
      <c r="GI327" s="118"/>
      <c r="GJ327" s="118"/>
      <c r="GK327" s="118"/>
      <c r="GL327" s="118"/>
      <c r="GM327" s="118"/>
      <c r="GN327" s="118"/>
      <c r="GO327" s="118"/>
      <c r="GP327" s="118"/>
      <c r="GQ327" s="118"/>
      <c r="GR327" s="118"/>
      <c r="GS327" s="118"/>
      <c r="GT327" s="118"/>
      <c r="GU327" s="118"/>
      <c r="GV327" s="118"/>
      <c r="GW327" s="118"/>
      <c r="GX327" s="118"/>
      <c r="GY327" s="118"/>
      <c r="GZ327" s="118"/>
      <c r="HA327" s="118"/>
      <c r="HB327" s="118"/>
      <c r="HC327" s="118"/>
      <c r="HD327" s="118"/>
      <c r="HE327" s="118"/>
      <c r="HF327" s="118"/>
      <c r="HG327" s="118"/>
      <c r="HH327" s="118"/>
      <c r="HI327" s="118"/>
      <c r="HJ327" s="118"/>
      <c r="HK327" s="118"/>
      <c r="HL327" s="118"/>
      <c r="HM327" s="118"/>
      <c r="HN327" s="118"/>
      <c r="HO327" s="118"/>
      <c r="HP327" s="118"/>
      <c r="HQ327" s="118"/>
      <c r="HR327" s="118"/>
      <c r="HS327" s="118"/>
      <c r="HT327" s="118"/>
      <c r="HU327" s="118"/>
      <c r="HV327" s="118"/>
    </row>
    <row r="328" spans="1:230" x14ac:dyDescent="0.3">
      <c r="A328" s="120"/>
      <c r="B328" s="120"/>
      <c r="C328" s="118"/>
      <c r="D328" s="118"/>
      <c r="E328" s="118"/>
      <c r="F328" s="118"/>
      <c r="G328" s="118"/>
      <c r="H328" s="118"/>
      <c r="I328" s="118"/>
      <c r="J328" s="118"/>
      <c r="K328" s="118"/>
      <c r="L328" s="118"/>
      <c r="M328" s="118"/>
      <c r="N328" s="118"/>
      <c r="O328" s="118"/>
      <c r="P328" s="118"/>
      <c r="Q328" s="118"/>
      <c r="R328" s="118"/>
      <c r="S328" s="118"/>
      <c r="T328" s="123"/>
      <c r="U328" s="120"/>
      <c r="V328" s="118"/>
      <c r="W328" s="118"/>
      <c r="X328" s="118"/>
      <c r="Y328" s="118"/>
      <c r="Z328" s="118"/>
      <c r="AA328" s="118"/>
      <c r="AB328" s="118"/>
      <c r="AC328" s="118"/>
      <c r="AD328" s="118"/>
      <c r="AE328" s="118"/>
      <c r="AF328" s="118"/>
      <c r="AG328" s="118"/>
      <c r="AH328" s="118"/>
      <c r="AI328" s="118"/>
      <c r="AJ328" s="118"/>
      <c r="AK328" s="118"/>
      <c r="AL328" s="118"/>
      <c r="AM328" s="118"/>
      <c r="AN328" s="118"/>
      <c r="AO328" s="118"/>
      <c r="AP328" s="118"/>
      <c r="AQ328" s="118"/>
      <c r="AR328" s="118"/>
      <c r="AS328" s="123"/>
      <c r="AT328" s="123"/>
      <c r="AU328" s="118"/>
      <c r="AV328" s="118"/>
      <c r="AW328" s="118"/>
      <c r="AX328" s="118"/>
      <c r="AY328" s="118"/>
      <c r="AZ328" s="118"/>
      <c r="BA328" s="118"/>
      <c r="BB328" s="118"/>
      <c r="BC328" s="118"/>
      <c r="BD328" s="118"/>
      <c r="BE328" s="118"/>
      <c r="BF328" s="118"/>
      <c r="BG328" s="118"/>
      <c r="BH328" s="118"/>
      <c r="BI328" s="118"/>
      <c r="BJ328" s="118"/>
      <c r="BK328" s="118"/>
      <c r="BL328" s="118"/>
      <c r="BM328" s="118"/>
      <c r="BN328" s="118"/>
      <c r="BO328" s="118"/>
      <c r="BP328" s="118"/>
      <c r="BQ328" s="118"/>
      <c r="BR328" s="118"/>
      <c r="BS328" s="118"/>
      <c r="BT328" s="118"/>
      <c r="BU328" s="118"/>
      <c r="BV328" s="118"/>
      <c r="BW328" s="118"/>
      <c r="BX328" s="118"/>
      <c r="BY328" s="118"/>
      <c r="BZ328" s="118"/>
      <c r="CA328" s="118"/>
      <c r="CB328" s="118"/>
      <c r="CC328" s="118"/>
      <c r="CD328" s="118"/>
      <c r="CE328" s="118"/>
      <c r="CF328" s="118"/>
      <c r="CG328" s="118"/>
      <c r="CH328" s="118"/>
      <c r="CI328" s="118"/>
      <c r="CJ328" s="118"/>
      <c r="CK328" s="118"/>
      <c r="CL328" s="118"/>
      <c r="CM328" s="118"/>
      <c r="CN328" s="118"/>
      <c r="CO328" s="118"/>
      <c r="CP328" s="118"/>
      <c r="CQ328" s="118"/>
      <c r="CR328" s="118"/>
      <c r="CS328" s="118"/>
      <c r="CT328" s="118"/>
      <c r="CU328" s="118"/>
      <c r="CV328" s="118"/>
      <c r="CW328" s="118"/>
      <c r="CX328" s="118"/>
      <c r="CY328" s="118"/>
      <c r="CZ328" s="118"/>
      <c r="DA328" s="118"/>
      <c r="DB328" s="118"/>
      <c r="DC328" s="118"/>
      <c r="DD328" s="118"/>
      <c r="DE328" s="118"/>
      <c r="DF328" s="118"/>
      <c r="DG328" s="118"/>
      <c r="DH328" s="118"/>
      <c r="DI328" s="118"/>
      <c r="DJ328" s="118"/>
      <c r="DK328" s="118"/>
      <c r="DL328" s="118"/>
      <c r="DM328" s="118"/>
      <c r="DN328" s="118"/>
      <c r="DO328" s="118"/>
      <c r="DP328" s="118"/>
      <c r="DQ328" s="118"/>
      <c r="DR328" s="118"/>
      <c r="DS328" s="118"/>
      <c r="DT328" s="118"/>
      <c r="DU328" s="129"/>
      <c r="DV328" s="118"/>
      <c r="DW328" s="118"/>
      <c r="DX328" s="118"/>
      <c r="DY328" s="118"/>
      <c r="DZ328" s="118"/>
      <c r="EA328" s="118"/>
      <c r="EB328" s="118"/>
      <c r="EC328" s="118"/>
      <c r="ED328" s="118"/>
      <c r="EE328" s="118"/>
      <c r="EF328" s="118"/>
      <c r="EG328" s="118"/>
      <c r="EH328" s="118"/>
      <c r="EI328" s="118"/>
      <c r="EJ328" s="118"/>
      <c r="EK328" s="118"/>
      <c r="EL328" s="123"/>
      <c r="EM328" s="123"/>
      <c r="EN328" s="118"/>
      <c r="EO328" s="118"/>
      <c r="EP328" s="118"/>
      <c r="EQ328" s="118"/>
      <c r="ER328" s="118"/>
      <c r="ES328" s="118"/>
      <c r="ET328" s="118"/>
      <c r="EU328" s="118"/>
      <c r="EV328" s="120"/>
      <c r="EW328" s="120"/>
      <c r="EX328" s="118"/>
      <c r="EY328" s="118"/>
      <c r="EZ328" s="118"/>
      <c r="FA328" s="118"/>
      <c r="FB328" s="118"/>
      <c r="FC328" s="118"/>
      <c r="FD328" s="118"/>
      <c r="FE328" s="118"/>
      <c r="FF328" s="118"/>
      <c r="FG328" s="118"/>
      <c r="FH328" s="118"/>
      <c r="FI328" s="118"/>
      <c r="FJ328" s="118"/>
      <c r="FK328" s="118"/>
      <c r="FL328" s="118"/>
      <c r="FM328" s="118"/>
      <c r="FN328" s="118"/>
      <c r="FO328" s="118"/>
      <c r="FP328" s="118"/>
      <c r="FQ328" s="118"/>
      <c r="FR328" s="118"/>
      <c r="FS328" s="118"/>
      <c r="FT328" s="118"/>
      <c r="FU328" s="118"/>
      <c r="FV328" s="118"/>
      <c r="FW328" s="118"/>
      <c r="FX328" s="118"/>
      <c r="FY328" s="118"/>
      <c r="FZ328" s="118"/>
      <c r="GA328" s="118"/>
      <c r="GB328" s="118"/>
      <c r="GC328" s="118"/>
      <c r="GD328" s="118"/>
      <c r="GE328" s="118"/>
      <c r="GF328" s="118"/>
      <c r="GG328" s="118"/>
      <c r="GH328" s="118"/>
      <c r="GI328" s="118"/>
      <c r="GJ328" s="118"/>
      <c r="GK328" s="118"/>
      <c r="GL328" s="118"/>
      <c r="GM328" s="118"/>
      <c r="GN328" s="118"/>
      <c r="GO328" s="118"/>
      <c r="GP328" s="118"/>
      <c r="GQ328" s="118"/>
      <c r="GR328" s="118"/>
      <c r="GS328" s="118"/>
      <c r="GT328" s="118"/>
      <c r="GU328" s="118"/>
      <c r="GV328" s="118"/>
      <c r="GW328" s="118"/>
      <c r="GX328" s="118"/>
      <c r="GY328" s="118"/>
      <c r="GZ328" s="118"/>
      <c r="HA328" s="118"/>
      <c r="HB328" s="118"/>
      <c r="HC328" s="118"/>
      <c r="HD328" s="118"/>
      <c r="HE328" s="118"/>
      <c r="HF328" s="118"/>
      <c r="HG328" s="118"/>
      <c r="HH328" s="118"/>
      <c r="HI328" s="118"/>
      <c r="HJ328" s="118"/>
      <c r="HK328" s="118"/>
      <c r="HL328" s="118"/>
      <c r="HM328" s="118"/>
      <c r="HN328" s="118"/>
      <c r="HO328" s="118"/>
      <c r="HP328" s="118"/>
      <c r="HQ328" s="118"/>
      <c r="HR328" s="118"/>
      <c r="HS328" s="118"/>
      <c r="HT328" s="118"/>
      <c r="HU328" s="118"/>
      <c r="HV328" s="118"/>
    </row>
    <row r="329" spans="1:230" x14ac:dyDescent="0.3">
      <c r="A329" s="120"/>
      <c r="B329" s="120"/>
      <c r="C329" s="118"/>
      <c r="D329" s="118"/>
      <c r="E329" s="118"/>
      <c r="F329" s="118"/>
      <c r="G329" s="118"/>
      <c r="H329" s="118"/>
      <c r="I329" s="118"/>
      <c r="J329" s="118"/>
      <c r="K329" s="118"/>
      <c r="L329" s="118"/>
      <c r="M329" s="118"/>
      <c r="N329" s="118"/>
      <c r="O329" s="118"/>
      <c r="P329" s="118"/>
      <c r="Q329" s="118"/>
      <c r="R329" s="118"/>
      <c r="S329" s="118"/>
      <c r="T329" s="123"/>
      <c r="U329" s="120"/>
      <c r="V329" s="118"/>
      <c r="W329" s="118"/>
      <c r="X329" s="118"/>
      <c r="Y329" s="118"/>
      <c r="Z329" s="118"/>
      <c r="AA329" s="118"/>
      <c r="AB329" s="118"/>
      <c r="AC329" s="118"/>
      <c r="AD329" s="118"/>
      <c r="AE329" s="118"/>
      <c r="AF329" s="118"/>
      <c r="AG329" s="118"/>
      <c r="AH329" s="118"/>
      <c r="AI329" s="118"/>
      <c r="AJ329" s="118"/>
      <c r="AK329" s="118"/>
      <c r="AL329" s="118"/>
      <c r="AM329" s="118"/>
      <c r="AN329" s="118"/>
      <c r="AO329" s="118"/>
      <c r="AP329" s="118"/>
      <c r="AQ329" s="118"/>
      <c r="AR329" s="118"/>
      <c r="AS329" s="123"/>
      <c r="AT329" s="123"/>
      <c r="AU329" s="118"/>
      <c r="AV329" s="118"/>
      <c r="AW329" s="118"/>
      <c r="AX329" s="118"/>
      <c r="AY329" s="118"/>
      <c r="AZ329" s="118"/>
      <c r="BA329" s="118"/>
      <c r="BB329" s="118"/>
      <c r="BC329" s="118"/>
      <c r="BD329" s="118"/>
      <c r="BE329" s="118"/>
      <c r="BF329" s="118"/>
      <c r="BG329" s="118"/>
      <c r="BH329" s="118"/>
      <c r="BI329" s="118"/>
      <c r="BJ329" s="118"/>
      <c r="BK329" s="118"/>
      <c r="BL329" s="118"/>
      <c r="BM329" s="118"/>
      <c r="BN329" s="118"/>
      <c r="BO329" s="118"/>
      <c r="BP329" s="118"/>
      <c r="BQ329" s="118"/>
      <c r="BR329" s="118"/>
      <c r="BS329" s="118"/>
      <c r="BT329" s="118"/>
      <c r="BU329" s="118"/>
      <c r="BV329" s="118"/>
      <c r="BW329" s="118"/>
      <c r="BX329" s="118"/>
      <c r="BY329" s="118"/>
      <c r="BZ329" s="118"/>
      <c r="CA329" s="118"/>
      <c r="CB329" s="118"/>
      <c r="CC329" s="118"/>
      <c r="CD329" s="118"/>
      <c r="CE329" s="118"/>
      <c r="CF329" s="118"/>
      <c r="CG329" s="118"/>
      <c r="CH329" s="118"/>
      <c r="CI329" s="118"/>
      <c r="CJ329" s="118"/>
      <c r="CK329" s="118"/>
      <c r="CL329" s="118"/>
      <c r="CM329" s="118"/>
      <c r="CN329" s="118"/>
      <c r="CO329" s="118"/>
      <c r="CP329" s="118"/>
      <c r="CQ329" s="118"/>
      <c r="CR329" s="118"/>
      <c r="CS329" s="118"/>
      <c r="CT329" s="118"/>
      <c r="CU329" s="118"/>
      <c r="CV329" s="118"/>
      <c r="CW329" s="118"/>
      <c r="CX329" s="118"/>
      <c r="CY329" s="118"/>
      <c r="CZ329" s="118"/>
      <c r="DA329" s="118"/>
      <c r="DB329" s="118"/>
      <c r="DC329" s="118"/>
      <c r="DD329" s="118"/>
      <c r="DE329" s="118"/>
      <c r="DF329" s="118"/>
      <c r="DG329" s="118"/>
      <c r="DH329" s="118"/>
      <c r="DI329" s="118"/>
      <c r="DJ329" s="118"/>
      <c r="DK329" s="118"/>
      <c r="DL329" s="118"/>
      <c r="DM329" s="118"/>
      <c r="DN329" s="118"/>
      <c r="DO329" s="118"/>
      <c r="DP329" s="118"/>
      <c r="DQ329" s="118"/>
      <c r="DR329" s="118"/>
      <c r="DS329" s="118"/>
      <c r="DT329" s="118"/>
      <c r="DU329" s="129"/>
      <c r="DV329" s="118"/>
      <c r="DW329" s="118"/>
      <c r="DX329" s="118"/>
      <c r="DY329" s="118"/>
      <c r="DZ329" s="118"/>
      <c r="EA329" s="118"/>
      <c r="EB329" s="118"/>
      <c r="EC329" s="118"/>
      <c r="ED329" s="118"/>
      <c r="EE329" s="118"/>
      <c r="EF329" s="118"/>
      <c r="EG329" s="118"/>
      <c r="EH329" s="118"/>
      <c r="EI329" s="118"/>
      <c r="EJ329" s="118"/>
      <c r="EK329" s="118"/>
      <c r="EL329" s="123"/>
      <c r="EM329" s="123"/>
      <c r="EN329" s="118"/>
      <c r="EO329" s="118"/>
      <c r="EP329" s="118"/>
      <c r="EQ329" s="118"/>
      <c r="ER329" s="118"/>
      <c r="ES329" s="118"/>
      <c r="ET329" s="118"/>
      <c r="EU329" s="118"/>
      <c r="EV329" s="120"/>
      <c r="EW329" s="120"/>
      <c r="EX329" s="118"/>
      <c r="EY329" s="118"/>
      <c r="EZ329" s="118"/>
      <c r="FA329" s="118"/>
      <c r="FB329" s="118"/>
      <c r="FC329" s="118"/>
      <c r="FD329" s="118"/>
      <c r="FE329" s="118"/>
      <c r="FF329" s="118"/>
      <c r="FG329" s="118"/>
      <c r="FH329" s="118"/>
      <c r="FI329" s="118"/>
      <c r="FJ329" s="118"/>
      <c r="FK329" s="118"/>
      <c r="FL329" s="118"/>
      <c r="FM329" s="118"/>
      <c r="FN329" s="118"/>
      <c r="FO329" s="118"/>
      <c r="FP329" s="118"/>
      <c r="FQ329" s="118"/>
      <c r="FR329" s="118"/>
      <c r="FS329" s="118"/>
      <c r="FT329" s="118"/>
      <c r="FU329" s="118"/>
      <c r="FV329" s="118"/>
      <c r="FW329" s="118"/>
      <c r="FX329" s="118"/>
      <c r="FY329" s="118"/>
      <c r="FZ329" s="118"/>
      <c r="GA329" s="118"/>
      <c r="GB329" s="118"/>
      <c r="GC329" s="118"/>
      <c r="GD329" s="118"/>
      <c r="GE329" s="118"/>
      <c r="GF329" s="118"/>
      <c r="GG329" s="118"/>
      <c r="GH329" s="118"/>
      <c r="GI329" s="118"/>
      <c r="GJ329" s="118"/>
      <c r="GK329" s="118"/>
      <c r="GL329" s="118"/>
      <c r="GM329" s="118"/>
      <c r="GN329" s="118"/>
      <c r="GO329" s="118"/>
      <c r="GP329" s="118"/>
      <c r="GQ329" s="118"/>
      <c r="GR329" s="118"/>
      <c r="GS329" s="118"/>
      <c r="GT329" s="118"/>
      <c r="GU329" s="118"/>
      <c r="GV329" s="118"/>
      <c r="GW329" s="118"/>
      <c r="GX329" s="118"/>
      <c r="GY329" s="118"/>
      <c r="GZ329" s="118"/>
      <c r="HA329" s="118"/>
      <c r="HB329" s="118"/>
      <c r="HC329" s="118"/>
      <c r="HD329" s="118"/>
      <c r="HE329" s="118"/>
      <c r="HF329" s="118"/>
      <c r="HG329" s="118"/>
      <c r="HH329" s="118"/>
      <c r="HI329" s="118"/>
      <c r="HJ329" s="118"/>
      <c r="HK329" s="118"/>
      <c r="HL329" s="118"/>
      <c r="HM329" s="118"/>
      <c r="HN329" s="118"/>
      <c r="HO329" s="118"/>
      <c r="HP329" s="118"/>
      <c r="HQ329" s="118"/>
      <c r="HR329" s="118"/>
      <c r="HS329" s="118"/>
      <c r="HT329" s="118"/>
      <c r="HU329" s="118"/>
      <c r="HV329" s="118"/>
    </row>
    <row r="330" spans="1:230" x14ac:dyDescent="0.3">
      <c r="A330" s="120"/>
      <c r="B330" s="120"/>
      <c r="C330" s="118"/>
      <c r="D330" s="118"/>
      <c r="E330" s="118"/>
      <c r="F330" s="118"/>
      <c r="G330" s="118"/>
      <c r="H330" s="118"/>
      <c r="I330" s="118"/>
      <c r="J330" s="118"/>
      <c r="K330" s="118"/>
      <c r="L330" s="118"/>
      <c r="M330" s="118"/>
      <c r="N330" s="118"/>
      <c r="O330" s="118"/>
      <c r="P330" s="118"/>
      <c r="Q330" s="118"/>
      <c r="R330" s="118"/>
      <c r="S330" s="118"/>
      <c r="T330" s="123"/>
      <c r="U330" s="120"/>
      <c r="V330" s="118"/>
      <c r="W330" s="118"/>
      <c r="X330" s="118"/>
      <c r="Y330" s="118"/>
      <c r="Z330" s="118"/>
      <c r="AA330" s="118"/>
      <c r="AB330" s="118"/>
      <c r="AC330" s="118"/>
      <c r="AD330" s="118"/>
      <c r="AE330" s="118"/>
      <c r="AF330" s="118"/>
      <c r="AG330" s="118"/>
      <c r="AH330" s="118"/>
      <c r="AI330" s="118"/>
      <c r="AJ330" s="118"/>
      <c r="AK330" s="118"/>
      <c r="AL330" s="118"/>
      <c r="AM330" s="118"/>
      <c r="AN330" s="118"/>
      <c r="AO330" s="118"/>
      <c r="AP330" s="118"/>
      <c r="AQ330" s="118"/>
      <c r="AR330" s="118"/>
      <c r="AS330" s="123"/>
      <c r="AT330" s="123"/>
      <c r="AU330" s="118"/>
      <c r="AV330" s="118"/>
      <c r="AW330" s="118"/>
      <c r="AX330" s="118"/>
      <c r="AY330" s="118"/>
      <c r="AZ330" s="118"/>
      <c r="BA330" s="118"/>
      <c r="BB330" s="118"/>
      <c r="BC330" s="118"/>
      <c r="BD330" s="118"/>
      <c r="BE330" s="118"/>
      <c r="BF330" s="118"/>
      <c r="BG330" s="118"/>
      <c r="BH330" s="118"/>
      <c r="BI330" s="118"/>
      <c r="BJ330" s="118"/>
      <c r="BK330" s="118"/>
      <c r="BL330" s="118"/>
      <c r="BM330" s="118"/>
      <c r="BN330" s="118"/>
      <c r="BO330" s="118"/>
      <c r="BP330" s="118"/>
      <c r="BQ330" s="118"/>
      <c r="BR330" s="118"/>
      <c r="BS330" s="118"/>
      <c r="BT330" s="118"/>
      <c r="BU330" s="118"/>
      <c r="BV330" s="118"/>
      <c r="BW330" s="118"/>
      <c r="BX330" s="118"/>
      <c r="BY330" s="118"/>
      <c r="BZ330" s="118"/>
      <c r="CA330" s="118"/>
      <c r="CB330" s="118"/>
      <c r="CC330" s="118"/>
      <c r="CD330" s="118"/>
      <c r="CE330" s="118"/>
      <c r="CF330" s="118"/>
      <c r="CG330" s="118"/>
      <c r="CH330" s="118"/>
      <c r="CI330" s="118"/>
      <c r="CJ330" s="118"/>
      <c r="CK330" s="118"/>
      <c r="CL330" s="118"/>
      <c r="CM330" s="118"/>
      <c r="CN330" s="118"/>
      <c r="CO330" s="118"/>
      <c r="CP330" s="118"/>
      <c r="CQ330" s="118"/>
      <c r="CR330" s="118"/>
      <c r="CS330" s="118"/>
      <c r="CT330" s="118"/>
      <c r="CU330" s="118"/>
      <c r="CV330" s="118"/>
      <c r="CW330" s="118"/>
      <c r="CX330" s="118"/>
      <c r="CY330" s="118"/>
      <c r="CZ330" s="118"/>
      <c r="DA330" s="118"/>
      <c r="DB330" s="118"/>
      <c r="DC330" s="118"/>
      <c r="DD330" s="118"/>
      <c r="DE330" s="118"/>
      <c r="DF330" s="118"/>
      <c r="DG330" s="118"/>
      <c r="DH330" s="118"/>
      <c r="DI330" s="118"/>
      <c r="DJ330" s="118"/>
      <c r="DK330" s="118"/>
      <c r="DL330" s="118"/>
      <c r="DM330" s="118"/>
      <c r="DN330" s="118"/>
      <c r="DO330" s="118"/>
      <c r="DP330" s="118"/>
      <c r="DQ330" s="118"/>
      <c r="DR330" s="118"/>
      <c r="DS330" s="118"/>
      <c r="DT330" s="118"/>
      <c r="DU330" s="129"/>
      <c r="DV330" s="118"/>
      <c r="DW330" s="118"/>
      <c r="DX330" s="118"/>
      <c r="DY330" s="118"/>
      <c r="DZ330" s="118"/>
      <c r="EA330" s="118"/>
      <c r="EB330" s="118"/>
      <c r="EC330" s="118"/>
      <c r="ED330" s="118"/>
      <c r="EE330" s="118"/>
      <c r="EF330" s="118"/>
      <c r="EG330" s="118"/>
      <c r="EH330" s="118"/>
      <c r="EI330" s="118"/>
      <c r="EJ330" s="118"/>
      <c r="EK330" s="118"/>
      <c r="EL330" s="123"/>
      <c r="EM330" s="123"/>
      <c r="EN330" s="118"/>
      <c r="EO330" s="118"/>
      <c r="EP330" s="118"/>
      <c r="EQ330" s="118"/>
      <c r="ER330" s="118"/>
      <c r="ES330" s="118"/>
      <c r="ET330" s="118"/>
      <c r="EU330" s="118"/>
      <c r="EV330" s="120"/>
      <c r="EW330" s="120"/>
      <c r="EX330" s="118"/>
      <c r="EY330" s="118"/>
      <c r="EZ330" s="118"/>
      <c r="FA330" s="118"/>
      <c r="FB330" s="118"/>
      <c r="FC330" s="118"/>
      <c r="FD330" s="118"/>
      <c r="FE330" s="118"/>
      <c r="FF330" s="118"/>
      <c r="FG330" s="118"/>
      <c r="FH330" s="118"/>
      <c r="FI330" s="118"/>
      <c r="FJ330" s="118"/>
      <c r="FK330" s="118"/>
      <c r="FL330" s="118"/>
      <c r="FM330" s="118"/>
      <c r="FN330" s="118"/>
      <c r="FO330" s="118"/>
      <c r="FP330" s="118"/>
      <c r="FQ330" s="118"/>
      <c r="FR330" s="118"/>
      <c r="FS330" s="118"/>
      <c r="FT330" s="118"/>
      <c r="FU330" s="118"/>
      <c r="FV330" s="118"/>
      <c r="FW330" s="118"/>
      <c r="FX330" s="118"/>
      <c r="FY330" s="118"/>
      <c r="FZ330" s="118"/>
      <c r="GA330" s="118"/>
      <c r="GB330" s="118"/>
      <c r="GC330" s="118"/>
      <c r="GD330" s="118"/>
      <c r="GE330" s="118"/>
      <c r="GF330" s="118"/>
      <c r="GG330" s="118"/>
      <c r="GH330" s="118"/>
      <c r="GI330" s="118"/>
      <c r="GJ330" s="118"/>
      <c r="GK330" s="118"/>
      <c r="GL330" s="118"/>
      <c r="GM330" s="118"/>
      <c r="GN330" s="118"/>
      <c r="GO330" s="118"/>
      <c r="GP330" s="118"/>
      <c r="GQ330" s="118"/>
      <c r="GR330" s="118"/>
      <c r="GS330" s="118"/>
      <c r="GT330" s="118"/>
      <c r="GU330" s="118"/>
      <c r="GV330" s="118"/>
      <c r="GW330" s="118"/>
      <c r="GX330" s="118"/>
      <c r="GY330" s="118"/>
      <c r="GZ330" s="118"/>
      <c r="HA330" s="118"/>
      <c r="HB330" s="118"/>
      <c r="HC330" s="118"/>
      <c r="HD330" s="118"/>
      <c r="HE330" s="118"/>
      <c r="HF330" s="118"/>
      <c r="HG330" s="118"/>
      <c r="HH330" s="118"/>
      <c r="HI330" s="118"/>
      <c r="HJ330" s="118"/>
      <c r="HK330" s="118"/>
      <c r="HL330" s="118"/>
      <c r="HM330" s="118"/>
      <c r="HN330" s="118"/>
      <c r="HO330" s="118"/>
      <c r="HP330" s="118"/>
      <c r="HQ330" s="118"/>
      <c r="HR330" s="118"/>
      <c r="HS330" s="118"/>
      <c r="HT330" s="118"/>
      <c r="HU330" s="118"/>
      <c r="HV330" s="118"/>
    </row>
    <row r="331" spans="1:230" x14ac:dyDescent="0.3">
      <c r="A331" s="120"/>
      <c r="B331" s="120"/>
      <c r="C331" s="118"/>
      <c r="D331" s="118"/>
      <c r="E331" s="118"/>
      <c r="F331" s="118"/>
      <c r="G331" s="118"/>
      <c r="H331" s="118"/>
      <c r="I331" s="118"/>
      <c r="J331" s="118"/>
      <c r="K331" s="118"/>
      <c r="L331" s="118"/>
      <c r="M331" s="118"/>
      <c r="N331" s="118"/>
      <c r="O331" s="118"/>
      <c r="P331" s="118"/>
      <c r="Q331" s="118"/>
      <c r="R331" s="118"/>
      <c r="S331" s="118"/>
      <c r="T331" s="123"/>
      <c r="U331" s="120"/>
      <c r="V331" s="118"/>
      <c r="W331" s="118"/>
      <c r="X331" s="118"/>
      <c r="Y331" s="118"/>
      <c r="Z331" s="118"/>
      <c r="AA331" s="118"/>
      <c r="AB331" s="118"/>
      <c r="AC331" s="118"/>
      <c r="AD331" s="118"/>
      <c r="AE331" s="118"/>
      <c r="AF331" s="118"/>
      <c r="AG331" s="118"/>
      <c r="AH331" s="118"/>
      <c r="AI331" s="118"/>
      <c r="AJ331" s="118"/>
      <c r="AK331" s="118"/>
      <c r="AL331" s="118"/>
      <c r="AM331" s="118"/>
      <c r="AN331" s="118"/>
      <c r="AO331" s="118"/>
      <c r="AP331" s="118"/>
      <c r="AQ331" s="118"/>
      <c r="AR331" s="118"/>
      <c r="AS331" s="123"/>
      <c r="AT331" s="123"/>
      <c r="AU331" s="118"/>
      <c r="AV331" s="118"/>
      <c r="AW331" s="118"/>
      <c r="AX331" s="118"/>
      <c r="AY331" s="118"/>
      <c r="AZ331" s="118"/>
      <c r="BA331" s="118"/>
      <c r="BB331" s="118"/>
      <c r="BC331" s="118"/>
      <c r="BD331" s="118"/>
      <c r="BE331" s="118"/>
      <c r="BF331" s="118"/>
      <c r="BG331" s="118"/>
      <c r="BH331" s="118"/>
      <c r="BI331" s="118"/>
      <c r="BJ331" s="118"/>
      <c r="BK331" s="118"/>
      <c r="BL331" s="118"/>
      <c r="BM331" s="118"/>
      <c r="BN331" s="118"/>
      <c r="BO331" s="118"/>
      <c r="BP331" s="118"/>
      <c r="BQ331" s="118"/>
      <c r="BR331" s="118"/>
      <c r="BS331" s="118"/>
      <c r="BT331" s="118"/>
      <c r="BU331" s="118"/>
      <c r="BV331" s="118"/>
      <c r="BW331" s="118"/>
      <c r="BX331" s="118"/>
      <c r="BY331" s="118"/>
      <c r="BZ331" s="118"/>
      <c r="CA331" s="118"/>
      <c r="CB331" s="118"/>
      <c r="CC331" s="118"/>
      <c r="CD331" s="118"/>
      <c r="CE331" s="118"/>
      <c r="CF331" s="118"/>
      <c r="CG331" s="118"/>
      <c r="CH331" s="118"/>
      <c r="CI331" s="118"/>
      <c r="CJ331" s="118"/>
      <c r="CK331" s="118"/>
      <c r="CL331" s="118"/>
      <c r="CM331" s="118"/>
      <c r="CN331" s="118"/>
      <c r="CO331" s="118"/>
      <c r="CP331" s="118"/>
      <c r="CQ331" s="118"/>
      <c r="CR331" s="118"/>
      <c r="CS331" s="118"/>
      <c r="CT331" s="118"/>
      <c r="CU331" s="118"/>
      <c r="CV331" s="118"/>
      <c r="CW331" s="118"/>
      <c r="CX331" s="118"/>
      <c r="CY331" s="118"/>
      <c r="CZ331" s="118"/>
      <c r="DA331" s="118"/>
      <c r="DB331" s="118"/>
      <c r="DC331" s="118"/>
      <c r="DD331" s="118"/>
      <c r="DE331" s="118"/>
      <c r="DF331" s="118"/>
      <c r="DG331" s="118"/>
      <c r="DH331" s="118"/>
      <c r="DI331" s="118"/>
      <c r="DJ331" s="118"/>
      <c r="DK331" s="118"/>
      <c r="DL331" s="118"/>
      <c r="DM331" s="118"/>
      <c r="DN331" s="118"/>
      <c r="DO331" s="118"/>
      <c r="DP331" s="118"/>
      <c r="DQ331" s="118"/>
      <c r="DR331" s="118"/>
      <c r="DS331" s="118"/>
      <c r="DT331" s="118"/>
      <c r="DU331" s="129"/>
      <c r="DV331" s="118"/>
      <c r="DW331" s="118"/>
      <c r="DX331" s="118"/>
      <c r="DY331" s="118"/>
      <c r="DZ331" s="118"/>
      <c r="EA331" s="118"/>
      <c r="EB331" s="118"/>
      <c r="EC331" s="118"/>
      <c r="ED331" s="118"/>
      <c r="EE331" s="118"/>
      <c r="EF331" s="118"/>
      <c r="EG331" s="118"/>
      <c r="EH331" s="118"/>
      <c r="EI331" s="118"/>
      <c r="EJ331" s="118"/>
      <c r="EK331" s="118"/>
      <c r="EL331" s="123"/>
      <c r="EM331" s="123"/>
      <c r="EN331" s="118"/>
      <c r="EO331" s="118"/>
      <c r="EP331" s="118"/>
      <c r="EQ331" s="118"/>
      <c r="ER331" s="118"/>
      <c r="ES331" s="118"/>
      <c r="ET331" s="118"/>
      <c r="EU331" s="118"/>
      <c r="EV331" s="120"/>
      <c r="EW331" s="120"/>
      <c r="EX331" s="118"/>
      <c r="EY331" s="118"/>
      <c r="EZ331" s="118"/>
      <c r="FA331" s="118"/>
      <c r="FB331" s="118"/>
      <c r="FC331" s="118"/>
      <c r="FD331" s="118"/>
      <c r="FE331" s="118"/>
      <c r="FF331" s="118"/>
      <c r="FG331" s="118"/>
      <c r="FH331" s="118"/>
      <c r="FI331" s="118"/>
      <c r="FJ331" s="118"/>
      <c r="FK331" s="118"/>
      <c r="FL331" s="118"/>
      <c r="FM331" s="118"/>
      <c r="FN331" s="118"/>
      <c r="FO331" s="118"/>
      <c r="FP331" s="118"/>
      <c r="FQ331" s="118"/>
      <c r="FR331" s="118"/>
      <c r="FS331" s="118"/>
      <c r="FT331" s="118"/>
      <c r="FU331" s="118"/>
      <c r="FV331" s="118"/>
      <c r="FW331" s="118"/>
      <c r="FX331" s="118"/>
      <c r="FY331" s="118"/>
      <c r="FZ331" s="118"/>
      <c r="GA331" s="118"/>
      <c r="GB331" s="118"/>
      <c r="GC331" s="118"/>
      <c r="GD331" s="118"/>
      <c r="GE331" s="118"/>
      <c r="GF331" s="118"/>
      <c r="GG331" s="118"/>
      <c r="GH331" s="118"/>
      <c r="GI331" s="118"/>
      <c r="GJ331" s="118"/>
      <c r="GK331" s="118"/>
      <c r="GL331" s="118"/>
      <c r="GM331" s="118"/>
      <c r="GN331" s="118"/>
      <c r="GO331" s="118"/>
      <c r="GP331" s="118"/>
      <c r="GQ331" s="118"/>
      <c r="GR331" s="118"/>
      <c r="GS331" s="118"/>
      <c r="GT331" s="118"/>
      <c r="GU331" s="118"/>
      <c r="GV331" s="118"/>
      <c r="GW331" s="118"/>
      <c r="GX331" s="118"/>
      <c r="GY331" s="118"/>
      <c r="GZ331" s="118"/>
      <c r="HA331" s="118"/>
      <c r="HB331" s="118"/>
      <c r="HC331" s="118"/>
      <c r="HD331" s="118"/>
      <c r="HE331" s="118"/>
      <c r="HF331" s="118"/>
      <c r="HG331" s="118"/>
      <c r="HH331" s="118"/>
      <c r="HI331" s="118"/>
      <c r="HJ331" s="118"/>
      <c r="HK331" s="118"/>
      <c r="HL331" s="118"/>
      <c r="HM331" s="118"/>
      <c r="HN331" s="118"/>
      <c r="HO331" s="118"/>
      <c r="HP331" s="118"/>
      <c r="HQ331" s="118"/>
      <c r="HR331" s="118"/>
      <c r="HS331" s="118"/>
      <c r="HT331" s="118"/>
      <c r="HU331" s="118"/>
      <c r="HV331" s="118"/>
    </row>
    <row r="332" spans="1:230" x14ac:dyDescent="0.3">
      <c r="A332" s="120"/>
      <c r="B332" s="120"/>
      <c r="C332" s="118"/>
      <c r="D332" s="118"/>
      <c r="E332" s="118"/>
      <c r="F332" s="118"/>
      <c r="G332" s="118"/>
      <c r="H332" s="118"/>
      <c r="I332" s="118"/>
      <c r="J332" s="118"/>
      <c r="K332" s="118"/>
      <c r="L332" s="118"/>
      <c r="M332" s="118"/>
      <c r="N332" s="118"/>
      <c r="O332" s="118"/>
      <c r="P332" s="118"/>
      <c r="Q332" s="118"/>
      <c r="R332" s="118"/>
      <c r="S332" s="118"/>
      <c r="T332" s="123"/>
      <c r="U332" s="120"/>
      <c r="V332" s="118"/>
      <c r="W332" s="118"/>
      <c r="X332" s="118"/>
      <c r="Y332" s="118"/>
      <c r="Z332" s="118"/>
      <c r="AA332" s="118"/>
      <c r="AB332" s="118"/>
      <c r="AC332" s="118"/>
      <c r="AD332" s="118"/>
      <c r="AE332" s="118"/>
      <c r="AF332" s="118"/>
      <c r="AG332" s="118"/>
      <c r="AH332" s="118"/>
      <c r="AI332" s="118"/>
      <c r="AJ332" s="118"/>
      <c r="AK332" s="118"/>
      <c r="AL332" s="118"/>
      <c r="AM332" s="118"/>
      <c r="AN332" s="118"/>
      <c r="AO332" s="118"/>
      <c r="AP332" s="118"/>
      <c r="AQ332" s="118"/>
      <c r="AR332" s="118"/>
      <c r="AS332" s="123"/>
      <c r="AT332" s="123"/>
      <c r="AU332" s="118"/>
      <c r="AV332" s="118"/>
      <c r="AW332" s="118"/>
      <c r="AX332" s="118"/>
      <c r="AY332" s="118"/>
      <c r="AZ332" s="118"/>
      <c r="BA332" s="118"/>
      <c r="BB332" s="118"/>
      <c r="BC332" s="118"/>
      <c r="BD332" s="118"/>
      <c r="BE332" s="118"/>
      <c r="BF332" s="118"/>
      <c r="BG332" s="118"/>
      <c r="BH332" s="118"/>
      <c r="BI332" s="118"/>
      <c r="BJ332" s="118"/>
      <c r="BK332" s="118"/>
      <c r="BL332" s="118"/>
      <c r="BM332" s="118"/>
      <c r="BN332" s="118"/>
      <c r="BO332" s="118"/>
      <c r="BP332" s="118"/>
      <c r="BQ332" s="118"/>
      <c r="BR332" s="118"/>
      <c r="BS332" s="118"/>
      <c r="BT332" s="118"/>
      <c r="BU332" s="118"/>
      <c r="BV332" s="118"/>
      <c r="BW332" s="118"/>
      <c r="BX332" s="118"/>
      <c r="BY332" s="118"/>
      <c r="BZ332" s="118"/>
      <c r="CA332" s="118"/>
      <c r="CB332" s="118"/>
      <c r="CC332" s="118"/>
      <c r="CD332" s="118"/>
      <c r="CE332" s="118"/>
      <c r="CF332" s="118"/>
      <c r="CG332" s="118"/>
      <c r="CH332" s="118"/>
      <c r="CI332" s="118"/>
      <c r="CJ332" s="118"/>
      <c r="CK332" s="118"/>
      <c r="CL332" s="118"/>
      <c r="CM332" s="118"/>
      <c r="CN332" s="118"/>
      <c r="CO332" s="118"/>
      <c r="CP332" s="118"/>
      <c r="CQ332" s="118"/>
      <c r="CR332" s="118"/>
      <c r="CS332" s="118"/>
      <c r="CT332" s="118"/>
      <c r="CU332" s="118"/>
      <c r="CV332" s="118"/>
      <c r="CW332" s="118"/>
      <c r="CX332" s="118"/>
      <c r="CY332" s="118"/>
      <c r="CZ332" s="118"/>
      <c r="DA332" s="118"/>
      <c r="DB332" s="118"/>
      <c r="DC332" s="118"/>
      <c r="DD332" s="118"/>
      <c r="DE332" s="118"/>
      <c r="DF332" s="118"/>
      <c r="DG332" s="118"/>
      <c r="DH332" s="118"/>
      <c r="DI332" s="118"/>
      <c r="DJ332" s="118"/>
      <c r="DK332" s="118"/>
      <c r="DL332" s="118"/>
      <c r="DM332" s="118"/>
      <c r="DN332" s="118"/>
      <c r="DO332" s="118"/>
      <c r="DP332" s="118"/>
      <c r="DQ332" s="118"/>
      <c r="DR332" s="118"/>
      <c r="DS332" s="118"/>
      <c r="DT332" s="118"/>
      <c r="DU332" s="129"/>
      <c r="DV332" s="118"/>
      <c r="DW332" s="118"/>
      <c r="DX332" s="118"/>
      <c r="DY332" s="118"/>
      <c r="DZ332" s="118"/>
      <c r="EA332" s="118"/>
      <c r="EB332" s="118"/>
      <c r="EC332" s="118"/>
      <c r="ED332" s="118"/>
      <c r="EE332" s="118"/>
      <c r="EF332" s="118"/>
      <c r="EG332" s="118"/>
      <c r="EH332" s="118"/>
      <c r="EI332" s="118"/>
      <c r="EJ332" s="118"/>
      <c r="EK332" s="118"/>
      <c r="EL332" s="123"/>
      <c r="EM332" s="123"/>
      <c r="EN332" s="118"/>
      <c r="EO332" s="118"/>
      <c r="EP332" s="118"/>
      <c r="EQ332" s="118"/>
      <c r="ER332" s="118"/>
      <c r="ES332" s="118"/>
      <c r="ET332" s="118"/>
      <c r="EU332" s="118"/>
      <c r="EV332" s="120"/>
      <c r="EW332" s="120"/>
      <c r="EX332" s="118"/>
      <c r="EY332" s="118"/>
      <c r="EZ332" s="118"/>
      <c r="FA332" s="118"/>
      <c r="FB332" s="118"/>
      <c r="FC332" s="118"/>
      <c r="FD332" s="118"/>
      <c r="FE332" s="118"/>
      <c r="FF332" s="118"/>
      <c r="FG332" s="118"/>
      <c r="FH332" s="118"/>
      <c r="FI332" s="118"/>
      <c r="FJ332" s="118"/>
      <c r="FK332" s="118"/>
      <c r="FL332" s="118"/>
      <c r="FM332" s="118"/>
      <c r="FN332" s="118"/>
      <c r="FO332" s="118"/>
      <c r="FP332" s="118"/>
      <c r="FQ332" s="118"/>
      <c r="FR332" s="118"/>
      <c r="FS332" s="118"/>
      <c r="FT332" s="118"/>
      <c r="FU332" s="118"/>
      <c r="FV332" s="118"/>
      <c r="FW332" s="118"/>
      <c r="FX332" s="118"/>
      <c r="FY332" s="118"/>
      <c r="FZ332" s="118"/>
      <c r="GA332" s="118"/>
      <c r="GB332" s="118"/>
      <c r="GC332" s="118"/>
      <c r="GD332" s="118"/>
      <c r="GE332" s="118"/>
      <c r="GF332" s="118"/>
      <c r="GG332" s="118"/>
      <c r="GH332" s="118"/>
      <c r="GI332" s="118"/>
      <c r="GJ332" s="118"/>
      <c r="GK332" s="118"/>
      <c r="GL332" s="118"/>
      <c r="GM332" s="118"/>
      <c r="GN332" s="118"/>
      <c r="GO332" s="118"/>
      <c r="GP332" s="118"/>
      <c r="GQ332" s="118"/>
      <c r="GR332" s="118"/>
      <c r="GS332" s="118"/>
      <c r="GT332" s="118"/>
      <c r="GU332" s="118"/>
      <c r="GV332" s="118"/>
      <c r="GW332" s="118"/>
      <c r="GX332" s="118"/>
      <c r="GY332" s="118"/>
      <c r="GZ332" s="118"/>
      <c r="HA332" s="118"/>
      <c r="HB332" s="118"/>
      <c r="HC332" s="118"/>
      <c r="HD332" s="118"/>
      <c r="HE332" s="118"/>
      <c r="HF332" s="118"/>
      <c r="HG332" s="118"/>
      <c r="HH332" s="118"/>
      <c r="HI332" s="118"/>
      <c r="HJ332" s="118"/>
      <c r="HK332" s="118"/>
      <c r="HL332" s="118"/>
      <c r="HM332" s="118"/>
      <c r="HN332" s="118"/>
      <c r="HO332" s="118"/>
      <c r="HP332" s="118"/>
      <c r="HQ332" s="118"/>
      <c r="HR332" s="118"/>
      <c r="HS332" s="118"/>
      <c r="HT332" s="118"/>
      <c r="HU332" s="118"/>
      <c r="HV332" s="118"/>
    </row>
    <row r="333" spans="1:230" x14ac:dyDescent="0.3">
      <c r="A333" s="120"/>
      <c r="B333" s="120"/>
      <c r="C333" s="118"/>
      <c r="D333" s="118"/>
      <c r="E333" s="118"/>
      <c r="F333" s="118"/>
      <c r="G333" s="118"/>
      <c r="H333" s="118"/>
      <c r="I333" s="118"/>
      <c r="J333" s="118"/>
      <c r="K333" s="118"/>
      <c r="L333" s="118"/>
      <c r="M333" s="118"/>
      <c r="N333" s="118"/>
      <c r="O333" s="118"/>
      <c r="P333" s="118"/>
      <c r="Q333" s="118"/>
      <c r="R333" s="118"/>
      <c r="S333" s="118"/>
      <c r="T333" s="123"/>
      <c r="U333" s="120"/>
      <c r="V333" s="118"/>
      <c r="W333" s="118"/>
      <c r="X333" s="118"/>
      <c r="Y333" s="118"/>
      <c r="Z333" s="118"/>
      <c r="AA333" s="118"/>
      <c r="AB333" s="118"/>
      <c r="AC333" s="118"/>
      <c r="AD333" s="118"/>
      <c r="AE333" s="118"/>
      <c r="AF333" s="118"/>
      <c r="AG333" s="118"/>
      <c r="AH333" s="118"/>
      <c r="AI333" s="118"/>
      <c r="AJ333" s="118"/>
      <c r="AK333" s="118"/>
      <c r="AL333" s="118"/>
      <c r="AM333" s="118"/>
      <c r="AN333" s="118"/>
      <c r="AO333" s="118"/>
      <c r="AP333" s="118"/>
      <c r="AQ333" s="118"/>
      <c r="AR333" s="118"/>
      <c r="AS333" s="123"/>
      <c r="AT333" s="123"/>
      <c r="AU333" s="118"/>
      <c r="AV333" s="118"/>
      <c r="AW333" s="118"/>
      <c r="AX333" s="118"/>
      <c r="AY333" s="118"/>
      <c r="AZ333" s="118"/>
      <c r="BA333" s="118"/>
      <c r="BB333" s="118"/>
      <c r="BC333" s="118"/>
      <c r="BD333" s="118"/>
      <c r="BE333" s="118"/>
      <c r="BF333" s="118"/>
      <c r="BG333" s="118"/>
      <c r="BH333" s="118"/>
      <c r="BI333" s="118"/>
      <c r="BJ333" s="118"/>
      <c r="BK333" s="118"/>
      <c r="BL333" s="118"/>
      <c r="BM333" s="118"/>
      <c r="BN333" s="118"/>
      <c r="BO333" s="118"/>
      <c r="BP333" s="118"/>
      <c r="BQ333" s="118"/>
      <c r="BR333" s="118"/>
      <c r="BS333" s="118"/>
      <c r="BT333" s="118"/>
      <c r="BU333" s="118"/>
      <c r="BV333" s="118"/>
      <c r="BW333" s="118"/>
      <c r="BX333" s="118"/>
      <c r="BY333" s="118"/>
      <c r="BZ333" s="118"/>
      <c r="CA333" s="118"/>
      <c r="CB333" s="118"/>
      <c r="CC333" s="118"/>
      <c r="CD333" s="118"/>
      <c r="CE333" s="118"/>
      <c r="CF333" s="118"/>
      <c r="CG333" s="118"/>
      <c r="CH333" s="118"/>
      <c r="CI333" s="118"/>
      <c r="CJ333" s="118"/>
      <c r="CK333" s="118"/>
      <c r="CL333" s="118"/>
      <c r="CM333" s="118"/>
      <c r="CN333" s="118"/>
      <c r="CO333" s="118"/>
      <c r="CP333" s="118"/>
      <c r="CQ333" s="118"/>
      <c r="CR333" s="118"/>
      <c r="CS333" s="118"/>
      <c r="CT333" s="118"/>
      <c r="CU333" s="118"/>
      <c r="CV333" s="118"/>
      <c r="CW333" s="118"/>
      <c r="CX333" s="118"/>
      <c r="CY333" s="118"/>
      <c r="CZ333" s="118"/>
      <c r="DA333" s="118"/>
      <c r="DB333" s="118"/>
      <c r="DC333" s="118"/>
      <c r="DD333" s="118"/>
      <c r="DE333" s="118"/>
      <c r="DF333" s="118"/>
      <c r="DG333" s="118"/>
      <c r="DH333" s="118"/>
      <c r="DI333" s="118"/>
      <c r="DJ333" s="118"/>
      <c r="DK333" s="118"/>
      <c r="DL333" s="118"/>
      <c r="DM333" s="118"/>
      <c r="DN333" s="118"/>
      <c r="DO333" s="118"/>
      <c r="DP333" s="118"/>
      <c r="DQ333" s="118"/>
      <c r="DR333" s="118"/>
      <c r="DS333" s="118"/>
      <c r="DT333" s="118"/>
      <c r="DU333" s="129"/>
      <c r="DV333" s="118"/>
      <c r="DW333" s="118"/>
      <c r="DX333" s="118"/>
      <c r="DY333" s="118"/>
      <c r="DZ333" s="118"/>
      <c r="EA333" s="118"/>
      <c r="EB333" s="118"/>
      <c r="EC333" s="118"/>
      <c r="ED333" s="118"/>
      <c r="EE333" s="118"/>
      <c r="EF333" s="118"/>
      <c r="EG333" s="118"/>
      <c r="EH333" s="118"/>
      <c r="EI333" s="118"/>
      <c r="EJ333" s="118"/>
      <c r="EK333" s="118"/>
      <c r="EL333" s="123"/>
      <c r="EM333" s="123"/>
      <c r="EN333" s="118"/>
      <c r="EO333" s="118"/>
      <c r="EP333" s="118"/>
      <c r="EQ333" s="118"/>
      <c r="ER333" s="118"/>
      <c r="ES333" s="118"/>
      <c r="ET333" s="118"/>
      <c r="EU333" s="118"/>
      <c r="EV333" s="120"/>
      <c r="EW333" s="120"/>
      <c r="EX333" s="118"/>
      <c r="EY333" s="118"/>
      <c r="EZ333" s="118"/>
      <c r="FA333" s="118"/>
      <c r="FB333" s="118"/>
      <c r="FC333" s="118"/>
      <c r="FD333" s="118"/>
      <c r="FE333" s="118"/>
      <c r="FF333" s="118"/>
      <c r="FG333" s="118"/>
      <c r="FH333" s="118"/>
      <c r="FI333" s="118"/>
      <c r="FJ333" s="118"/>
      <c r="FK333" s="118"/>
      <c r="FL333" s="118"/>
      <c r="FM333" s="118"/>
      <c r="FN333" s="118"/>
      <c r="FO333" s="118"/>
      <c r="FP333" s="118"/>
      <c r="FQ333" s="118"/>
      <c r="FR333" s="118"/>
      <c r="FS333" s="118"/>
      <c r="FT333" s="118"/>
      <c r="FU333" s="118"/>
      <c r="FV333" s="118"/>
      <c r="FW333" s="118"/>
      <c r="FX333" s="118"/>
      <c r="FY333" s="118"/>
      <c r="FZ333" s="118"/>
      <c r="GA333" s="118"/>
      <c r="GB333" s="118"/>
      <c r="GC333" s="118"/>
      <c r="GD333" s="118"/>
      <c r="GE333" s="118"/>
      <c r="GF333" s="118"/>
      <c r="GG333" s="118"/>
      <c r="GH333" s="118"/>
      <c r="GI333" s="118"/>
      <c r="GJ333" s="118"/>
      <c r="GK333" s="118"/>
      <c r="GL333" s="118"/>
      <c r="GM333" s="118"/>
      <c r="GN333" s="118"/>
      <c r="GO333" s="118"/>
      <c r="GP333" s="118"/>
      <c r="GQ333" s="118"/>
      <c r="GR333" s="118"/>
      <c r="GS333" s="118"/>
      <c r="GT333" s="118"/>
      <c r="GU333" s="118"/>
      <c r="GV333" s="118"/>
      <c r="GW333" s="118"/>
      <c r="GX333" s="118"/>
      <c r="GY333" s="118"/>
      <c r="GZ333" s="118"/>
      <c r="HA333" s="118"/>
      <c r="HB333" s="118"/>
      <c r="HC333" s="118"/>
      <c r="HD333" s="118"/>
      <c r="HE333" s="118"/>
      <c r="HF333" s="118"/>
      <c r="HG333" s="118"/>
      <c r="HH333" s="118"/>
      <c r="HI333" s="118"/>
      <c r="HJ333" s="118"/>
      <c r="HK333" s="118"/>
      <c r="HL333" s="118"/>
      <c r="HM333" s="118"/>
      <c r="HN333" s="118"/>
      <c r="HO333" s="118"/>
      <c r="HP333" s="118"/>
      <c r="HQ333" s="118"/>
      <c r="HR333" s="118"/>
      <c r="HS333" s="118"/>
      <c r="HT333" s="118"/>
      <c r="HU333" s="118"/>
      <c r="HV333" s="118"/>
    </row>
    <row r="334" spans="1:230" x14ac:dyDescent="0.3">
      <c r="A334" s="120"/>
      <c r="B334" s="120"/>
      <c r="C334" s="118"/>
      <c r="D334" s="118"/>
      <c r="E334" s="118"/>
      <c r="F334" s="118"/>
      <c r="G334" s="118"/>
      <c r="H334" s="118"/>
      <c r="I334" s="118"/>
      <c r="J334" s="118"/>
      <c r="K334" s="118"/>
      <c r="L334" s="118"/>
      <c r="M334" s="118"/>
      <c r="N334" s="118"/>
      <c r="O334" s="118"/>
      <c r="P334" s="118"/>
      <c r="Q334" s="118"/>
      <c r="R334" s="118"/>
      <c r="S334" s="118"/>
      <c r="T334" s="123"/>
      <c r="U334" s="120"/>
      <c r="V334" s="118"/>
      <c r="W334" s="118"/>
      <c r="X334" s="118"/>
      <c r="Y334" s="118"/>
      <c r="Z334" s="118"/>
      <c r="AA334" s="118"/>
      <c r="AB334" s="118"/>
      <c r="AC334" s="118"/>
      <c r="AD334" s="118"/>
      <c r="AE334" s="118"/>
      <c r="AF334" s="118"/>
      <c r="AG334" s="118"/>
      <c r="AH334" s="118"/>
      <c r="AI334" s="118"/>
      <c r="AJ334" s="118"/>
      <c r="AK334" s="118"/>
      <c r="AL334" s="118"/>
      <c r="AM334" s="118"/>
      <c r="AN334" s="118"/>
      <c r="AO334" s="118"/>
      <c r="AP334" s="118"/>
      <c r="AQ334" s="118"/>
      <c r="AR334" s="118"/>
      <c r="AS334" s="123"/>
      <c r="AT334" s="123"/>
      <c r="AU334" s="118"/>
      <c r="AV334" s="118"/>
      <c r="AW334" s="118"/>
      <c r="AX334" s="118"/>
      <c r="AY334" s="118"/>
      <c r="AZ334" s="118"/>
      <c r="BA334" s="118"/>
      <c r="BB334" s="118"/>
      <c r="BC334" s="118"/>
      <c r="BD334" s="118"/>
      <c r="BE334" s="118"/>
      <c r="BF334" s="118"/>
      <c r="BG334" s="118"/>
      <c r="BH334" s="118"/>
      <c r="BI334" s="118"/>
      <c r="BJ334" s="118"/>
      <c r="BK334" s="118"/>
      <c r="BL334" s="118"/>
      <c r="BM334" s="118"/>
      <c r="BN334" s="118"/>
      <c r="BO334" s="118"/>
      <c r="BP334" s="118"/>
      <c r="BQ334" s="118"/>
      <c r="BR334" s="118"/>
      <c r="BS334" s="118"/>
      <c r="BT334" s="118"/>
      <c r="BU334" s="118"/>
      <c r="BV334" s="118"/>
      <c r="BW334" s="118"/>
      <c r="BX334" s="118"/>
      <c r="BY334" s="118"/>
      <c r="BZ334" s="118"/>
      <c r="CA334" s="118"/>
      <c r="CB334" s="118"/>
      <c r="CC334" s="118"/>
      <c r="CD334" s="118"/>
      <c r="CE334" s="118"/>
      <c r="CF334" s="118"/>
      <c r="CG334" s="118"/>
      <c r="CH334" s="118"/>
      <c r="CI334" s="118"/>
      <c r="CJ334" s="118"/>
      <c r="CK334" s="118"/>
      <c r="CL334" s="118"/>
      <c r="CM334" s="118"/>
      <c r="CN334" s="118"/>
      <c r="CO334" s="118"/>
      <c r="CP334" s="118"/>
      <c r="CQ334" s="118"/>
      <c r="CR334" s="118"/>
      <c r="CS334" s="118"/>
      <c r="CT334" s="118"/>
      <c r="CU334" s="118"/>
      <c r="CV334" s="118"/>
      <c r="CW334" s="118"/>
      <c r="CX334" s="118"/>
      <c r="CY334" s="118"/>
      <c r="CZ334" s="118"/>
      <c r="DA334" s="118"/>
      <c r="DB334" s="118"/>
      <c r="DC334" s="118"/>
      <c r="DD334" s="118"/>
      <c r="DE334" s="118"/>
      <c r="DF334" s="118"/>
      <c r="DG334" s="118"/>
      <c r="DH334" s="118"/>
      <c r="DI334" s="118"/>
      <c r="DJ334" s="118"/>
      <c r="DK334" s="118"/>
      <c r="DL334" s="118"/>
      <c r="DM334" s="118"/>
      <c r="DN334" s="118"/>
      <c r="DO334" s="118"/>
      <c r="DP334" s="118"/>
      <c r="DQ334" s="118"/>
      <c r="DR334" s="118"/>
      <c r="DS334" s="118"/>
      <c r="DT334" s="118"/>
      <c r="DU334" s="129"/>
      <c r="DV334" s="118"/>
      <c r="DW334" s="118"/>
      <c r="DX334" s="118"/>
      <c r="DY334" s="118"/>
      <c r="DZ334" s="118"/>
      <c r="EA334" s="118"/>
      <c r="EB334" s="118"/>
      <c r="EC334" s="118"/>
      <c r="ED334" s="118"/>
      <c r="EE334" s="118"/>
      <c r="EF334" s="118"/>
      <c r="EG334" s="118"/>
      <c r="EH334" s="118"/>
      <c r="EI334" s="118"/>
      <c r="EJ334" s="118"/>
      <c r="EK334" s="118"/>
      <c r="EL334" s="123"/>
      <c r="EM334" s="123"/>
      <c r="EN334" s="118"/>
      <c r="EO334" s="118"/>
      <c r="EP334" s="118"/>
      <c r="EQ334" s="118"/>
      <c r="ER334" s="118"/>
      <c r="ES334" s="118"/>
      <c r="ET334" s="118"/>
      <c r="EU334" s="118"/>
      <c r="EV334" s="120"/>
      <c r="EW334" s="120"/>
      <c r="EX334" s="118"/>
      <c r="EY334" s="118"/>
      <c r="EZ334" s="118"/>
      <c r="FA334" s="118"/>
      <c r="FB334" s="118"/>
      <c r="FC334" s="118"/>
      <c r="FD334" s="118"/>
      <c r="FE334" s="118"/>
      <c r="FF334" s="118"/>
      <c r="FG334" s="118"/>
      <c r="FH334" s="118"/>
      <c r="FI334" s="118"/>
      <c r="FJ334" s="118"/>
      <c r="FK334" s="118"/>
      <c r="FL334" s="118"/>
      <c r="FM334" s="118"/>
      <c r="FN334" s="118"/>
      <c r="FO334" s="118"/>
      <c r="FP334" s="118"/>
      <c r="FQ334" s="118"/>
      <c r="FR334" s="118"/>
      <c r="FS334" s="118"/>
      <c r="FT334" s="118"/>
      <c r="FU334" s="118"/>
      <c r="FV334" s="118"/>
      <c r="FW334" s="118"/>
      <c r="FX334" s="118"/>
      <c r="FY334" s="118"/>
      <c r="FZ334" s="118"/>
      <c r="GA334" s="118"/>
      <c r="GB334" s="118"/>
      <c r="GC334" s="118"/>
      <c r="GD334" s="118"/>
      <c r="GE334" s="118"/>
      <c r="GF334" s="118"/>
      <c r="GG334" s="118"/>
      <c r="GH334" s="118"/>
      <c r="GI334" s="118"/>
      <c r="GJ334" s="118"/>
      <c r="GK334" s="118"/>
      <c r="GL334" s="118"/>
      <c r="GM334" s="118"/>
      <c r="GN334" s="118"/>
      <c r="GO334" s="118"/>
      <c r="GP334" s="118"/>
      <c r="GQ334" s="118"/>
      <c r="GR334" s="118"/>
      <c r="GS334" s="118"/>
      <c r="GT334" s="118"/>
      <c r="GU334" s="118"/>
      <c r="GV334" s="118"/>
      <c r="GW334" s="118"/>
      <c r="GX334" s="118"/>
      <c r="GY334" s="118"/>
      <c r="GZ334" s="118"/>
      <c r="HA334" s="118"/>
      <c r="HB334" s="118"/>
      <c r="HC334" s="118"/>
      <c r="HD334" s="118"/>
      <c r="HE334" s="118"/>
      <c r="HF334" s="118"/>
      <c r="HG334" s="118"/>
      <c r="HH334" s="118"/>
      <c r="HI334" s="118"/>
      <c r="HJ334" s="118"/>
      <c r="HK334" s="118"/>
      <c r="HL334" s="118"/>
      <c r="HM334" s="118"/>
      <c r="HN334" s="118"/>
      <c r="HO334" s="118"/>
      <c r="HP334" s="118"/>
      <c r="HQ334" s="118"/>
      <c r="HR334" s="118"/>
      <c r="HS334" s="118"/>
      <c r="HT334" s="118"/>
      <c r="HU334" s="118"/>
      <c r="HV334" s="118"/>
    </row>
    <row r="335" spans="1:230" x14ac:dyDescent="0.3">
      <c r="A335" s="120"/>
      <c r="B335" s="120"/>
      <c r="C335" s="118"/>
      <c r="D335" s="118"/>
      <c r="E335" s="118"/>
      <c r="F335" s="118"/>
      <c r="G335" s="118"/>
      <c r="H335" s="118"/>
      <c r="I335" s="118"/>
      <c r="J335" s="118"/>
      <c r="K335" s="118"/>
      <c r="L335" s="118"/>
      <c r="M335" s="118"/>
      <c r="N335" s="118"/>
      <c r="O335" s="118"/>
      <c r="P335" s="118"/>
      <c r="Q335" s="118"/>
      <c r="R335" s="118"/>
      <c r="S335" s="118"/>
      <c r="T335" s="123"/>
      <c r="U335" s="120"/>
      <c r="V335" s="118"/>
      <c r="W335" s="118"/>
      <c r="X335" s="118"/>
      <c r="Y335" s="118"/>
      <c r="Z335" s="118"/>
      <c r="AA335" s="118"/>
      <c r="AB335" s="118"/>
      <c r="AC335" s="118"/>
      <c r="AD335" s="118"/>
      <c r="AE335" s="118"/>
      <c r="AF335" s="118"/>
      <c r="AG335" s="118"/>
      <c r="AH335" s="118"/>
      <c r="AI335" s="118"/>
      <c r="AJ335" s="118"/>
      <c r="AK335" s="118"/>
      <c r="AL335" s="118"/>
      <c r="AM335" s="118"/>
      <c r="AN335" s="118"/>
      <c r="AO335" s="118"/>
      <c r="AP335" s="118"/>
      <c r="AQ335" s="118"/>
      <c r="AR335" s="118"/>
      <c r="AS335" s="123"/>
      <c r="AT335" s="123"/>
      <c r="AU335" s="118"/>
      <c r="AV335" s="118"/>
      <c r="AW335" s="118"/>
      <c r="AX335" s="118"/>
      <c r="AY335" s="118"/>
      <c r="AZ335" s="118"/>
      <c r="BA335" s="118"/>
      <c r="BB335" s="118"/>
      <c r="BC335" s="118"/>
      <c r="BD335" s="118"/>
      <c r="BE335" s="118"/>
      <c r="BF335" s="118"/>
      <c r="BG335" s="118"/>
      <c r="BH335" s="118"/>
      <c r="BI335" s="118"/>
      <c r="BJ335" s="118"/>
      <c r="BK335" s="118"/>
      <c r="BL335" s="118"/>
      <c r="BM335" s="118"/>
      <c r="BN335" s="118"/>
      <c r="BO335" s="118"/>
      <c r="BP335" s="118"/>
      <c r="BQ335" s="118"/>
      <c r="BR335" s="118"/>
      <c r="BS335" s="118"/>
      <c r="BT335" s="118"/>
      <c r="BU335" s="118"/>
      <c r="BV335" s="118"/>
      <c r="BW335" s="118"/>
      <c r="BX335" s="118"/>
      <c r="BY335" s="118"/>
      <c r="BZ335" s="118"/>
      <c r="CA335" s="118"/>
      <c r="CB335" s="118"/>
      <c r="CC335" s="118"/>
      <c r="CD335" s="118"/>
      <c r="CE335" s="118"/>
      <c r="CF335" s="118"/>
      <c r="CG335" s="118"/>
      <c r="CH335" s="118"/>
      <c r="CI335" s="118"/>
      <c r="CJ335" s="118"/>
      <c r="CK335" s="118"/>
      <c r="CL335" s="118"/>
      <c r="CM335" s="118"/>
      <c r="CN335" s="118"/>
      <c r="CO335" s="118"/>
      <c r="CP335" s="118"/>
      <c r="CQ335" s="118"/>
      <c r="CR335" s="118"/>
      <c r="CS335" s="118"/>
      <c r="CT335" s="118"/>
      <c r="CU335" s="118"/>
      <c r="CV335" s="118"/>
      <c r="CW335" s="118"/>
      <c r="CX335" s="118"/>
      <c r="CY335" s="118"/>
      <c r="CZ335" s="118"/>
      <c r="DA335" s="118"/>
      <c r="DB335" s="118"/>
      <c r="DC335" s="118"/>
      <c r="DD335" s="118"/>
      <c r="DE335" s="118"/>
      <c r="DF335" s="118"/>
      <c r="DG335" s="118"/>
      <c r="DH335" s="118"/>
      <c r="DI335" s="118"/>
      <c r="DJ335" s="118"/>
      <c r="DK335" s="118"/>
      <c r="DL335" s="118"/>
      <c r="DM335" s="118"/>
      <c r="DN335" s="118"/>
      <c r="DO335" s="118"/>
      <c r="DP335" s="118"/>
      <c r="DQ335" s="118"/>
      <c r="DR335" s="118"/>
      <c r="DS335" s="118"/>
      <c r="DT335" s="118"/>
      <c r="DU335" s="129"/>
      <c r="DV335" s="118"/>
      <c r="DW335" s="118"/>
      <c r="DX335" s="118"/>
      <c r="DY335" s="118"/>
      <c r="DZ335" s="118"/>
      <c r="EA335" s="118"/>
      <c r="EB335" s="118"/>
      <c r="EC335" s="118"/>
      <c r="ED335" s="118"/>
      <c r="EE335" s="118"/>
      <c r="EF335" s="118"/>
      <c r="EG335" s="118"/>
      <c r="EH335" s="118"/>
      <c r="EI335" s="118"/>
      <c r="EJ335" s="118"/>
      <c r="EK335" s="118"/>
      <c r="EL335" s="123"/>
      <c r="EM335" s="123"/>
      <c r="EN335" s="118"/>
      <c r="EO335" s="118"/>
      <c r="EP335" s="118"/>
      <c r="EQ335" s="118"/>
      <c r="ER335" s="118"/>
      <c r="ES335" s="118"/>
      <c r="ET335" s="118"/>
      <c r="EU335" s="118"/>
      <c r="EV335" s="120"/>
      <c r="EW335" s="120"/>
      <c r="EX335" s="118"/>
      <c r="EY335" s="118"/>
      <c r="EZ335" s="118"/>
      <c r="FA335" s="118"/>
      <c r="FB335" s="118"/>
      <c r="FC335" s="118"/>
      <c r="FD335" s="118"/>
      <c r="FE335" s="118"/>
      <c r="FF335" s="118"/>
      <c r="FG335" s="118"/>
      <c r="FH335" s="118"/>
      <c r="FI335" s="118"/>
      <c r="FJ335" s="118"/>
      <c r="FK335" s="118"/>
      <c r="FL335" s="118"/>
      <c r="FM335" s="118"/>
      <c r="FN335" s="118"/>
      <c r="FO335" s="118"/>
      <c r="FP335" s="118"/>
      <c r="FQ335" s="118"/>
      <c r="FR335" s="118"/>
      <c r="FS335" s="118"/>
      <c r="FT335" s="118"/>
      <c r="FU335" s="118"/>
      <c r="FV335" s="118"/>
      <c r="FW335" s="118"/>
      <c r="FX335" s="118"/>
      <c r="FY335" s="118"/>
      <c r="FZ335" s="118"/>
      <c r="GA335" s="118"/>
      <c r="GB335" s="118"/>
      <c r="GC335" s="118"/>
      <c r="GD335" s="118"/>
      <c r="GE335" s="118"/>
      <c r="GF335" s="118"/>
      <c r="GG335" s="118"/>
      <c r="GH335" s="118"/>
      <c r="GI335" s="118"/>
      <c r="GJ335" s="118"/>
      <c r="GK335" s="118"/>
      <c r="GL335" s="118"/>
      <c r="GM335" s="118"/>
      <c r="GN335" s="118"/>
      <c r="GO335" s="118"/>
      <c r="GP335" s="118"/>
      <c r="GQ335" s="118"/>
      <c r="GR335" s="118"/>
      <c r="GS335" s="118"/>
      <c r="GT335" s="118"/>
      <c r="GU335" s="118"/>
      <c r="GV335" s="118"/>
      <c r="GW335" s="118"/>
      <c r="GX335" s="118"/>
      <c r="GY335" s="118"/>
      <c r="GZ335" s="118"/>
      <c r="HA335" s="118"/>
      <c r="HB335" s="118"/>
      <c r="HC335" s="118"/>
      <c r="HD335" s="118"/>
      <c r="HE335" s="118"/>
      <c r="HF335" s="118"/>
      <c r="HG335" s="118"/>
      <c r="HH335" s="118"/>
      <c r="HI335" s="118"/>
      <c r="HJ335" s="118"/>
      <c r="HK335" s="118"/>
      <c r="HL335" s="118"/>
      <c r="HM335" s="118"/>
      <c r="HN335" s="118"/>
      <c r="HO335" s="118"/>
      <c r="HP335" s="118"/>
      <c r="HQ335" s="118"/>
      <c r="HR335" s="118"/>
      <c r="HS335" s="118"/>
      <c r="HT335" s="118"/>
      <c r="HU335" s="118"/>
      <c r="HV335" s="118"/>
    </row>
    <row r="336" spans="1:230" x14ac:dyDescent="0.3">
      <c r="A336" s="120"/>
      <c r="B336" s="120"/>
      <c r="C336" s="118"/>
      <c r="D336" s="118"/>
      <c r="E336" s="118"/>
      <c r="F336" s="118"/>
      <c r="G336" s="118"/>
      <c r="H336" s="118"/>
      <c r="I336" s="118"/>
      <c r="J336" s="118"/>
      <c r="K336" s="118"/>
      <c r="L336" s="118"/>
      <c r="M336" s="118"/>
      <c r="N336" s="118"/>
      <c r="O336" s="118"/>
      <c r="P336" s="118"/>
      <c r="Q336" s="118"/>
      <c r="R336" s="118"/>
      <c r="S336" s="118"/>
      <c r="T336" s="123"/>
      <c r="U336" s="120"/>
      <c r="V336" s="118"/>
      <c r="W336" s="118"/>
      <c r="X336" s="118"/>
      <c r="Y336" s="118"/>
      <c r="Z336" s="118"/>
      <c r="AA336" s="118"/>
      <c r="AB336" s="118"/>
      <c r="AC336" s="118"/>
      <c r="AD336" s="118"/>
      <c r="AE336" s="118"/>
      <c r="AF336" s="118"/>
      <c r="AG336" s="118"/>
      <c r="AH336" s="118"/>
      <c r="AI336" s="118"/>
      <c r="AJ336" s="118"/>
      <c r="AK336" s="118"/>
      <c r="AL336" s="118"/>
      <c r="AM336" s="118"/>
      <c r="AN336" s="118"/>
      <c r="AO336" s="118"/>
      <c r="AP336" s="118"/>
      <c r="AQ336" s="118"/>
      <c r="AR336" s="118"/>
      <c r="AS336" s="123"/>
      <c r="AT336" s="123"/>
      <c r="AU336" s="118"/>
      <c r="AV336" s="118"/>
      <c r="AW336" s="118"/>
      <c r="AX336" s="118"/>
      <c r="AY336" s="118"/>
      <c r="AZ336" s="118"/>
      <c r="BA336" s="118"/>
      <c r="BB336" s="118"/>
      <c r="BC336" s="118"/>
      <c r="BD336" s="118"/>
      <c r="BE336" s="118"/>
      <c r="BF336" s="118"/>
      <c r="BG336" s="118"/>
      <c r="BH336" s="118"/>
      <c r="BI336" s="118"/>
      <c r="BJ336" s="118"/>
      <c r="BK336" s="118"/>
      <c r="BL336" s="118"/>
      <c r="BM336" s="118"/>
      <c r="BN336" s="118"/>
      <c r="BO336" s="118"/>
      <c r="BP336" s="118"/>
      <c r="BQ336" s="118"/>
      <c r="BR336" s="118"/>
      <c r="BS336" s="118"/>
      <c r="BT336" s="118"/>
      <c r="BU336" s="118"/>
      <c r="BV336" s="118"/>
      <c r="BW336" s="118"/>
      <c r="BX336" s="118"/>
      <c r="BY336" s="118"/>
      <c r="BZ336" s="118"/>
      <c r="CA336" s="118"/>
      <c r="CB336" s="118"/>
      <c r="CC336" s="118"/>
      <c r="CD336" s="118"/>
      <c r="CE336" s="118"/>
      <c r="CF336" s="118"/>
      <c r="CG336" s="118"/>
      <c r="CH336" s="118"/>
      <c r="CI336" s="118"/>
      <c r="CJ336" s="118"/>
      <c r="CK336" s="118"/>
      <c r="CL336" s="118"/>
      <c r="CM336" s="118"/>
      <c r="CN336" s="118"/>
      <c r="CO336" s="118"/>
      <c r="CP336" s="118"/>
      <c r="CQ336" s="118"/>
      <c r="CR336" s="118"/>
      <c r="CS336" s="118"/>
      <c r="CT336" s="118"/>
      <c r="CU336" s="118"/>
      <c r="CV336" s="118"/>
      <c r="CW336" s="118"/>
      <c r="CX336" s="118"/>
      <c r="CY336" s="118"/>
      <c r="CZ336" s="118"/>
      <c r="DA336" s="118"/>
      <c r="DB336" s="118"/>
      <c r="DC336" s="118"/>
      <c r="DD336" s="118"/>
      <c r="DE336" s="118"/>
      <c r="DF336" s="118"/>
      <c r="DG336" s="118"/>
      <c r="DH336" s="118"/>
      <c r="DI336" s="118"/>
      <c r="DJ336" s="118"/>
      <c r="DK336" s="118"/>
      <c r="DL336" s="118"/>
      <c r="DM336" s="118"/>
      <c r="DN336" s="118"/>
      <c r="DO336" s="118"/>
      <c r="DP336" s="118"/>
      <c r="DQ336" s="118"/>
      <c r="DR336" s="118"/>
      <c r="DS336" s="118"/>
      <c r="DT336" s="118"/>
      <c r="DU336" s="129"/>
      <c r="DV336" s="118"/>
      <c r="DW336" s="118"/>
      <c r="DX336" s="118"/>
      <c r="DY336" s="118"/>
      <c r="DZ336" s="118"/>
      <c r="EA336" s="118"/>
      <c r="EB336" s="118"/>
      <c r="EC336" s="118"/>
      <c r="ED336" s="118"/>
      <c r="EE336" s="118"/>
      <c r="EF336" s="118"/>
      <c r="EG336" s="118"/>
      <c r="EH336" s="118"/>
      <c r="EI336" s="118"/>
      <c r="EJ336" s="118"/>
      <c r="EK336" s="118"/>
      <c r="EL336" s="123"/>
      <c r="EM336" s="123"/>
      <c r="EN336" s="118"/>
      <c r="EO336" s="118"/>
      <c r="EP336" s="118"/>
      <c r="EQ336" s="118"/>
      <c r="ER336" s="118"/>
      <c r="ES336" s="118"/>
      <c r="ET336" s="118"/>
      <c r="EU336" s="118"/>
      <c r="EV336" s="120"/>
      <c r="EW336" s="120"/>
      <c r="EX336" s="118"/>
      <c r="EY336" s="118"/>
      <c r="EZ336" s="118"/>
      <c r="FA336" s="118"/>
      <c r="FB336" s="118"/>
      <c r="FC336" s="118"/>
      <c r="FD336" s="118"/>
      <c r="FE336" s="118"/>
      <c r="FF336" s="118"/>
      <c r="FG336" s="118"/>
      <c r="FH336" s="118"/>
      <c r="FI336" s="118"/>
      <c r="FJ336" s="118"/>
      <c r="FK336" s="118"/>
      <c r="FL336" s="118"/>
      <c r="FM336" s="118"/>
      <c r="FN336" s="118"/>
      <c r="FO336" s="118"/>
      <c r="FP336" s="118"/>
      <c r="FQ336" s="118"/>
      <c r="FR336" s="118"/>
      <c r="FS336" s="118"/>
      <c r="FT336" s="118"/>
      <c r="FU336" s="118"/>
      <c r="FV336" s="118"/>
      <c r="FW336" s="118"/>
      <c r="FX336" s="118"/>
      <c r="FY336" s="118"/>
      <c r="FZ336" s="118"/>
      <c r="GA336" s="118"/>
      <c r="GB336" s="118"/>
      <c r="GC336" s="118"/>
      <c r="GD336" s="118"/>
      <c r="GE336" s="118"/>
      <c r="GF336" s="118"/>
      <c r="GG336" s="118"/>
      <c r="GH336" s="118"/>
      <c r="GI336" s="118"/>
      <c r="GJ336" s="118"/>
      <c r="GK336" s="118"/>
      <c r="GL336" s="118"/>
      <c r="GM336" s="118"/>
      <c r="GN336" s="118"/>
      <c r="GO336" s="118"/>
      <c r="GP336" s="118"/>
      <c r="GQ336" s="118"/>
      <c r="GR336" s="118"/>
      <c r="GS336" s="118"/>
      <c r="GT336" s="118"/>
      <c r="GU336" s="118"/>
      <c r="GV336" s="118"/>
      <c r="GW336" s="118"/>
      <c r="GX336" s="118"/>
      <c r="GY336" s="118"/>
      <c r="GZ336" s="118"/>
      <c r="HA336" s="118"/>
      <c r="HB336" s="118"/>
      <c r="HC336" s="118"/>
      <c r="HD336" s="118"/>
      <c r="HE336" s="118"/>
      <c r="HF336" s="118"/>
      <c r="HG336" s="118"/>
      <c r="HH336" s="118"/>
      <c r="HI336" s="118"/>
      <c r="HJ336" s="118"/>
      <c r="HK336" s="118"/>
      <c r="HL336" s="118"/>
      <c r="HM336" s="118"/>
      <c r="HN336" s="118"/>
      <c r="HO336" s="118"/>
      <c r="HP336" s="118"/>
      <c r="HQ336" s="118"/>
      <c r="HR336" s="118"/>
      <c r="HS336" s="118"/>
      <c r="HT336" s="118"/>
      <c r="HU336" s="118"/>
      <c r="HV336" s="118"/>
    </row>
    <row r="337" spans="1:230" x14ac:dyDescent="0.3">
      <c r="A337" s="120"/>
      <c r="B337" s="120"/>
      <c r="C337" s="118"/>
      <c r="D337" s="118"/>
      <c r="E337" s="118"/>
      <c r="F337" s="118"/>
      <c r="G337" s="118"/>
      <c r="H337" s="118"/>
      <c r="I337" s="118"/>
      <c r="J337" s="118"/>
      <c r="K337" s="118"/>
      <c r="L337" s="118"/>
      <c r="M337" s="118"/>
      <c r="N337" s="118"/>
      <c r="O337" s="118"/>
      <c r="P337" s="118"/>
      <c r="Q337" s="118"/>
      <c r="R337" s="118"/>
      <c r="S337" s="118"/>
      <c r="T337" s="123"/>
      <c r="U337" s="120"/>
      <c r="V337" s="118"/>
      <c r="W337" s="118"/>
      <c r="X337" s="118"/>
      <c r="Y337" s="118"/>
      <c r="Z337" s="118"/>
      <c r="AA337" s="118"/>
      <c r="AB337" s="118"/>
      <c r="AC337" s="118"/>
      <c r="AD337" s="118"/>
      <c r="AE337" s="118"/>
      <c r="AF337" s="118"/>
      <c r="AG337" s="118"/>
      <c r="AH337" s="118"/>
      <c r="AI337" s="118"/>
      <c r="AJ337" s="118"/>
      <c r="AK337" s="118"/>
      <c r="AL337" s="118"/>
      <c r="AM337" s="118"/>
      <c r="AN337" s="118"/>
      <c r="AO337" s="118"/>
      <c r="AP337" s="118"/>
      <c r="AQ337" s="118"/>
      <c r="AR337" s="118"/>
      <c r="AS337" s="123"/>
      <c r="AT337" s="123"/>
      <c r="AU337" s="118"/>
      <c r="AV337" s="118"/>
      <c r="AW337" s="118"/>
      <c r="AX337" s="118"/>
      <c r="AY337" s="118"/>
      <c r="AZ337" s="118"/>
      <c r="BA337" s="118"/>
      <c r="BB337" s="118"/>
      <c r="BC337" s="118"/>
      <c r="BD337" s="118"/>
      <c r="BE337" s="118"/>
      <c r="BF337" s="118"/>
      <c r="BG337" s="118"/>
      <c r="BH337" s="118"/>
      <c r="BI337" s="118"/>
      <c r="BJ337" s="118"/>
      <c r="BK337" s="118"/>
      <c r="BL337" s="118"/>
      <c r="BM337" s="118"/>
      <c r="BN337" s="118"/>
      <c r="BO337" s="118"/>
      <c r="BP337" s="118"/>
      <c r="BQ337" s="118"/>
      <c r="BR337" s="118"/>
      <c r="BS337" s="118"/>
      <c r="BT337" s="118"/>
      <c r="BU337" s="118"/>
      <c r="BV337" s="118"/>
      <c r="BW337" s="118"/>
      <c r="BX337" s="118"/>
      <c r="BY337" s="118"/>
      <c r="BZ337" s="118"/>
      <c r="CA337" s="118"/>
      <c r="CB337" s="118"/>
      <c r="CC337" s="118"/>
      <c r="CD337" s="118"/>
      <c r="CE337" s="118"/>
      <c r="CF337" s="118"/>
      <c r="CG337" s="118"/>
      <c r="CH337" s="118"/>
      <c r="CI337" s="118"/>
      <c r="CJ337" s="118"/>
      <c r="CK337" s="118"/>
      <c r="CL337" s="118"/>
      <c r="CM337" s="118"/>
      <c r="CN337" s="118"/>
      <c r="CO337" s="118"/>
      <c r="CP337" s="118"/>
      <c r="CQ337" s="118"/>
      <c r="CR337" s="118"/>
      <c r="CS337" s="118"/>
      <c r="CT337" s="118"/>
      <c r="CU337" s="118"/>
      <c r="CV337" s="118"/>
      <c r="CW337" s="118"/>
      <c r="CX337" s="118"/>
      <c r="CY337" s="118"/>
      <c r="CZ337" s="118"/>
      <c r="DA337" s="118"/>
      <c r="DB337" s="118"/>
      <c r="DC337" s="118"/>
      <c r="DD337" s="118"/>
      <c r="DE337" s="118"/>
      <c r="DF337" s="118"/>
      <c r="DG337" s="118"/>
      <c r="DH337" s="118"/>
      <c r="DI337" s="118"/>
      <c r="DJ337" s="118"/>
      <c r="DK337" s="118"/>
      <c r="DL337" s="118"/>
      <c r="DM337" s="118"/>
      <c r="DN337" s="118"/>
      <c r="DO337" s="118"/>
      <c r="DP337" s="118"/>
      <c r="DQ337" s="118"/>
      <c r="DR337" s="118"/>
      <c r="DS337" s="118"/>
      <c r="DT337" s="118"/>
      <c r="DU337" s="129"/>
      <c r="DV337" s="118"/>
      <c r="DW337" s="118"/>
      <c r="DX337" s="118"/>
      <c r="DY337" s="118"/>
      <c r="DZ337" s="118"/>
      <c r="EA337" s="118"/>
      <c r="EB337" s="118"/>
      <c r="EC337" s="118"/>
      <c r="ED337" s="118"/>
      <c r="EE337" s="118"/>
      <c r="EF337" s="118"/>
      <c r="EG337" s="118"/>
      <c r="EH337" s="118"/>
      <c r="EI337" s="118"/>
      <c r="EJ337" s="118"/>
      <c r="EK337" s="118"/>
      <c r="EL337" s="123"/>
      <c r="EM337" s="123"/>
      <c r="EN337" s="118"/>
      <c r="EO337" s="118"/>
      <c r="EP337" s="118"/>
      <c r="EQ337" s="118"/>
      <c r="ER337" s="118"/>
      <c r="ES337" s="118"/>
      <c r="ET337" s="118"/>
      <c r="EU337" s="118"/>
      <c r="EV337" s="120"/>
      <c r="EW337" s="120"/>
      <c r="EX337" s="118"/>
      <c r="EY337" s="118"/>
      <c r="EZ337" s="118"/>
      <c r="FA337" s="118"/>
      <c r="FB337" s="118"/>
      <c r="FC337" s="118"/>
      <c r="FD337" s="118"/>
      <c r="FE337" s="118"/>
      <c r="FF337" s="118"/>
      <c r="FG337" s="118"/>
      <c r="FH337" s="118"/>
      <c r="FI337" s="118"/>
      <c r="FJ337" s="118"/>
      <c r="FK337" s="118"/>
      <c r="FL337" s="118"/>
      <c r="FM337" s="118"/>
      <c r="FN337" s="118"/>
      <c r="FO337" s="118"/>
      <c r="FP337" s="118"/>
      <c r="FQ337" s="118"/>
      <c r="FR337" s="118"/>
      <c r="FS337" s="118"/>
      <c r="FT337" s="118"/>
      <c r="FU337" s="118"/>
      <c r="FV337" s="118"/>
      <c r="FW337" s="118"/>
      <c r="FX337" s="118"/>
      <c r="FY337" s="118"/>
      <c r="FZ337" s="118"/>
      <c r="GA337" s="118"/>
      <c r="GB337" s="118"/>
      <c r="GC337" s="118"/>
      <c r="GD337" s="118"/>
      <c r="GE337" s="118"/>
      <c r="GF337" s="118"/>
      <c r="GG337" s="118"/>
      <c r="GH337" s="118"/>
      <c r="GI337" s="118"/>
      <c r="GJ337" s="118"/>
      <c r="GK337" s="118"/>
      <c r="GL337" s="118"/>
      <c r="GM337" s="118"/>
      <c r="GN337" s="118"/>
      <c r="GO337" s="118"/>
      <c r="GP337" s="118"/>
      <c r="GQ337" s="118"/>
      <c r="GR337" s="118"/>
      <c r="GS337" s="118"/>
      <c r="GT337" s="118"/>
      <c r="GU337" s="118"/>
      <c r="GV337" s="118"/>
      <c r="GW337" s="118"/>
      <c r="GX337" s="118"/>
      <c r="GY337" s="118"/>
      <c r="GZ337" s="118"/>
      <c r="HA337" s="118"/>
      <c r="HB337" s="118"/>
      <c r="HC337" s="118"/>
      <c r="HD337" s="118"/>
      <c r="HE337" s="118"/>
      <c r="HF337" s="118"/>
      <c r="HG337" s="118"/>
      <c r="HH337" s="118"/>
      <c r="HI337" s="118"/>
      <c r="HJ337" s="118"/>
      <c r="HK337" s="118"/>
      <c r="HL337" s="118"/>
      <c r="HM337" s="118"/>
      <c r="HN337" s="118"/>
      <c r="HO337" s="118"/>
      <c r="HP337" s="118"/>
      <c r="HQ337" s="118"/>
      <c r="HR337" s="118"/>
      <c r="HS337" s="118"/>
      <c r="HT337" s="118"/>
      <c r="HU337" s="118"/>
      <c r="HV337" s="118"/>
    </row>
    <row r="338" spans="1:230" x14ac:dyDescent="0.3">
      <c r="A338" s="120"/>
      <c r="B338" s="120"/>
      <c r="C338" s="118"/>
      <c r="D338" s="118"/>
      <c r="E338" s="118"/>
      <c r="F338" s="118"/>
      <c r="G338" s="118"/>
      <c r="H338" s="118"/>
      <c r="I338" s="118"/>
      <c r="J338" s="118"/>
      <c r="K338" s="118"/>
      <c r="L338" s="118"/>
      <c r="M338" s="118"/>
      <c r="N338" s="118"/>
      <c r="O338" s="118"/>
      <c r="P338" s="118"/>
      <c r="Q338" s="118"/>
      <c r="R338" s="118"/>
      <c r="S338" s="118"/>
      <c r="T338" s="123"/>
      <c r="U338" s="120"/>
      <c r="V338" s="118"/>
      <c r="W338" s="118"/>
      <c r="X338" s="118"/>
      <c r="Y338" s="118"/>
      <c r="Z338" s="118"/>
      <c r="AA338" s="118"/>
      <c r="AB338" s="118"/>
      <c r="AC338" s="118"/>
      <c r="AD338" s="118"/>
      <c r="AE338" s="118"/>
      <c r="AF338" s="118"/>
      <c r="AG338" s="118"/>
      <c r="AH338" s="118"/>
      <c r="AI338" s="118"/>
      <c r="AJ338" s="118"/>
      <c r="AK338" s="118"/>
      <c r="AL338" s="118"/>
      <c r="AM338" s="118"/>
      <c r="AN338" s="118"/>
      <c r="AO338" s="118"/>
      <c r="AP338" s="118"/>
      <c r="AQ338" s="118"/>
      <c r="AR338" s="118"/>
      <c r="AS338" s="123"/>
      <c r="AT338" s="123"/>
      <c r="AU338" s="118"/>
      <c r="AV338" s="118"/>
      <c r="AW338" s="118"/>
      <c r="AX338" s="118"/>
      <c r="AY338" s="118"/>
      <c r="AZ338" s="118"/>
      <c r="BA338" s="118"/>
      <c r="BB338" s="118"/>
      <c r="BC338" s="118"/>
      <c r="BD338" s="118"/>
      <c r="BE338" s="118"/>
      <c r="BF338" s="118"/>
      <c r="BG338" s="118"/>
      <c r="BH338" s="118"/>
      <c r="BI338" s="118"/>
      <c r="BJ338" s="118"/>
      <c r="BK338" s="118"/>
      <c r="BL338" s="118"/>
      <c r="BM338" s="118"/>
      <c r="BN338" s="118"/>
      <c r="BO338" s="118"/>
      <c r="BP338" s="118"/>
      <c r="BQ338" s="118"/>
      <c r="BR338" s="118"/>
      <c r="BS338" s="118"/>
      <c r="BT338" s="118"/>
      <c r="BU338" s="118"/>
      <c r="BV338" s="118"/>
      <c r="BW338" s="118"/>
      <c r="BX338" s="118"/>
      <c r="BY338" s="118"/>
      <c r="BZ338" s="118"/>
      <c r="CA338" s="118"/>
      <c r="CB338" s="118"/>
      <c r="CC338" s="118"/>
      <c r="CD338" s="118"/>
      <c r="CE338" s="118"/>
      <c r="CF338" s="118"/>
      <c r="CG338" s="118"/>
      <c r="CH338" s="118"/>
      <c r="CI338" s="118"/>
      <c r="CJ338" s="118"/>
      <c r="CK338" s="118"/>
      <c r="CL338" s="118"/>
      <c r="CM338" s="118"/>
      <c r="CN338" s="118"/>
      <c r="CO338" s="118"/>
      <c r="CP338" s="118"/>
      <c r="CQ338" s="118"/>
      <c r="CR338" s="118"/>
      <c r="CS338" s="118"/>
      <c r="CT338" s="118"/>
      <c r="CU338" s="118"/>
      <c r="CV338" s="118"/>
      <c r="CW338" s="118"/>
      <c r="CX338" s="118"/>
      <c r="CY338" s="118"/>
      <c r="CZ338" s="118"/>
      <c r="DA338" s="118"/>
      <c r="DB338" s="118"/>
      <c r="DC338" s="118"/>
      <c r="DD338" s="118"/>
      <c r="DE338" s="118"/>
      <c r="DF338" s="118"/>
      <c r="DG338" s="118"/>
      <c r="DH338" s="118"/>
      <c r="DI338" s="118"/>
      <c r="DJ338" s="118"/>
      <c r="DK338" s="118"/>
      <c r="DL338" s="118"/>
      <c r="DM338" s="118"/>
      <c r="DN338" s="118"/>
      <c r="DO338" s="118"/>
      <c r="DP338" s="118"/>
      <c r="DQ338" s="118"/>
      <c r="DR338" s="118"/>
      <c r="DS338" s="118"/>
      <c r="DT338" s="118"/>
      <c r="DU338" s="129"/>
      <c r="DV338" s="118"/>
      <c r="DW338" s="118"/>
      <c r="DX338" s="118"/>
      <c r="DY338" s="118"/>
      <c r="DZ338" s="118"/>
      <c r="EA338" s="118"/>
      <c r="EB338" s="118"/>
      <c r="EC338" s="118"/>
      <c r="ED338" s="118"/>
      <c r="EE338" s="118"/>
      <c r="EF338" s="118"/>
      <c r="EG338" s="118"/>
      <c r="EH338" s="118"/>
      <c r="EI338" s="118"/>
      <c r="EJ338" s="118"/>
      <c r="EK338" s="118"/>
      <c r="EL338" s="123"/>
      <c r="EM338" s="123"/>
      <c r="EN338" s="118"/>
      <c r="EO338" s="118"/>
      <c r="EP338" s="118"/>
      <c r="EQ338" s="118"/>
      <c r="ER338" s="118"/>
      <c r="ES338" s="118"/>
      <c r="ET338" s="118"/>
      <c r="EU338" s="118"/>
      <c r="EV338" s="120"/>
      <c r="EW338" s="120"/>
      <c r="EX338" s="118"/>
      <c r="EY338" s="118"/>
      <c r="EZ338" s="118"/>
      <c r="FA338" s="118"/>
      <c r="FB338" s="118"/>
      <c r="FC338" s="118"/>
      <c r="FD338" s="118"/>
      <c r="FE338" s="118"/>
      <c r="FF338" s="118"/>
      <c r="FG338" s="118"/>
      <c r="FH338" s="118"/>
      <c r="FI338" s="118"/>
      <c r="FJ338" s="118"/>
      <c r="FK338" s="118"/>
      <c r="FL338" s="118"/>
      <c r="FM338" s="118"/>
      <c r="FN338" s="118"/>
      <c r="FO338" s="118"/>
      <c r="FP338" s="118"/>
      <c r="FQ338" s="118"/>
      <c r="FR338" s="118"/>
      <c r="FS338" s="118"/>
      <c r="FT338" s="118"/>
      <c r="FU338" s="118"/>
      <c r="FV338" s="118"/>
      <c r="FW338" s="118"/>
      <c r="FX338" s="118"/>
      <c r="FY338" s="118"/>
      <c r="FZ338" s="118"/>
      <c r="GA338" s="118"/>
      <c r="GB338" s="118"/>
      <c r="GC338" s="118"/>
      <c r="GD338" s="118"/>
      <c r="GE338" s="118"/>
      <c r="GF338" s="118"/>
      <c r="GG338" s="118"/>
      <c r="GH338" s="118"/>
      <c r="GI338" s="118"/>
      <c r="GJ338" s="118"/>
      <c r="GK338" s="118"/>
      <c r="GL338" s="118"/>
      <c r="GM338" s="118"/>
      <c r="GN338" s="118"/>
      <c r="GO338" s="118"/>
      <c r="GP338" s="118"/>
      <c r="GQ338" s="118"/>
      <c r="GR338" s="118"/>
      <c r="GS338" s="118"/>
      <c r="GT338" s="118"/>
      <c r="GU338" s="118"/>
      <c r="GV338" s="118"/>
      <c r="GW338" s="118"/>
      <c r="GX338" s="118"/>
      <c r="GY338" s="118"/>
      <c r="GZ338" s="118"/>
      <c r="HA338" s="118"/>
      <c r="HB338" s="118"/>
      <c r="HC338" s="118"/>
      <c r="HD338" s="118"/>
      <c r="HE338" s="118"/>
      <c r="HF338" s="118"/>
      <c r="HG338" s="118"/>
      <c r="HH338" s="118"/>
      <c r="HI338" s="118"/>
      <c r="HJ338" s="118"/>
      <c r="HK338" s="118"/>
      <c r="HL338" s="118"/>
      <c r="HM338" s="118"/>
      <c r="HN338" s="118"/>
      <c r="HO338" s="118"/>
      <c r="HP338" s="118"/>
      <c r="HQ338" s="118"/>
      <c r="HR338" s="118"/>
      <c r="HS338" s="118"/>
      <c r="HT338" s="118"/>
      <c r="HU338" s="118"/>
      <c r="HV338" s="118"/>
    </row>
    <row r="339" spans="1:230" x14ac:dyDescent="0.3">
      <c r="A339" s="120"/>
      <c r="B339" s="120"/>
      <c r="C339" s="118"/>
      <c r="D339" s="118"/>
      <c r="E339" s="118"/>
      <c r="F339" s="118"/>
      <c r="G339" s="118"/>
      <c r="H339" s="118"/>
      <c r="I339" s="118"/>
      <c r="J339" s="118"/>
      <c r="K339" s="118"/>
      <c r="L339" s="118"/>
      <c r="M339" s="118"/>
      <c r="N339" s="118"/>
      <c r="O339" s="118"/>
      <c r="P339" s="118"/>
      <c r="Q339" s="118"/>
      <c r="R339" s="118"/>
      <c r="S339" s="118"/>
      <c r="T339" s="123"/>
      <c r="U339" s="120"/>
      <c r="V339" s="118"/>
      <c r="W339" s="118"/>
      <c r="X339" s="118"/>
      <c r="Y339" s="118"/>
      <c r="Z339" s="118"/>
      <c r="AA339" s="118"/>
      <c r="AB339" s="118"/>
      <c r="AC339" s="118"/>
      <c r="AD339" s="118"/>
      <c r="AE339" s="118"/>
      <c r="AF339" s="118"/>
      <c r="AG339" s="118"/>
      <c r="AH339" s="118"/>
      <c r="AI339" s="118"/>
      <c r="AJ339" s="118"/>
      <c r="AK339" s="118"/>
      <c r="AL339" s="118"/>
      <c r="AM339" s="118"/>
      <c r="AN339" s="118"/>
      <c r="AO339" s="118"/>
      <c r="AP339" s="118"/>
      <c r="AQ339" s="118"/>
      <c r="AR339" s="118"/>
      <c r="AS339" s="123"/>
      <c r="AT339" s="123"/>
      <c r="AU339" s="118"/>
      <c r="AV339" s="118"/>
      <c r="AW339" s="118"/>
      <c r="AX339" s="118"/>
      <c r="AY339" s="118"/>
      <c r="AZ339" s="118"/>
      <c r="BA339" s="118"/>
      <c r="BB339" s="118"/>
      <c r="BC339" s="118"/>
      <c r="BD339" s="118"/>
      <c r="BE339" s="118"/>
      <c r="BF339" s="118"/>
      <c r="BG339" s="118"/>
      <c r="BH339" s="118"/>
      <c r="BI339" s="118"/>
      <c r="BJ339" s="118"/>
      <c r="BK339" s="118"/>
      <c r="BL339" s="118"/>
      <c r="BM339" s="118"/>
      <c r="BN339" s="118"/>
      <c r="BO339" s="118"/>
      <c r="BP339" s="118"/>
      <c r="BQ339" s="118"/>
      <c r="BR339" s="118"/>
      <c r="BS339" s="118"/>
      <c r="BT339" s="118"/>
      <c r="BU339" s="118"/>
      <c r="BV339" s="118"/>
      <c r="BW339" s="118"/>
      <c r="BX339" s="118"/>
      <c r="BY339" s="118"/>
      <c r="BZ339" s="118"/>
      <c r="CA339" s="118"/>
      <c r="CB339" s="118"/>
      <c r="CC339" s="118"/>
      <c r="CD339" s="118"/>
      <c r="CE339" s="118"/>
      <c r="CF339" s="118"/>
      <c r="CG339" s="118"/>
      <c r="CH339" s="118"/>
      <c r="CI339" s="118"/>
      <c r="CJ339" s="118"/>
      <c r="CK339" s="118"/>
      <c r="CL339" s="118"/>
      <c r="CM339" s="118"/>
      <c r="CN339" s="118"/>
      <c r="CO339" s="118"/>
      <c r="CP339" s="118"/>
      <c r="CQ339" s="118"/>
      <c r="CR339" s="118"/>
      <c r="CS339" s="118"/>
      <c r="CT339" s="118"/>
      <c r="CU339" s="118"/>
      <c r="CV339" s="118"/>
      <c r="CW339" s="118"/>
      <c r="CX339" s="118"/>
      <c r="CY339" s="118"/>
      <c r="CZ339" s="118"/>
      <c r="DA339" s="118"/>
      <c r="DB339" s="118"/>
      <c r="DC339" s="118"/>
      <c r="DD339" s="118"/>
      <c r="DE339" s="118"/>
      <c r="DF339" s="118"/>
      <c r="DG339" s="118"/>
      <c r="DH339" s="118"/>
      <c r="DI339" s="118"/>
      <c r="DJ339" s="118"/>
      <c r="DK339" s="118"/>
      <c r="DL339" s="118"/>
      <c r="DM339" s="118"/>
      <c r="DN339" s="118"/>
      <c r="DO339" s="118"/>
      <c r="DP339" s="118"/>
      <c r="DQ339" s="118"/>
      <c r="DR339" s="118"/>
      <c r="DS339" s="118"/>
      <c r="DT339" s="118"/>
      <c r="DU339" s="129"/>
      <c r="DV339" s="118"/>
      <c r="DW339" s="118"/>
      <c r="DX339" s="118"/>
      <c r="DY339" s="118"/>
      <c r="DZ339" s="118"/>
      <c r="EA339" s="118"/>
      <c r="EB339" s="118"/>
      <c r="EC339" s="118"/>
      <c r="ED339" s="118"/>
      <c r="EE339" s="118"/>
      <c r="EF339" s="118"/>
      <c r="EG339" s="118"/>
      <c r="EH339" s="118"/>
      <c r="EI339" s="118"/>
      <c r="EJ339" s="118"/>
      <c r="EK339" s="118"/>
      <c r="EL339" s="123"/>
      <c r="EM339" s="123"/>
      <c r="EN339" s="118"/>
      <c r="EO339" s="118"/>
      <c r="EP339" s="118"/>
      <c r="EQ339" s="118"/>
      <c r="ER339" s="118"/>
      <c r="ES339" s="118"/>
      <c r="ET339" s="118"/>
      <c r="EU339" s="118"/>
      <c r="EV339" s="120"/>
      <c r="EW339" s="120"/>
      <c r="EX339" s="118"/>
      <c r="EY339" s="118"/>
      <c r="EZ339" s="118"/>
      <c r="FA339" s="118"/>
      <c r="FB339" s="118"/>
      <c r="FC339" s="118"/>
      <c r="FD339" s="118"/>
      <c r="FE339" s="118"/>
      <c r="FF339" s="118"/>
      <c r="FG339" s="118"/>
      <c r="FH339" s="118"/>
      <c r="FI339" s="118"/>
      <c r="FJ339" s="118"/>
      <c r="FK339" s="118"/>
      <c r="FL339" s="118"/>
      <c r="FM339" s="118"/>
      <c r="FN339" s="118"/>
      <c r="FO339" s="118"/>
      <c r="FP339" s="118"/>
      <c r="FQ339" s="118"/>
      <c r="FR339" s="118"/>
      <c r="FS339" s="118"/>
      <c r="FT339" s="118"/>
      <c r="FU339" s="118"/>
      <c r="FV339" s="118"/>
      <c r="FW339" s="118"/>
      <c r="FX339" s="118"/>
      <c r="FY339" s="118"/>
      <c r="FZ339" s="118"/>
      <c r="GA339" s="118"/>
      <c r="GB339" s="118"/>
      <c r="GC339" s="118"/>
      <c r="GD339" s="118"/>
      <c r="GE339" s="118"/>
      <c r="GF339" s="118"/>
      <c r="GG339" s="118"/>
      <c r="GH339" s="118"/>
      <c r="GI339" s="118"/>
      <c r="GJ339" s="118"/>
      <c r="GK339" s="118"/>
      <c r="GL339" s="118"/>
      <c r="GM339" s="118"/>
      <c r="GN339" s="118"/>
      <c r="GO339" s="118"/>
      <c r="GP339" s="118"/>
      <c r="GQ339" s="118"/>
      <c r="GR339" s="118"/>
      <c r="GS339" s="118"/>
      <c r="GT339" s="118"/>
      <c r="GU339" s="118"/>
      <c r="GV339" s="118"/>
      <c r="GW339" s="118"/>
      <c r="GX339" s="118"/>
      <c r="GY339" s="118"/>
      <c r="GZ339" s="118"/>
      <c r="HA339" s="118"/>
      <c r="HB339" s="118"/>
      <c r="HC339" s="118"/>
      <c r="HD339" s="118"/>
      <c r="HE339" s="118"/>
      <c r="HF339" s="118"/>
      <c r="HG339" s="118"/>
      <c r="HH339" s="118"/>
      <c r="HI339" s="118"/>
      <c r="HJ339" s="118"/>
      <c r="HK339" s="118"/>
      <c r="HL339" s="118"/>
      <c r="HM339" s="118"/>
      <c r="HN339" s="118"/>
      <c r="HO339" s="118"/>
      <c r="HP339" s="118"/>
      <c r="HQ339" s="118"/>
      <c r="HR339" s="118"/>
      <c r="HS339" s="118"/>
      <c r="HT339" s="118"/>
      <c r="HU339" s="118"/>
      <c r="HV339" s="118"/>
    </row>
    <row r="340" spans="1:230" x14ac:dyDescent="0.3">
      <c r="A340" s="120"/>
      <c r="B340" s="120"/>
      <c r="C340" s="118"/>
      <c r="D340" s="118"/>
      <c r="E340" s="118"/>
      <c r="F340" s="118"/>
      <c r="G340" s="118"/>
      <c r="H340" s="118"/>
      <c r="I340" s="118"/>
      <c r="J340" s="118"/>
      <c r="K340" s="118"/>
      <c r="L340" s="118"/>
      <c r="M340" s="118"/>
      <c r="N340" s="118"/>
      <c r="O340" s="118"/>
      <c r="P340" s="118"/>
      <c r="Q340" s="118"/>
      <c r="R340" s="118"/>
      <c r="S340" s="118"/>
      <c r="T340" s="123"/>
      <c r="U340" s="120"/>
      <c r="V340" s="118"/>
      <c r="W340" s="118"/>
      <c r="X340" s="118"/>
      <c r="Y340" s="118"/>
      <c r="Z340" s="118"/>
      <c r="AA340" s="118"/>
      <c r="AB340" s="118"/>
      <c r="AC340" s="118"/>
      <c r="AD340" s="118"/>
      <c r="AE340" s="118"/>
      <c r="AF340" s="118"/>
      <c r="AG340" s="118"/>
      <c r="AH340" s="118"/>
      <c r="AI340" s="118"/>
      <c r="AJ340" s="118"/>
      <c r="AK340" s="118"/>
      <c r="AL340" s="118"/>
      <c r="AM340" s="118"/>
      <c r="AN340" s="118"/>
      <c r="AO340" s="118"/>
      <c r="AP340" s="118"/>
      <c r="AQ340" s="118"/>
      <c r="AR340" s="118"/>
      <c r="AS340" s="123"/>
      <c r="AT340" s="123"/>
      <c r="AU340" s="118"/>
      <c r="AV340" s="118"/>
      <c r="AW340" s="118"/>
      <c r="AX340" s="118"/>
      <c r="AY340" s="118"/>
      <c r="AZ340" s="118"/>
      <c r="BA340" s="118"/>
      <c r="BB340" s="118"/>
      <c r="BC340" s="118"/>
      <c r="BD340" s="118"/>
      <c r="BE340" s="118"/>
      <c r="BF340" s="118"/>
      <c r="BG340" s="118"/>
      <c r="BH340" s="118"/>
      <c r="BI340" s="118"/>
      <c r="BJ340" s="118"/>
      <c r="BK340" s="118"/>
      <c r="BL340" s="118"/>
      <c r="BM340" s="118"/>
      <c r="BN340" s="118"/>
      <c r="BO340" s="118"/>
      <c r="BP340" s="118"/>
      <c r="BQ340" s="118"/>
      <c r="BR340" s="118"/>
      <c r="BS340" s="118"/>
      <c r="BT340" s="118"/>
      <c r="BU340" s="118"/>
      <c r="BV340" s="118"/>
      <c r="BW340" s="118"/>
      <c r="BX340" s="118"/>
      <c r="BY340" s="118"/>
      <c r="BZ340" s="118"/>
      <c r="CA340" s="118"/>
      <c r="CB340" s="118"/>
      <c r="CC340" s="118"/>
      <c r="CD340" s="118"/>
      <c r="CE340" s="118"/>
      <c r="CF340" s="118"/>
      <c r="CG340" s="118"/>
      <c r="CH340" s="118"/>
      <c r="CI340" s="118"/>
      <c r="CJ340" s="118"/>
      <c r="CK340" s="118"/>
      <c r="CL340" s="118"/>
      <c r="CM340" s="118"/>
      <c r="CN340" s="118"/>
      <c r="CO340" s="118"/>
      <c r="CP340" s="118"/>
      <c r="CQ340" s="118"/>
      <c r="CR340" s="118"/>
      <c r="CS340" s="118"/>
      <c r="CT340" s="118"/>
      <c r="CU340" s="118"/>
      <c r="CV340" s="118"/>
      <c r="CW340" s="118"/>
      <c r="CX340" s="118"/>
      <c r="CY340" s="118"/>
      <c r="CZ340" s="118"/>
      <c r="DA340" s="118"/>
      <c r="DB340" s="118"/>
      <c r="DC340" s="118"/>
      <c r="DD340" s="118"/>
      <c r="DE340" s="118"/>
      <c r="DF340" s="118"/>
      <c r="DG340" s="118"/>
      <c r="DH340" s="118"/>
      <c r="DI340" s="118"/>
      <c r="DJ340" s="118"/>
      <c r="DK340" s="118"/>
      <c r="DL340" s="118"/>
      <c r="DM340" s="118"/>
      <c r="DN340" s="118"/>
      <c r="DO340" s="118"/>
      <c r="DP340" s="118"/>
      <c r="DQ340" s="118"/>
      <c r="DR340" s="118"/>
      <c r="DS340" s="118"/>
      <c r="DT340" s="118"/>
      <c r="DU340" s="129"/>
      <c r="DV340" s="118"/>
      <c r="DW340" s="118"/>
      <c r="DX340" s="118"/>
      <c r="DY340" s="118"/>
      <c r="DZ340" s="118"/>
      <c r="EA340" s="118"/>
      <c r="EB340" s="118"/>
      <c r="EC340" s="118"/>
      <c r="ED340" s="118"/>
      <c r="EE340" s="118"/>
      <c r="EF340" s="118"/>
      <c r="EG340" s="118"/>
      <c r="EH340" s="118"/>
      <c r="EI340" s="118"/>
      <c r="EJ340" s="118"/>
      <c r="EK340" s="118"/>
      <c r="EL340" s="123"/>
      <c r="EM340" s="123"/>
      <c r="EN340" s="118"/>
      <c r="EO340" s="118"/>
      <c r="EP340" s="118"/>
      <c r="EQ340" s="118"/>
      <c r="ER340" s="118"/>
      <c r="ES340" s="118"/>
      <c r="ET340" s="118"/>
      <c r="EU340" s="118"/>
      <c r="EV340" s="120"/>
      <c r="EW340" s="120"/>
      <c r="EX340" s="118"/>
      <c r="EY340" s="118"/>
      <c r="EZ340" s="118"/>
      <c r="FA340" s="118"/>
      <c r="FB340" s="118"/>
      <c r="FC340" s="118"/>
      <c r="FD340" s="118"/>
      <c r="FE340" s="118"/>
      <c r="FF340" s="118"/>
      <c r="FG340" s="118"/>
      <c r="FH340" s="118"/>
      <c r="FI340" s="118"/>
      <c r="FJ340" s="118"/>
      <c r="FK340" s="118"/>
      <c r="FL340" s="118"/>
      <c r="FM340" s="118"/>
      <c r="FN340" s="118"/>
      <c r="FO340" s="118"/>
      <c r="FP340" s="118"/>
      <c r="FQ340" s="118"/>
      <c r="FR340" s="118"/>
      <c r="FS340" s="118"/>
      <c r="FT340" s="118"/>
      <c r="FU340" s="118"/>
      <c r="FV340" s="118"/>
      <c r="FW340" s="118"/>
      <c r="FX340" s="118"/>
      <c r="FY340" s="118"/>
      <c r="FZ340" s="118"/>
      <c r="GA340" s="118"/>
      <c r="GB340" s="118"/>
      <c r="GC340" s="118"/>
      <c r="GD340" s="118"/>
      <c r="GE340" s="118"/>
      <c r="GF340" s="118"/>
      <c r="GG340" s="118"/>
      <c r="GH340" s="118"/>
      <c r="GI340" s="118"/>
      <c r="GJ340" s="118"/>
      <c r="GK340" s="118"/>
      <c r="GL340" s="118"/>
      <c r="GM340" s="118"/>
      <c r="GN340" s="118"/>
      <c r="GO340" s="118"/>
      <c r="GP340" s="118"/>
      <c r="GQ340" s="118"/>
      <c r="GR340" s="118"/>
      <c r="GS340" s="118"/>
      <c r="GT340" s="118"/>
      <c r="GU340" s="118"/>
      <c r="GV340" s="118"/>
      <c r="GW340" s="118"/>
      <c r="GX340" s="118"/>
      <c r="GY340" s="118"/>
      <c r="GZ340" s="118"/>
      <c r="HA340" s="118"/>
      <c r="HB340" s="118"/>
      <c r="HC340" s="118"/>
      <c r="HD340" s="118"/>
      <c r="HE340" s="118"/>
      <c r="HF340" s="118"/>
      <c r="HG340" s="118"/>
      <c r="HH340" s="118"/>
      <c r="HI340" s="118"/>
      <c r="HJ340" s="118"/>
      <c r="HK340" s="118"/>
      <c r="HL340" s="118"/>
      <c r="HM340" s="118"/>
      <c r="HN340" s="118"/>
      <c r="HO340" s="118"/>
      <c r="HP340" s="118"/>
      <c r="HQ340" s="118"/>
      <c r="HR340" s="118"/>
      <c r="HS340" s="118"/>
      <c r="HT340" s="118"/>
      <c r="HU340" s="118"/>
      <c r="HV340" s="118"/>
    </row>
    <row r="341" spans="1:230" x14ac:dyDescent="0.3">
      <c r="A341" s="120"/>
      <c r="B341" s="120"/>
      <c r="C341" s="118"/>
      <c r="D341" s="118"/>
      <c r="E341" s="118"/>
      <c r="F341" s="118"/>
      <c r="G341" s="118"/>
      <c r="H341" s="118"/>
      <c r="I341" s="118"/>
      <c r="J341" s="118"/>
      <c r="K341" s="118"/>
      <c r="L341" s="118"/>
      <c r="M341" s="118"/>
      <c r="N341" s="118"/>
      <c r="O341" s="118"/>
      <c r="P341" s="118"/>
      <c r="Q341" s="118"/>
      <c r="R341" s="118"/>
      <c r="S341" s="118"/>
      <c r="T341" s="123"/>
      <c r="U341" s="120"/>
      <c r="V341" s="118"/>
      <c r="W341" s="118"/>
      <c r="X341" s="118"/>
      <c r="Y341" s="118"/>
      <c r="Z341" s="118"/>
      <c r="AA341" s="118"/>
      <c r="AB341" s="118"/>
      <c r="AC341" s="118"/>
      <c r="AD341" s="118"/>
      <c r="AE341" s="118"/>
      <c r="AF341" s="118"/>
      <c r="AG341" s="118"/>
      <c r="AH341" s="118"/>
      <c r="AI341" s="118"/>
      <c r="AJ341" s="118"/>
      <c r="AK341" s="118"/>
      <c r="AL341" s="118"/>
      <c r="AM341" s="118"/>
      <c r="AN341" s="118"/>
      <c r="AO341" s="118"/>
      <c r="AP341" s="118"/>
      <c r="AQ341" s="118"/>
      <c r="AR341" s="118"/>
      <c r="AS341" s="123"/>
      <c r="AT341" s="123"/>
      <c r="AU341" s="118"/>
      <c r="AV341" s="118"/>
      <c r="AW341" s="118"/>
      <c r="AX341" s="118"/>
      <c r="AY341" s="118"/>
      <c r="AZ341" s="118"/>
      <c r="BA341" s="118"/>
      <c r="BB341" s="118"/>
      <c r="BC341" s="118"/>
      <c r="BD341" s="118"/>
      <c r="BE341" s="118"/>
      <c r="BF341" s="118"/>
      <c r="BG341" s="118"/>
      <c r="BH341" s="118"/>
      <c r="BI341" s="118"/>
      <c r="BJ341" s="118"/>
      <c r="BK341" s="118"/>
      <c r="BL341" s="118"/>
      <c r="BM341" s="118"/>
      <c r="BN341" s="118"/>
      <c r="BO341" s="118"/>
      <c r="BP341" s="118"/>
      <c r="BQ341" s="118"/>
      <c r="BR341" s="118"/>
      <c r="BS341" s="118"/>
      <c r="BT341" s="118"/>
      <c r="BU341" s="118"/>
      <c r="BV341" s="118"/>
      <c r="BW341" s="118"/>
      <c r="BX341" s="118"/>
      <c r="BY341" s="118"/>
      <c r="BZ341" s="118"/>
      <c r="CA341" s="118"/>
      <c r="CB341" s="118"/>
      <c r="CC341" s="118"/>
      <c r="CD341" s="118"/>
      <c r="CE341" s="118"/>
      <c r="CF341" s="118"/>
      <c r="CG341" s="118"/>
      <c r="CH341" s="118"/>
      <c r="CI341" s="118"/>
      <c r="CJ341" s="118"/>
      <c r="CK341" s="118"/>
      <c r="CL341" s="118"/>
      <c r="CM341" s="118"/>
      <c r="CN341" s="118"/>
      <c r="CO341" s="118"/>
      <c r="CP341" s="118"/>
      <c r="CQ341" s="118"/>
      <c r="CR341" s="118"/>
      <c r="CS341" s="118"/>
      <c r="CT341" s="118"/>
      <c r="CU341" s="118"/>
      <c r="CV341" s="118"/>
      <c r="CW341" s="118"/>
      <c r="CX341" s="118"/>
      <c r="CY341" s="118"/>
      <c r="CZ341" s="118"/>
      <c r="DA341" s="118"/>
      <c r="DB341" s="118"/>
      <c r="DC341" s="118"/>
      <c r="DD341" s="118"/>
      <c r="DE341" s="118"/>
      <c r="DF341" s="118"/>
      <c r="DG341" s="118"/>
      <c r="DH341" s="118"/>
      <c r="DI341" s="118"/>
      <c r="DJ341" s="118"/>
      <c r="DK341" s="118"/>
      <c r="DL341" s="118"/>
      <c r="DM341" s="118"/>
      <c r="DN341" s="118"/>
      <c r="DO341" s="118"/>
      <c r="DP341" s="118"/>
      <c r="DQ341" s="118"/>
      <c r="DR341" s="118"/>
      <c r="DS341" s="118"/>
      <c r="DT341" s="118"/>
      <c r="DU341" s="129"/>
      <c r="DV341" s="118"/>
      <c r="DW341" s="118"/>
      <c r="DX341" s="118"/>
      <c r="DY341" s="118"/>
      <c r="DZ341" s="118"/>
      <c r="EA341" s="118"/>
      <c r="EB341" s="118"/>
      <c r="EC341" s="118"/>
      <c r="ED341" s="118"/>
      <c r="EE341" s="118"/>
      <c r="EF341" s="118"/>
      <c r="EG341" s="118"/>
      <c r="EH341" s="118"/>
      <c r="EI341" s="118"/>
      <c r="EJ341" s="118"/>
      <c r="EK341" s="118"/>
      <c r="EL341" s="123"/>
      <c r="EM341" s="123"/>
      <c r="EN341" s="118"/>
      <c r="EO341" s="118"/>
      <c r="EP341" s="118"/>
      <c r="EQ341" s="118"/>
      <c r="ER341" s="118"/>
      <c r="ES341" s="118"/>
      <c r="ET341" s="118"/>
      <c r="EU341" s="118"/>
      <c r="EV341" s="120"/>
      <c r="EW341" s="120"/>
      <c r="EX341" s="118"/>
      <c r="EY341" s="118"/>
      <c r="EZ341" s="118"/>
      <c r="FA341" s="118"/>
      <c r="FB341" s="118"/>
      <c r="FC341" s="118"/>
      <c r="FD341" s="118"/>
      <c r="FE341" s="118"/>
      <c r="FF341" s="118"/>
      <c r="FG341" s="118"/>
      <c r="FH341" s="118"/>
      <c r="FI341" s="118"/>
      <c r="FJ341" s="118"/>
      <c r="FK341" s="118"/>
      <c r="FL341" s="118"/>
      <c r="FM341" s="118"/>
      <c r="FN341" s="118"/>
      <c r="FO341" s="118"/>
      <c r="FP341" s="118"/>
      <c r="FQ341" s="118"/>
      <c r="FR341" s="118"/>
      <c r="FS341" s="118"/>
      <c r="FT341" s="118"/>
      <c r="FU341" s="118"/>
      <c r="FV341" s="118"/>
      <c r="FW341" s="118"/>
      <c r="FX341" s="118"/>
      <c r="FY341" s="118"/>
      <c r="FZ341" s="118"/>
      <c r="GA341" s="118"/>
      <c r="GB341" s="118"/>
      <c r="GC341" s="118"/>
      <c r="GD341" s="118"/>
      <c r="GE341" s="118"/>
      <c r="GF341" s="118"/>
      <c r="GG341" s="118"/>
      <c r="GH341" s="118"/>
      <c r="GI341" s="118"/>
      <c r="GJ341" s="118"/>
      <c r="GK341" s="118"/>
      <c r="GL341" s="118"/>
      <c r="GM341" s="118"/>
      <c r="GN341" s="118"/>
      <c r="GO341" s="118"/>
      <c r="GP341" s="118"/>
      <c r="GQ341" s="118"/>
      <c r="GR341" s="118"/>
      <c r="GS341" s="118"/>
      <c r="GT341" s="118"/>
      <c r="GU341" s="118"/>
      <c r="GV341" s="118"/>
      <c r="GW341" s="118"/>
      <c r="GX341" s="118"/>
      <c r="GY341" s="118"/>
      <c r="GZ341" s="118"/>
      <c r="HA341" s="118"/>
      <c r="HB341" s="118"/>
      <c r="HC341" s="118"/>
      <c r="HD341" s="118"/>
      <c r="HE341" s="118"/>
      <c r="HF341" s="118"/>
      <c r="HG341" s="118"/>
      <c r="HH341" s="118"/>
      <c r="HI341" s="118"/>
      <c r="HJ341" s="118"/>
      <c r="HK341" s="118"/>
      <c r="HL341" s="118"/>
      <c r="HM341" s="118"/>
      <c r="HN341" s="118"/>
      <c r="HO341" s="118"/>
      <c r="HP341" s="118"/>
      <c r="HQ341" s="118"/>
      <c r="HR341" s="118"/>
      <c r="HS341" s="118"/>
      <c r="HT341" s="118"/>
      <c r="HU341" s="118"/>
      <c r="HV341" s="118"/>
    </row>
    <row r="342" spans="1:230" x14ac:dyDescent="0.3">
      <c r="A342" s="120"/>
      <c r="B342" s="120"/>
      <c r="C342" s="118"/>
      <c r="D342" s="118"/>
      <c r="E342" s="118"/>
      <c r="F342" s="118"/>
      <c r="G342" s="118"/>
      <c r="H342" s="118"/>
      <c r="I342" s="118"/>
      <c r="J342" s="118"/>
      <c r="K342" s="118"/>
      <c r="L342" s="118"/>
      <c r="M342" s="118"/>
      <c r="N342" s="118"/>
      <c r="O342" s="118"/>
      <c r="P342" s="118"/>
      <c r="Q342" s="118"/>
      <c r="R342" s="118"/>
      <c r="S342" s="118"/>
      <c r="T342" s="123"/>
      <c r="U342" s="120"/>
      <c r="V342" s="118"/>
      <c r="W342" s="118"/>
      <c r="X342" s="118"/>
      <c r="Y342" s="118"/>
      <c r="Z342" s="118"/>
      <c r="AA342" s="118"/>
      <c r="AB342" s="118"/>
      <c r="AC342" s="118"/>
      <c r="AD342" s="118"/>
      <c r="AE342" s="118"/>
      <c r="AF342" s="118"/>
      <c r="AG342" s="118"/>
      <c r="AH342" s="118"/>
      <c r="AI342" s="118"/>
      <c r="AJ342" s="118"/>
      <c r="AK342" s="118"/>
      <c r="AL342" s="118"/>
      <c r="AM342" s="118"/>
      <c r="AN342" s="118"/>
      <c r="AO342" s="118"/>
      <c r="AP342" s="118"/>
      <c r="AQ342" s="118"/>
      <c r="AR342" s="118"/>
      <c r="AS342" s="123"/>
      <c r="AT342" s="123"/>
      <c r="AU342" s="118"/>
      <c r="AV342" s="118"/>
      <c r="AW342" s="118"/>
      <c r="AX342" s="118"/>
      <c r="AY342" s="118"/>
      <c r="AZ342" s="118"/>
      <c r="BA342" s="118"/>
      <c r="BB342" s="118"/>
      <c r="BC342" s="118"/>
      <c r="BD342" s="118"/>
      <c r="BE342" s="118"/>
      <c r="BF342" s="118"/>
      <c r="BG342" s="118"/>
      <c r="BH342" s="118"/>
      <c r="BI342" s="118"/>
      <c r="BJ342" s="118"/>
      <c r="BK342" s="118"/>
      <c r="BL342" s="118"/>
      <c r="BM342" s="118"/>
      <c r="BN342" s="118"/>
      <c r="BO342" s="118"/>
      <c r="BP342" s="118"/>
      <c r="BQ342" s="118"/>
      <c r="BR342" s="118"/>
      <c r="BS342" s="118"/>
      <c r="BT342" s="118"/>
      <c r="BU342" s="118"/>
      <c r="BV342" s="118"/>
      <c r="BW342" s="118"/>
      <c r="BX342" s="118"/>
      <c r="BY342" s="118"/>
      <c r="BZ342" s="118"/>
      <c r="CA342" s="118"/>
      <c r="CB342" s="118"/>
      <c r="CC342" s="118"/>
      <c r="CD342" s="118"/>
      <c r="CE342" s="118"/>
      <c r="CF342" s="118"/>
      <c r="CG342" s="118"/>
      <c r="CH342" s="118"/>
      <c r="CI342" s="118"/>
      <c r="CJ342" s="118"/>
      <c r="CK342" s="118"/>
      <c r="CL342" s="118"/>
      <c r="CM342" s="118"/>
      <c r="CN342" s="118"/>
      <c r="CO342" s="118"/>
      <c r="CP342" s="118"/>
      <c r="CQ342" s="118"/>
      <c r="CR342" s="118"/>
      <c r="CS342" s="118"/>
      <c r="CT342" s="118"/>
      <c r="CU342" s="118"/>
      <c r="CV342" s="118"/>
      <c r="CW342" s="118"/>
      <c r="CX342" s="118"/>
      <c r="CY342" s="118"/>
      <c r="CZ342" s="118"/>
      <c r="DA342" s="118"/>
      <c r="DB342" s="118"/>
      <c r="DC342" s="118"/>
      <c r="DD342" s="118"/>
      <c r="DE342" s="118"/>
      <c r="DF342" s="118"/>
      <c r="DG342" s="118"/>
      <c r="DH342" s="118"/>
      <c r="DI342" s="118"/>
      <c r="DJ342" s="118"/>
      <c r="DK342" s="118"/>
      <c r="DL342" s="118"/>
      <c r="DM342" s="118"/>
      <c r="DN342" s="118"/>
      <c r="DO342" s="118"/>
      <c r="DP342" s="118"/>
      <c r="DQ342" s="118"/>
      <c r="DR342" s="118"/>
      <c r="DS342" s="118"/>
      <c r="DT342" s="118"/>
      <c r="DU342" s="129"/>
      <c r="DV342" s="118"/>
      <c r="DW342" s="118"/>
      <c r="DX342" s="118"/>
      <c r="DY342" s="118"/>
      <c r="DZ342" s="118"/>
      <c r="EA342" s="118"/>
      <c r="EB342" s="118"/>
      <c r="EC342" s="118"/>
      <c r="ED342" s="118"/>
      <c r="EE342" s="118"/>
      <c r="EF342" s="118"/>
      <c r="EG342" s="118"/>
      <c r="EH342" s="118"/>
      <c r="EI342" s="118"/>
      <c r="EJ342" s="118"/>
      <c r="EK342" s="118"/>
      <c r="EL342" s="123"/>
      <c r="EM342" s="123"/>
      <c r="EN342" s="118"/>
      <c r="EO342" s="118"/>
      <c r="EP342" s="118"/>
      <c r="EQ342" s="118"/>
      <c r="ER342" s="118"/>
      <c r="ES342" s="118"/>
      <c r="ET342" s="118"/>
      <c r="EU342" s="118"/>
      <c r="EV342" s="120"/>
      <c r="EW342" s="120"/>
      <c r="EX342" s="118"/>
      <c r="EY342" s="118"/>
      <c r="EZ342" s="118"/>
      <c r="FA342" s="118"/>
      <c r="FB342" s="118"/>
      <c r="FC342" s="118"/>
      <c r="FD342" s="118"/>
      <c r="FE342" s="118"/>
      <c r="FF342" s="118"/>
      <c r="FG342" s="118"/>
      <c r="FH342" s="118"/>
      <c r="FI342" s="118"/>
      <c r="FJ342" s="118"/>
      <c r="FK342" s="118"/>
      <c r="FL342" s="118"/>
      <c r="FM342" s="118"/>
      <c r="FN342" s="118"/>
      <c r="FO342" s="118"/>
      <c r="FP342" s="118"/>
      <c r="FQ342" s="118"/>
      <c r="FR342" s="118"/>
      <c r="FS342" s="118"/>
      <c r="FT342" s="118"/>
      <c r="FU342" s="118"/>
      <c r="FV342" s="118"/>
      <c r="FW342" s="118"/>
      <c r="FX342" s="118"/>
      <c r="FY342" s="118"/>
      <c r="FZ342" s="118"/>
      <c r="GA342" s="118"/>
      <c r="GB342" s="118"/>
      <c r="GC342" s="118"/>
      <c r="GD342" s="118"/>
      <c r="GE342" s="118"/>
      <c r="GF342" s="118"/>
      <c r="GG342" s="118"/>
      <c r="GH342" s="118"/>
      <c r="GI342" s="118"/>
      <c r="GJ342" s="118"/>
      <c r="GK342" s="118"/>
      <c r="GL342" s="118"/>
      <c r="GM342" s="118"/>
      <c r="GN342" s="118"/>
      <c r="GO342" s="118"/>
      <c r="GP342" s="118"/>
      <c r="GQ342" s="118"/>
      <c r="GR342" s="118"/>
      <c r="GS342" s="118"/>
      <c r="GT342" s="118"/>
      <c r="GU342" s="118"/>
      <c r="GV342" s="118"/>
      <c r="GW342" s="118"/>
      <c r="GX342" s="118"/>
      <c r="GY342" s="118"/>
      <c r="GZ342" s="118"/>
      <c r="HA342" s="118"/>
      <c r="HB342" s="118"/>
      <c r="HC342" s="118"/>
      <c r="HD342" s="118"/>
      <c r="HE342" s="118"/>
      <c r="HF342" s="118"/>
      <c r="HG342" s="118"/>
      <c r="HH342" s="118"/>
      <c r="HI342" s="118"/>
      <c r="HJ342" s="118"/>
      <c r="HK342" s="118"/>
      <c r="HL342" s="118"/>
      <c r="HM342" s="118"/>
      <c r="HN342" s="118"/>
      <c r="HO342" s="118"/>
      <c r="HP342" s="118"/>
      <c r="HQ342" s="118"/>
      <c r="HR342" s="118"/>
      <c r="HS342" s="118"/>
      <c r="HT342" s="118"/>
      <c r="HU342" s="118"/>
      <c r="HV342" s="118"/>
    </row>
    <row r="343" spans="1:230" x14ac:dyDescent="0.3">
      <c r="A343" s="120"/>
      <c r="B343" s="120"/>
      <c r="C343" s="118"/>
      <c r="D343" s="118"/>
      <c r="E343" s="118"/>
      <c r="F343" s="118"/>
      <c r="G343" s="118"/>
      <c r="H343" s="118"/>
      <c r="I343" s="118"/>
      <c r="J343" s="118"/>
      <c r="K343" s="118"/>
      <c r="L343" s="118"/>
      <c r="M343" s="118"/>
      <c r="N343" s="118"/>
      <c r="O343" s="118"/>
      <c r="P343" s="118"/>
      <c r="Q343" s="118"/>
      <c r="R343" s="118"/>
      <c r="S343" s="118"/>
      <c r="T343" s="123"/>
      <c r="U343" s="120"/>
      <c r="V343" s="118"/>
      <c r="W343" s="118"/>
      <c r="X343" s="118"/>
      <c r="Y343" s="118"/>
      <c r="Z343" s="118"/>
      <c r="AA343" s="118"/>
      <c r="AB343" s="118"/>
      <c r="AC343" s="118"/>
      <c r="AD343" s="118"/>
      <c r="AE343" s="118"/>
      <c r="AF343" s="118"/>
      <c r="AG343" s="118"/>
      <c r="AH343" s="118"/>
      <c r="AI343" s="118"/>
      <c r="AJ343" s="118"/>
      <c r="AK343" s="118"/>
      <c r="AL343" s="118"/>
      <c r="AM343" s="118"/>
      <c r="AN343" s="118"/>
      <c r="AO343" s="118"/>
      <c r="AP343" s="118"/>
      <c r="AQ343" s="118"/>
      <c r="AR343" s="118"/>
      <c r="AS343" s="123"/>
      <c r="AT343" s="123"/>
      <c r="AU343" s="118"/>
      <c r="AV343" s="118"/>
      <c r="AW343" s="118"/>
      <c r="AX343" s="118"/>
      <c r="AY343" s="118"/>
      <c r="AZ343" s="118"/>
      <c r="BA343" s="118"/>
      <c r="BB343" s="118"/>
      <c r="BC343" s="118"/>
      <c r="BD343" s="118"/>
      <c r="BE343" s="118"/>
      <c r="BF343" s="118"/>
      <c r="BG343" s="118"/>
      <c r="BH343" s="118"/>
      <c r="BI343" s="118"/>
      <c r="BJ343" s="118"/>
      <c r="BK343" s="118"/>
      <c r="BL343" s="118"/>
      <c r="BM343" s="118"/>
      <c r="BN343" s="118"/>
      <c r="BO343" s="118"/>
      <c r="BP343" s="118"/>
      <c r="BQ343" s="118"/>
      <c r="BR343" s="118"/>
      <c r="BS343" s="118"/>
      <c r="BT343" s="118"/>
      <c r="BU343" s="118"/>
      <c r="BV343" s="118"/>
      <c r="BW343" s="118"/>
      <c r="BX343" s="118"/>
      <c r="BY343" s="118"/>
      <c r="BZ343" s="118"/>
      <c r="CA343" s="118"/>
      <c r="CB343" s="118"/>
      <c r="CC343" s="118"/>
      <c r="CD343" s="118"/>
      <c r="CE343" s="118"/>
      <c r="CF343" s="118"/>
      <c r="CG343" s="118"/>
      <c r="CH343" s="118"/>
      <c r="CI343" s="118"/>
      <c r="CJ343" s="118"/>
      <c r="CK343" s="118"/>
      <c r="CL343" s="118"/>
      <c r="CM343" s="118"/>
      <c r="CN343" s="118"/>
      <c r="CO343" s="118"/>
      <c r="CP343" s="118"/>
      <c r="CQ343" s="118"/>
      <c r="CR343" s="118"/>
      <c r="CS343" s="118"/>
      <c r="CT343" s="118"/>
      <c r="CU343" s="118"/>
      <c r="CV343" s="118"/>
      <c r="CW343" s="118"/>
      <c r="CX343" s="118"/>
      <c r="CY343" s="118"/>
      <c r="CZ343" s="118"/>
      <c r="DA343" s="118"/>
      <c r="DB343" s="118"/>
      <c r="DC343" s="118"/>
      <c r="DD343" s="118"/>
      <c r="DE343" s="118"/>
      <c r="DF343" s="118"/>
      <c r="DG343" s="118"/>
      <c r="DH343" s="118"/>
      <c r="DI343" s="118"/>
      <c r="DJ343" s="118"/>
      <c r="DK343" s="118"/>
      <c r="DL343" s="118"/>
      <c r="DM343" s="118"/>
      <c r="DN343" s="118"/>
      <c r="DO343" s="118"/>
      <c r="DP343" s="118"/>
      <c r="DQ343" s="118"/>
      <c r="DR343" s="118"/>
      <c r="DS343" s="118"/>
      <c r="DT343" s="118"/>
      <c r="DU343" s="129"/>
      <c r="DV343" s="118"/>
      <c r="DW343" s="118"/>
      <c r="DX343" s="118"/>
      <c r="DY343" s="118"/>
      <c r="DZ343" s="118"/>
      <c r="EA343" s="118"/>
      <c r="EB343" s="118"/>
      <c r="EC343" s="118"/>
      <c r="ED343" s="118"/>
      <c r="EE343" s="118"/>
      <c r="EF343" s="118"/>
      <c r="EG343" s="118"/>
      <c r="EH343" s="118"/>
      <c r="EI343" s="118"/>
      <c r="EJ343" s="118"/>
      <c r="EK343" s="118"/>
      <c r="EL343" s="123"/>
      <c r="EM343" s="123"/>
      <c r="EN343" s="118"/>
      <c r="EO343" s="118"/>
      <c r="EP343" s="118"/>
      <c r="EQ343" s="118"/>
      <c r="ER343" s="118"/>
      <c r="ES343" s="118"/>
      <c r="ET343" s="118"/>
      <c r="EU343" s="118"/>
      <c r="EV343" s="120"/>
      <c r="EW343" s="120"/>
      <c r="EX343" s="118"/>
      <c r="EY343" s="118"/>
      <c r="EZ343" s="118"/>
      <c r="FA343" s="118"/>
      <c r="FB343" s="118"/>
      <c r="FC343" s="118"/>
      <c r="FD343" s="118"/>
      <c r="FE343" s="118"/>
      <c r="FF343" s="118"/>
      <c r="FG343" s="118"/>
      <c r="FH343" s="118"/>
      <c r="FI343" s="118"/>
      <c r="FJ343" s="118"/>
      <c r="FK343" s="118"/>
      <c r="FL343" s="118"/>
      <c r="FM343" s="118"/>
      <c r="FN343" s="118"/>
      <c r="FO343" s="118"/>
      <c r="FP343" s="118"/>
      <c r="FQ343" s="118"/>
      <c r="FR343" s="118"/>
      <c r="FS343" s="118"/>
      <c r="FT343" s="118"/>
      <c r="FU343" s="118"/>
      <c r="FV343" s="118"/>
      <c r="FW343" s="118"/>
      <c r="FX343" s="118"/>
      <c r="FY343" s="118"/>
      <c r="FZ343" s="118"/>
      <c r="GA343" s="118"/>
      <c r="GB343" s="118"/>
      <c r="GC343" s="118"/>
      <c r="GD343" s="118"/>
      <c r="GE343" s="118"/>
      <c r="GF343" s="118"/>
      <c r="GG343" s="118"/>
      <c r="GH343" s="118"/>
      <c r="GI343" s="118"/>
      <c r="GJ343" s="118"/>
      <c r="GK343" s="118"/>
      <c r="GL343" s="118"/>
      <c r="GM343" s="118"/>
      <c r="GN343" s="118"/>
      <c r="GO343" s="118"/>
      <c r="GP343" s="118"/>
      <c r="GQ343" s="118"/>
      <c r="GR343" s="118"/>
      <c r="GS343" s="118"/>
      <c r="GT343" s="118"/>
      <c r="GU343" s="118"/>
      <c r="GV343" s="118"/>
      <c r="GW343" s="118"/>
      <c r="GX343" s="118"/>
      <c r="GY343" s="118"/>
      <c r="GZ343" s="118"/>
      <c r="HA343" s="118"/>
      <c r="HB343" s="118"/>
      <c r="HC343" s="118"/>
      <c r="HD343" s="118"/>
      <c r="HE343" s="118"/>
      <c r="HF343" s="118"/>
      <c r="HG343" s="118"/>
      <c r="HH343" s="118"/>
      <c r="HI343" s="118"/>
      <c r="HJ343" s="118"/>
      <c r="HK343" s="118"/>
      <c r="HL343" s="118"/>
      <c r="HM343" s="118"/>
      <c r="HN343" s="118"/>
      <c r="HO343" s="118"/>
      <c r="HP343" s="118"/>
      <c r="HQ343" s="118"/>
      <c r="HR343" s="118"/>
      <c r="HS343" s="118"/>
      <c r="HT343" s="118"/>
      <c r="HU343" s="118"/>
      <c r="HV343" s="118"/>
    </row>
    <row r="344" spans="1:230" x14ac:dyDescent="0.3">
      <c r="A344" s="120"/>
      <c r="B344" s="120"/>
      <c r="C344" s="118"/>
      <c r="D344" s="118"/>
      <c r="E344" s="118"/>
      <c r="F344" s="118"/>
      <c r="G344" s="118"/>
      <c r="H344" s="118"/>
      <c r="I344" s="118"/>
      <c r="J344" s="118"/>
      <c r="K344" s="118"/>
      <c r="L344" s="118"/>
      <c r="M344" s="118"/>
      <c r="N344" s="118"/>
      <c r="O344" s="118"/>
      <c r="P344" s="118"/>
      <c r="Q344" s="118"/>
      <c r="R344" s="118"/>
      <c r="S344" s="118"/>
      <c r="T344" s="123"/>
      <c r="U344" s="120"/>
      <c r="V344" s="118"/>
      <c r="W344" s="118"/>
      <c r="X344" s="118"/>
      <c r="Y344" s="118"/>
      <c r="Z344" s="118"/>
      <c r="AA344" s="118"/>
      <c r="AB344" s="118"/>
      <c r="AC344" s="118"/>
      <c r="AD344" s="118"/>
      <c r="AE344" s="118"/>
      <c r="AF344" s="118"/>
      <c r="AG344" s="118"/>
      <c r="AH344" s="118"/>
      <c r="AI344" s="118"/>
      <c r="AJ344" s="118"/>
      <c r="AK344" s="118"/>
      <c r="AL344" s="118"/>
      <c r="AM344" s="118"/>
      <c r="AN344" s="118"/>
      <c r="AO344" s="118"/>
      <c r="AP344" s="118"/>
      <c r="AQ344" s="118"/>
      <c r="AR344" s="118"/>
      <c r="AS344" s="123"/>
      <c r="AT344" s="123"/>
      <c r="AU344" s="118"/>
      <c r="AV344" s="118"/>
      <c r="AW344" s="118"/>
      <c r="AX344" s="118"/>
      <c r="AY344" s="118"/>
      <c r="AZ344" s="118"/>
      <c r="BA344" s="118"/>
      <c r="BB344" s="118"/>
      <c r="BC344" s="118"/>
      <c r="BD344" s="118"/>
      <c r="BE344" s="118"/>
      <c r="BF344" s="118"/>
      <c r="BG344" s="118"/>
      <c r="BH344" s="118"/>
      <c r="BI344" s="118"/>
      <c r="BJ344" s="118"/>
      <c r="BK344" s="118"/>
      <c r="BL344" s="118"/>
      <c r="BM344" s="118"/>
      <c r="BN344" s="118"/>
      <c r="BO344" s="118"/>
      <c r="BP344" s="118"/>
      <c r="BQ344" s="118"/>
      <c r="BR344" s="118"/>
      <c r="BS344" s="118"/>
      <c r="BT344" s="118"/>
      <c r="BU344" s="118"/>
      <c r="BV344" s="118"/>
      <c r="BW344" s="118"/>
      <c r="BX344" s="118"/>
      <c r="BY344" s="118"/>
      <c r="BZ344" s="118"/>
      <c r="CA344" s="118"/>
      <c r="CB344" s="118"/>
      <c r="CC344" s="118"/>
      <c r="CD344" s="118"/>
      <c r="CE344" s="118"/>
      <c r="CF344" s="118"/>
      <c r="CG344" s="118"/>
      <c r="CH344" s="118"/>
      <c r="CI344" s="118"/>
      <c r="CJ344" s="118"/>
      <c r="CK344" s="118"/>
      <c r="CL344" s="118"/>
      <c r="CM344" s="118"/>
      <c r="CN344" s="118"/>
      <c r="CO344" s="118"/>
      <c r="CP344" s="118"/>
      <c r="CQ344" s="118"/>
      <c r="CR344" s="118"/>
      <c r="CS344" s="118"/>
      <c r="CT344" s="118"/>
      <c r="CU344" s="118"/>
      <c r="CV344" s="118"/>
      <c r="CW344" s="118"/>
      <c r="CX344" s="118"/>
      <c r="CY344" s="118"/>
      <c r="CZ344" s="118"/>
      <c r="DA344" s="118"/>
      <c r="DB344" s="118"/>
      <c r="DC344" s="118"/>
      <c r="DD344" s="118"/>
      <c r="DE344" s="118"/>
      <c r="DF344" s="118"/>
      <c r="DG344" s="118"/>
      <c r="DH344" s="118"/>
      <c r="DI344" s="118"/>
      <c r="DJ344" s="118"/>
      <c r="DK344" s="118"/>
      <c r="DL344" s="118"/>
      <c r="DM344" s="118"/>
      <c r="DN344" s="118"/>
      <c r="DO344" s="118"/>
      <c r="DP344" s="118"/>
      <c r="DQ344" s="118"/>
      <c r="DR344" s="118"/>
      <c r="DS344" s="118"/>
      <c r="DT344" s="118"/>
      <c r="DU344" s="129"/>
      <c r="DV344" s="118"/>
      <c r="DW344" s="118"/>
      <c r="DX344" s="118"/>
      <c r="DY344" s="118"/>
      <c r="DZ344" s="118"/>
      <c r="EA344" s="118"/>
      <c r="EB344" s="118"/>
      <c r="EC344" s="118"/>
      <c r="ED344" s="118"/>
      <c r="EE344" s="118"/>
      <c r="EF344" s="118"/>
      <c r="EG344" s="118"/>
      <c r="EH344" s="118"/>
      <c r="EI344" s="118"/>
      <c r="EJ344" s="118"/>
      <c r="EK344" s="118"/>
      <c r="EL344" s="123"/>
      <c r="EM344" s="123"/>
      <c r="EN344" s="118"/>
      <c r="EO344" s="118"/>
      <c r="EP344" s="118"/>
      <c r="EQ344" s="118"/>
      <c r="ER344" s="118"/>
      <c r="ES344" s="118"/>
      <c r="ET344" s="118"/>
      <c r="EU344" s="118"/>
      <c r="EV344" s="120"/>
      <c r="EW344" s="120"/>
      <c r="EX344" s="118"/>
      <c r="EY344" s="118"/>
      <c r="EZ344" s="118"/>
      <c r="FA344" s="118"/>
      <c r="FB344" s="118"/>
      <c r="FC344" s="118"/>
      <c r="FD344" s="118"/>
      <c r="FE344" s="118"/>
      <c r="FF344" s="118"/>
      <c r="FG344" s="118"/>
      <c r="FH344" s="118"/>
      <c r="FI344" s="118"/>
      <c r="FJ344" s="118"/>
      <c r="FK344" s="118"/>
      <c r="FL344" s="118"/>
      <c r="FM344" s="118"/>
      <c r="FN344" s="118"/>
      <c r="FO344" s="118"/>
      <c r="FP344" s="118"/>
      <c r="FQ344" s="118"/>
      <c r="FR344" s="118"/>
      <c r="FS344" s="118"/>
      <c r="FT344" s="118"/>
      <c r="FU344" s="118"/>
      <c r="FV344" s="118"/>
      <c r="FW344" s="118"/>
      <c r="FX344" s="118"/>
      <c r="FY344" s="118"/>
      <c r="FZ344" s="118"/>
      <c r="GA344" s="118"/>
      <c r="GB344" s="118"/>
      <c r="GC344" s="118"/>
      <c r="GD344" s="118"/>
      <c r="GE344" s="118"/>
      <c r="GF344" s="118"/>
      <c r="GG344" s="118"/>
      <c r="GH344" s="118"/>
      <c r="GI344" s="118"/>
      <c r="GJ344" s="118"/>
      <c r="GK344" s="118"/>
      <c r="GL344" s="118"/>
      <c r="GM344" s="118"/>
      <c r="GN344" s="118"/>
      <c r="GO344" s="118"/>
      <c r="GP344" s="118"/>
      <c r="GQ344" s="118"/>
      <c r="GR344" s="118"/>
      <c r="GS344" s="118"/>
      <c r="GT344" s="118"/>
      <c r="GU344" s="118"/>
      <c r="GV344" s="118"/>
      <c r="GW344" s="118"/>
      <c r="GX344" s="118"/>
      <c r="GY344" s="118"/>
      <c r="GZ344" s="118"/>
      <c r="HA344" s="118"/>
      <c r="HB344" s="118"/>
      <c r="HC344" s="118"/>
      <c r="HD344" s="118"/>
      <c r="HE344" s="118"/>
      <c r="HF344" s="118"/>
      <c r="HG344" s="118"/>
      <c r="HH344" s="118"/>
      <c r="HI344" s="118"/>
      <c r="HJ344" s="118"/>
      <c r="HK344" s="118"/>
      <c r="HL344" s="118"/>
      <c r="HM344" s="118"/>
      <c r="HN344" s="118"/>
      <c r="HO344" s="118"/>
      <c r="HP344" s="118"/>
      <c r="HQ344" s="118"/>
      <c r="HR344" s="118"/>
      <c r="HS344" s="118"/>
      <c r="HT344" s="118"/>
      <c r="HU344" s="118"/>
      <c r="HV344" s="118"/>
    </row>
    <row r="345" spans="1:230" x14ac:dyDescent="0.3">
      <c r="A345" s="120"/>
      <c r="B345" s="120"/>
      <c r="C345" s="118"/>
      <c r="D345" s="118"/>
      <c r="E345" s="118"/>
      <c r="F345" s="118"/>
      <c r="G345" s="118"/>
      <c r="H345" s="118"/>
      <c r="I345" s="118"/>
      <c r="J345" s="118"/>
      <c r="K345" s="118"/>
      <c r="L345" s="118"/>
      <c r="M345" s="118"/>
      <c r="N345" s="118"/>
      <c r="O345" s="118"/>
      <c r="P345" s="118"/>
      <c r="Q345" s="118"/>
      <c r="R345" s="118"/>
      <c r="S345" s="118"/>
      <c r="T345" s="123"/>
      <c r="U345" s="120"/>
      <c r="V345" s="118"/>
      <c r="W345" s="118"/>
      <c r="X345" s="118"/>
      <c r="Y345" s="118"/>
      <c r="Z345" s="118"/>
      <c r="AA345" s="118"/>
      <c r="AB345" s="118"/>
      <c r="AC345" s="118"/>
      <c r="AD345" s="118"/>
      <c r="AE345" s="118"/>
      <c r="AF345" s="118"/>
      <c r="AG345" s="118"/>
      <c r="AH345" s="118"/>
      <c r="AI345" s="118"/>
      <c r="AJ345" s="118"/>
      <c r="AK345" s="118"/>
      <c r="AL345" s="118"/>
      <c r="AM345" s="118"/>
      <c r="AN345" s="118"/>
      <c r="AO345" s="118"/>
      <c r="AP345" s="118"/>
      <c r="AQ345" s="118"/>
      <c r="AR345" s="118"/>
      <c r="AS345" s="123"/>
      <c r="AT345" s="123"/>
      <c r="AU345" s="118"/>
      <c r="AV345" s="118"/>
      <c r="AW345" s="118"/>
      <c r="AX345" s="118"/>
      <c r="AY345" s="118"/>
      <c r="AZ345" s="118"/>
      <c r="BA345" s="118"/>
      <c r="BB345" s="118"/>
      <c r="BC345" s="118"/>
      <c r="BD345" s="118"/>
      <c r="BE345" s="118"/>
      <c r="BF345" s="118"/>
      <c r="BG345" s="118"/>
      <c r="BH345" s="118"/>
      <c r="BI345" s="118"/>
      <c r="BJ345" s="118"/>
      <c r="BK345" s="118"/>
      <c r="BL345" s="118"/>
      <c r="BM345" s="118"/>
      <c r="BN345" s="118"/>
      <c r="BO345" s="118"/>
      <c r="BP345" s="118"/>
      <c r="BQ345" s="118"/>
      <c r="BR345" s="118"/>
      <c r="BS345" s="118"/>
      <c r="BT345" s="118"/>
      <c r="BU345" s="118"/>
      <c r="BV345" s="118"/>
      <c r="BW345" s="118"/>
      <c r="BX345" s="118"/>
      <c r="BY345" s="118"/>
      <c r="BZ345" s="118"/>
      <c r="CA345" s="118"/>
      <c r="CB345" s="118"/>
      <c r="CC345" s="118"/>
      <c r="CD345" s="118"/>
      <c r="CE345" s="118"/>
      <c r="CF345" s="118"/>
      <c r="CG345" s="118"/>
      <c r="CH345" s="118"/>
      <c r="CI345" s="118"/>
      <c r="CJ345" s="118"/>
      <c r="CK345" s="118"/>
      <c r="CL345" s="118"/>
      <c r="CM345" s="118"/>
      <c r="CN345" s="118"/>
      <c r="CO345" s="118"/>
      <c r="CP345" s="118"/>
      <c r="CQ345" s="118"/>
      <c r="CR345" s="118"/>
      <c r="CS345" s="118"/>
      <c r="CT345" s="118"/>
      <c r="CU345" s="118"/>
      <c r="CV345" s="118"/>
      <c r="CW345" s="118"/>
      <c r="CX345" s="118"/>
      <c r="CY345" s="118"/>
      <c r="CZ345" s="118"/>
      <c r="DA345" s="118"/>
      <c r="DB345" s="118"/>
      <c r="DC345" s="118"/>
      <c r="DD345" s="118"/>
      <c r="DE345" s="118"/>
      <c r="DF345" s="118"/>
      <c r="DG345" s="118"/>
      <c r="DH345" s="118"/>
      <c r="DI345" s="118"/>
      <c r="DJ345" s="118"/>
      <c r="DK345" s="118"/>
      <c r="DL345" s="118"/>
      <c r="DM345" s="118"/>
      <c r="DN345" s="118"/>
      <c r="DO345" s="118"/>
      <c r="DP345" s="118"/>
      <c r="DQ345" s="118"/>
      <c r="DR345" s="118"/>
      <c r="DS345" s="118"/>
      <c r="DT345" s="118"/>
      <c r="DU345" s="129"/>
      <c r="DV345" s="118"/>
      <c r="DW345" s="118"/>
      <c r="DX345" s="118"/>
      <c r="DY345" s="118"/>
      <c r="DZ345" s="118"/>
      <c r="EA345" s="118"/>
      <c r="EB345" s="118"/>
      <c r="EC345" s="118"/>
      <c r="ED345" s="118"/>
      <c r="EE345" s="118"/>
      <c r="EF345" s="118"/>
      <c r="EG345" s="118"/>
      <c r="EH345" s="118"/>
      <c r="EI345" s="118"/>
      <c r="EJ345" s="118"/>
      <c r="EK345" s="118"/>
      <c r="EL345" s="123"/>
      <c r="EM345" s="123"/>
      <c r="EN345" s="118"/>
      <c r="EO345" s="118"/>
      <c r="EP345" s="118"/>
      <c r="EQ345" s="118"/>
      <c r="ER345" s="118"/>
      <c r="ES345" s="118"/>
      <c r="ET345" s="118"/>
      <c r="EU345" s="118"/>
      <c r="EV345" s="120"/>
      <c r="EW345" s="120"/>
      <c r="EX345" s="118"/>
      <c r="EY345" s="118"/>
      <c r="EZ345" s="118"/>
      <c r="FA345" s="118"/>
      <c r="FB345" s="118"/>
      <c r="FC345" s="118"/>
      <c r="FD345" s="118"/>
      <c r="FE345" s="118"/>
      <c r="FF345" s="118"/>
      <c r="FG345" s="118"/>
      <c r="FH345" s="118"/>
      <c r="FI345" s="118"/>
      <c r="FJ345" s="118"/>
      <c r="FK345" s="118"/>
      <c r="FL345" s="118"/>
      <c r="FM345" s="118"/>
      <c r="FN345" s="118"/>
      <c r="FO345" s="118"/>
      <c r="FP345" s="118"/>
      <c r="FQ345" s="118"/>
      <c r="FR345" s="118"/>
      <c r="FS345" s="118"/>
      <c r="FT345" s="118"/>
      <c r="FU345" s="118"/>
      <c r="FV345" s="118"/>
      <c r="FW345" s="118"/>
      <c r="FX345" s="118"/>
      <c r="FY345" s="118"/>
      <c r="FZ345" s="118"/>
      <c r="GA345" s="118"/>
      <c r="GB345" s="118"/>
      <c r="GC345" s="118"/>
      <c r="GD345" s="118"/>
      <c r="GE345" s="118"/>
      <c r="GF345" s="118"/>
      <c r="GG345" s="118"/>
      <c r="GH345" s="118"/>
      <c r="GI345" s="118"/>
      <c r="GJ345" s="118"/>
      <c r="GK345" s="118"/>
      <c r="GL345" s="118"/>
      <c r="GM345" s="118"/>
      <c r="GN345" s="118"/>
      <c r="GO345" s="118"/>
      <c r="GP345" s="118"/>
      <c r="GQ345" s="118"/>
      <c r="GR345" s="118"/>
      <c r="GS345" s="118"/>
      <c r="GT345" s="118"/>
      <c r="GU345" s="118"/>
      <c r="GV345" s="118"/>
      <c r="GW345" s="118"/>
      <c r="GX345" s="118"/>
      <c r="GY345" s="118"/>
      <c r="GZ345" s="118"/>
      <c r="HA345" s="118"/>
      <c r="HB345" s="118"/>
      <c r="HC345" s="118"/>
      <c r="HD345" s="118"/>
      <c r="HE345" s="118"/>
      <c r="HF345" s="118"/>
      <c r="HG345" s="118"/>
      <c r="HH345" s="118"/>
      <c r="HI345" s="118"/>
      <c r="HJ345" s="118"/>
      <c r="HK345" s="118"/>
      <c r="HL345" s="118"/>
      <c r="HM345" s="118"/>
      <c r="HN345" s="118"/>
      <c r="HO345" s="118"/>
      <c r="HP345" s="118"/>
      <c r="HQ345" s="118"/>
      <c r="HR345" s="118"/>
      <c r="HS345" s="118"/>
      <c r="HT345" s="118"/>
      <c r="HU345" s="118"/>
      <c r="HV345" s="118"/>
    </row>
    <row r="346" spans="1:230" x14ac:dyDescent="0.3">
      <c r="A346" s="120"/>
      <c r="B346" s="120"/>
      <c r="C346" s="118"/>
      <c r="D346" s="118"/>
      <c r="E346" s="118"/>
      <c r="F346" s="118"/>
      <c r="G346" s="118"/>
      <c r="H346" s="118"/>
      <c r="I346" s="118"/>
      <c r="J346" s="118"/>
      <c r="K346" s="118"/>
      <c r="L346" s="118"/>
      <c r="M346" s="118"/>
      <c r="N346" s="118"/>
      <c r="O346" s="118"/>
      <c r="P346" s="118"/>
      <c r="Q346" s="118"/>
      <c r="R346" s="118"/>
      <c r="S346" s="118"/>
      <c r="T346" s="123"/>
      <c r="U346" s="120"/>
      <c r="V346" s="118"/>
      <c r="W346" s="118"/>
      <c r="X346" s="118"/>
      <c r="Y346" s="118"/>
      <c r="Z346" s="118"/>
      <c r="AA346" s="118"/>
      <c r="AB346" s="118"/>
      <c r="AC346" s="118"/>
      <c r="AD346" s="118"/>
      <c r="AE346" s="118"/>
      <c r="AF346" s="118"/>
      <c r="AG346" s="118"/>
      <c r="AH346" s="118"/>
      <c r="AI346" s="118"/>
      <c r="AJ346" s="118"/>
      <c r="AK346" s="118"/>
      <c r="AL346" s="118"/>
      <c r="AM346" s="118"/>
      <c r="AN346" s="118"/>
      <c r="AO346" s="118"/>
      <c r="AP346" s="118"/>
      <c r="AQ346" s="118"/>
      <c r="AR346" s="118"/>
      <c r="AS346" s="123"/>
      <c r="AT346" s="123"/>
      <c r="AU346" s="118"/>
      <c r="AV346" s="118"/>
      <c r="AW346" s="118"/>
      <c r="AX346" s="118"/>
      <c r="AY346" s="118"/>
      <c r="AZ346" s="118"/>
      <c r="BA346" s="118"/>
      <c r="BB346" s="118"/>
      <c r="BC346" s="118"/>
      <c r="BD346" s="118"/>
      <c r="BE346" s="118"/>
      <c r="BF346" s="118"/>
      <c r="BG346" s="118"/>
      <c r="BH346" s="118"/>
      <c r="BI346" s="118"/>
      <c r="BJ346" s="118"/>
      <c r="BK346" s="118"/>
      <c r="BL346" s="118"/>
      <c r="BM346" s="118"/>
      <c r="BN346" s="118"/>
      <c r="BO346" s="118"/>
      <c r="BP346" s="118"/>
      <c r="BQ346" s="118"/>
      <c r="BR346" s="118"/>
      <c r="BS346" s="118"/>
      <c r="BT346" s="118"/>
      <c r="BU346" s="118"/>
      <c r="BV346" s="118"/>
      <c r="BW346" s="118"/>
      <c r="BX346" s="118"/>
      <c r="BY346" s="118"/>
      <c r="BZ346" s="118"/>
      <c r="CA346" s="118"/>
      <c r="CB346" s="118"/>
      <c r="CC346" s="118"/>
      <c r="CD346" s="118"/>
      <c r="CE346" s="118"/>
      <c r="CF346" s="118"/>
      <c r="CG346" s="118"/>
      <c r="CH346" s="118"/>
      <c r="CI346" s="118"/>
      <c r="CJ346" s="118"/>
      <c r="CK346" s="118"/>
      <c r="CL346" s="118"/>
      <c r="CM346" s="118"/>
      <c r="CN346" s="118"/>
      <c r="CO346" s="118"/>
      <c r="CP346" s="118"/>
      <c r="CQ346" s="118"/>
      <c r="CR346" s="118"/>
      <c r="CS346" s="118"/>
      <c r="CT346" s="118"/>
      <c r="CU346" s="118"/>
      <c r="CV346" s="118"/>
      <c r="CW346" s="118"/>
      <c r="CX346" s="118"/>
      <c r="CY346" s="118"/>
      <c r="CZ346" s="118"/>
      <c r="DA346" s="118"/>
      <c r="DB346" s="118"/>
      <c r="DC346" s="118"/>
      <c r="DD346" s="118"/>
      <c r="DE346" s="118"/>
      <c r="DF346" s="118"/>
      <c r="DG346" s="118"/>
      <c r="DH346" s="118"/>
      <c r="DI346" s="118"/>
      <c r="DJ346" s="118"/>
      <c r="DK346" s="118"/>
      <c r="DL346" s="118"/>
      <c r="DM346" s="118"/>
      <c r="DN346" s="118"/>
      <c r="DO346" s="118"/>
      <c r="DP346" s="118"/>
      <c r="DQ346" s="118"/>
      <c r="DR346" s="118"/>
      <c r="DS346" s="118"/>
      <c r="DT346" s="118"/>
      <c r="DU346" s="129"/>
      <c r="DV346" s="118"/>
      <c r="DW346" s="118"/>
      <c r="DX346" s="118"/>
      <c r="DY346" s="118"/>
      <c r="DZ346" s="118"/>
      <c r="EA346" s="118"/>
      <c r="EB346" s="118"/>
      <c r="EC346" s="118"/>
      <c r="ED346" s="118"/>
      <c r="EE346" s="118"/>
      <c r="EF346" s="118"/>
      <c r="EG346" s="118"/>
      <c r="EH346" s="118"/>
      <c r="EI346" s="118"/>
      <c r="EJ346" s="118"/>
      <c r="EK346" s="118"/>
      <c r="EL346" s="123"/>
      <c r="EM346" s="123"/>
      <c r="EN346" s="118"/>
      <c r="EO346" s="118"/>
      <c r="EP346" s="118"/>
      <c r="EQ346" s="118"/>
      <c r="ER346" s="118"/>
      <c r="ES346" s="118"/>
      <c r="ET346" s="118"/>
      <c r="EU346" s="118"/>
      <c r="EV346" s="120"/>
      <c r="EW346" s="120"/>
      <c r="EX346" s="118"/>
      <c r="EY346" s="118"/>
      <c r="EZ346" s="118"/>
      <c r="FA346" s="118"/>
      <c r="FB346" s="118"/>
      <c r="FC346" s="118"/>
      <c r="FD346" s="118"/>
      <c r="FE346" s="118"/>
      <c r="FF346" s="118"/>
      <c r="FG346" s="118"/>
      <c r="FH346" s="118"/>
      <c r="FI346" s="118"/>
      <c r="FJ346" s="118"/>
      <c r="FK346" s="118"/>
      <c r="FL346" s="118"/>
      <c r="FM346" s="118"/>
      <c r="FN346" s="118"/>
      <c r="FO346" s="118"/>
      <c r="FP346" s="118"/>
      <c r="FQ346" s="118"/>
      <c r="FR346" s="118"/>
      <c r="FS346" s="118"/>
      <c r="FT346" s="118"/>
      <c r="FU346" s="118"/>
      <c r="FV346" s="118"/>
      <c r="FW346" s="118"/>
      <c r="FX346" s="118"/>
      <c r="FY346" s="118"/>
      <c r="FZ346" s="118"/>
      <c r="GA346" s="118"/>
      <c r="GB346" s="118"/>
      <c r="GC346" s="118"/>
      <c r="GD346" s="118"/>
      <c r="GE346" s="118"/>
      <c r="GF346" s="118"/>
      <c r="GG346" s="118"/>
      <c r="GH346" s="118"/>
      <c r="GI346" s="118"/>
      <c r="GJ346" s="118"/>
      <c r="GK346" s="118"/>
      <c r="GL346" s="118"/>
      <c r="GM346" s="118"/>
      <c r="GN346" s="118"/>
      <c r="GO346" s="118"/>
      <c r="GP346" s="118"/>
      <c r="GQ346" s="118"/>
      <c r="GR346" s="118"/>
      <c r="GS346" s="118"/>
      <c r="GT346" s="118"/>
      <c r="GU346" s="118"/>
      <c r="GV346" s="118"/>
      <c r="GW346" s="118"/>
      <c r="GX346" s="118"/>
      <c r="GY346" s="118"/>
      <c r="GZ346" s="118"/>
      <c r="HA346" s="118"/>
      <c r="HB346" s="118"/>
      <c r="HC346" s="118"/>
      <c r="HD346" s="118"/>
      <c r="HE346" s="118"/>
      <c r="HF346" s="118"/>
      <c r="HG346" s="118"/>
      <c r="HH346" s="118"/>
      <c r="HI346" s="118"/>
      <c r="HJ346" s="118"/>
      <c r="HK346" s="118"/>
      <c r="HL346" s="118"/>
      <c r="HM346" s="118"/>
      <c r="HN346" s="118"/>
      <c r="HO346" s="118"/>
      <c r="HP346" s="118"/>
      <c r="HQ346" s="118"/>
      <c r="HR346" s="118"/>
      <c r="HS346" s="118"/>
      <c r="HT346" s="118"/>
      <c r="HU346" s="118"/>
      <c r="HV346" s="118"/>
    </row>
    <row r="347" spans="1:230" x14ac:dyDescent="0.3">
      <c r="A347" s="120"/>
      <c r="B347" s="120"/>
      <c r="C347" s="118"/>
      <c r="D347" s="118"/>
      <c r="E347" s="118"/>
      <c r="F347" s="118"/>
      <c r="G347" s="118"/>
      <c r="H347" s="118"/>
      <c r="I347" s="118"/>
      <c r="J347" s="118"/>
      <c r="K347" s="118"/>
      <c r="L347" s="118"/>
      <c r="M347" s="118"/>
      <c r="N347" s="118"/>
      <c r="O347" s="118"/>
      <c r="P347" s="118"/>
      <c r="Q347" s="118"/>
      <c r="R347" s="118"/>
      <c r="S347" s="118"/>
      <c r="T347" s="123"/>
      <c r="U347" s="120"/>
      <c r="V347" s="118"/>
      <c r="W347" s="118"/>
      <c r="X347" s="118"/>
      <c r="Y347" s="118"/>
      <c r="Z347" s="118"/>
      <c r="AA347" s="118"/>
      <c r="AB347" s="118"/>
      <c r="AC347" s="118"/>
      <c r="AD347" s="118"/>
      <c r="AE347" s="118"/>
      <c r="AF347" s="118"/>
      <c r="AG347" s="118"/>
      <c r="AH347" s="118"/>
      <c r="AI347" s="118"/>
      <c r="AJ347" s="118"/>
      <c r="AK347" s="118"/>
      <c r="AL347" s="118"/>
      <c r="AM347" s="118"/>
      <c r="AN347" s="118"/>
      <c r="AO347" s="118"/>
      <c r="AP347" s="118"/>
      <c r="AQ347" s="118"/>
      <c r="AR347" s="118"/>
      <c r="AS347" s="123"/>
      <c r="AT347" s="123"/>
      <c r="AU347" s="118"/>
      <c r="AV347" s="118"/>
      <c r="AW347" s="118"/>
      <c r="AX347" s="118"/>
      <c r="AY347" s="118"/>
      <c r="AZ347" s="118"/>
      <c r="BA347" s="118"/>
      <c r="BB347" s="118"/>
      <c r="BC347" s="118"/>
      <c r="BD347" s="118"/>
      <c r="BE347" s="118"/>
      <c r="BF347" s="118"/>
      <c r="BG347" s="118"/>
      <c r="BH347" s="118"/>
      <c r="BI347" s="118"/>
      <c r="BJ347" s="118"/>
      <c r="BK347" s="118"/>
      <c r="BL347" s="118"/>
      <c r="BM347" s="118"/>
      <c r="BN347" s="118"/>
      <c r="BO347" s="118"/>
      <c r="BP347" s="118"/>
      <c r="BQ347" s="118"/>
      <c r="BR347" s="118"/>
      <c r="BS347" s="118"/>
      <c r="BT347" s="118"/>
      <c r="BU347" s="118"/>
      <c r="BV347" s="118"/>
      <c r="BW347" s="118"/>
      <c r="BX347" s="118"/>
      <c r="BY347" s="118"/>
      <c r="BZ347" s="118"/>
      <c r="CA347" s="118"/>
      <c r="CB347" s="118"/>
      <c r="CC347" s="118"/>
      <c r="CD347" s="118"/>
      <c r="CE347" s="118"/>
      <c r="CF347" s="118"/>
      <c r="CG347" s="118"/>
      <c r="CH347" s="118"/>
      <c r="CI347" s="118"/>
      <c r="CJ347" s="118"/>
      <c r="CK347" s="118"/>
      <c r="CL347" s="118"/>
      <c r="CM347" s="118"/>
      <c r="CN347" s="118"/>
      <c r="CO347" s="118"/>
      <c r="CP347" s="118"/>
      <c r="CQ347" s="118"/>
      <c r="CR347" s="118"/>
      <c r="CS347" s="118"/>
      <c r="CT347" s="118"/>
      <c r="CU347" s="118"/>
      <c r="CV347" s="118"/>
      <c r="CW347" s="118"/>
      <c r="CX347" s="118"/>
      <c r="CY347" s="118"/>
      <c r="CZ347" s="118"/>
      <c r="DA347" s="118"/>
      <c r="DB347" s="118"/>
      <c r="DC347" s="118"/>
      <c r="DD347" s="118"/>
      <c r="DE347" s="118"/>
      <c r="DF347" s="118"/>
      <c r="DG347" s="118"/>
      <c r="DH347" s="118"/>
      <c r="DI347" s="118"/>
      <c r="DJ347" s="118"/>
      <c r="DK347" s="118"/>
      <c r="DL347" s="118"/>
      <c r="DM347" s="118"/>
      <c r="DN347" s="118"/>
      <c r="DO347" s="118"/>
      <c r="DP347" s="118"/>
      <c r="DQ347" s="118"/>
      <c r="DR347" s="118"/>
      <c r="DS347" s="118"/>
      <c r="DT347" s="118"/>
      <c r="DU347" s="129"/>
      <c r="DV347" s="118"/>
      <c r="DW347" s="118"/>
      <c r="DX347" s="118"/>
      <c r="DY347" s="118"/>
      <c r="DZ347" s="118"/>
      <c r="EA347" s="118"/>
      <c r="EB347" s="118"/>
      <c r="EC347" s="118"/>
      <c r="ED347" s="118"/>
      <c r="EE347" s="118"/>
      <c r="EF347" s="118"/>
      <c r="EG347" s="118"/>
      <c r="EH347" s="118"/>
      <c r="EI347" s="118"/>
      <c r="EJ347" s="118"/>
      <c r="EK347" s="118"/>
      <c r="EL347" s="123"/>
      <c r="EM347" s="123"/>
      <c r="EN347" s="118"/>
      <c r="EO347" s="118"/>
      <c r="EP347" s="118"/>
      <c r="EQ347" s="118"/>
      <c r="ER347" s="118"/>
      <c r="ES347" s="118"/>
      <c r="ET347" s="118"/>
      <c r="EU347" s="118"/>
      <c r="EV347" s="120"/>
      <c r="EW347" s="120"/>
      <c r="EX347" s="118"/>
      <c r="EY347" s="118"/>
      <c r="EZ347" s="118"/>
      <c r="FA347" s="118"/>
      <c r="FB347" s="118"/>
      <c r="FC347" s="118"/>
      <c r="FD347" s="118"/>
      <c r="FE347" s="118"/>
      <c r="FF347" s="118"/>
      <c r="FG347" s="118"/>
      <c r="FH347" s="118"/>
      <c r="FI347" s="118"/>
      <c r="FJ347" s="118"/>
      <c r="FK347" s="118"/>
      <c r="FL347" s="118"/>
      <c r="FM347" s="118"/>
      <c r="FN347" s="118"/>
      <c r="FO347" s="118"/>
      <c r="FP347" s="118"/>
      <c r="FQ347" s="118"/>
      <c r="FR347" s="118"/>
      <c r="FS347" s="118"/>
      <c r="FT347" s="118"/>
      <c r="FU347" s="118"/>
      <c r="FV347" s="118"/>
      <c r="FW347" s="118"/>
      <c r="FX347" s="118"/>
      <c r="FY347" s="118"/>
      <c r="FZ347" s="118"/>
      <c r="GA347" s="118"/>
      <c r="GB347" s="118"/>
      <c r="GC347" s="118"/>
      <c r="GD347" s="118"/>
      <c r="GE347" s="118"/>
      <c r="GF347" s="118"/>
      <c r="GG347" s="118"/>
      <c r="GH347" s="118"/>
      <c r="GI347" s="118"/>
      <c r="GJ347" s="118"/>
      <c r="GK347" s="118"/>
      <c r="GL347" s="118"/>
      <c r="GM347" s="118"/>
      <c r="GN347" s="118"/>
      <c r="GO347" s="118"/>
      <c r="GP347" s="118"/>
      <c r="GQ347" s="118"/>
      <c r="GR347" s="118"/>
      <c r="GS347" s="118"/>
      <c r="GT347" s="118"/>
      <c r="GU347" s="118"/>
      <c r="GV347" s="118"/>
      <c r="GW347" s="118"/>
      <c r="GX347" s="118"/>
      <c r="GY347" s="118"/>
      <c r="GZ347" s="118"/>
      <c r="HA347" s="118"/>
      <c r="HB347" s="118"/>
      <c r="HC347" s="118"/>
      <c r="HD347" s="118"/>
      <c r="HE347" s="118"/>
      <c r="HF347" s="118"/>
      <c r="HG347" s="118"/>
      <c r="HH347" s="118"/>
      <c r="HI347" s="118"/>
      <c r="HJ347" s="118"/>
      <c r="HK347" s="118"/>
      <c r="HL347" s="118"/>
      <c r="HM347" s="118"/>
      <c r="HN347" s="118"/>
      <c r="HO347" s="118"/>
      <c r="HP347" s="118"/>
      <c r="HQ347" s="118"/>
      <c r="HR347" s="118"/>
      <c r="HS347" s="118"/>
      <c r="HT347" s="118"/>
      <c r="HU347" s="118"/>
      <c r="HV347" s="118"/>
    </row>
    <row r="348" spans="1:230" x14ac:dyDescent="0.3">
      <c r="A348" s="120"/>
      <c r="B348" s="120"/>
      <c r="C348" s="118"/>
      <c r="D348" s="118"/>
      <c r="E348" s="118"/>
      <c r="F348" s="118"/>
      <c r="G348" s="118"/>
      <c r="H348" s="118"/>
      <c r="I348" s="118"/>
      <c r="J348" s="118"/>
      <c r="K348" s="118"/>
      <c r="L348" s="118"/>
      <c r="M348" s="118"/>
      <c r="N348" s="118"/>
      <c r="O348" s="118"/>
      <c r="P348" s="118"/>
      <c r="Q348" s="118"/>
      <c r="R348" s="118"/>
      <c r="S348" s="118"/>
      <c r="T348" s="123"/>
      <c r="U348" s="120"/>
      <c r="V348" s="118"/>
      <c r="W348" s="118"/>
      <c r="X348" s="118"/>
      <c r="Y348" s="118"/>
      <c r="Z348" s="118"/>
      <c r="AA348" s="118"/>
      <c r="AB348" s="118"/>
      <c r="AC348" s="118"/>
      <c r="AD348" s="118"/>
      <c r="AE348" s="118"/>
      <c r="AF348" s="118"/>
      <c r="AG348" s="118"/>
      <c r="AH348" s="118"/>
      <c r="AI348" s="118"/>
      <c r="AJ348" s="118"/>
      <c r="AK348" s="118"/>
      <c r="AL348" s="118"/>
      <c r="AM348" s="118"/>
      <c r="AN348" s="118"/>
      <c r="AO348" s="118"/>
      <c r="AP348" s="118"/>
      <c r="AQ348" s="118"/>
      <c r="AR348" s="118"/>
      <c r="AS348" s="123"/>
      <c r="AT348" s="123"/>
      <c r="AU348" s="118"/>
      <c r="AV348" s="118"/>
      <c r="AW348" s="118"/>
      <c r="AX348" s="118"/>
      <c r="AY348" s="118"/>
      <c r="AZ348" s="118"/>
      <c r="BA348" s="118"/>
      <c r="BB348" s="118"/>
      <c r="BC348" s="118"/>
      <c r="BD348" s="118"/>
      <c r="BE348" s="118"/>
      <c r="BF348" s="118"/>
      <c r="BG348" s="118"/>
      <c r="BH348" s="118"/>
      <c r="BI348" s="118"/>
      <c r="BJ348" s="118"/>
      <c r="BK348" s="118"/>
      <c r="BL348" s="118"/>
      <c r="BM348" s="118"/>
      <c r="BN348" s="118"/>
      <c r="BO348" s="118"/>
      <c r="BP348" s="118"/>
      <c r="BQ348" s="118"/>
      <c r="BR348" s="118"/>
      <c r="BS348" s="118"/>
      <c r="BT348" s="118"/>
      <c r="BU348" s="118"/>
      <c r="BV348" s="118"/>
      <c r="BW348" s="118"/>
      <c r="BX348" s="118"/>
      <c r="BY348" s="118"/>
      <c r="BZ348" s="118"/>
      <c r="CA348" s="118"/>
      <c r="CB348" s="118"/>
      <c r="CC348" s="118"/>
      <c r="CD348" s="118"/>
      <c r="CE348" s="118"/>
      <c r="CF348" s="118"/>
      <c r="CG348" s="118"/>
      <c r="CH348" s="118"/>
      <c r="CI348" s="118"/>
      <c r="CJ348" s="118"/>
      <c r="CK348" s="118"/>
      <c r="CL348" s="118"/>
      <c r="CM348" s="118"/>
      <c r="CN348" s="118"/>
      <c r="CO348" s="118"/>
      <c r="CP348" s="118"/>
      <c r="CQ348" s="118"/>
      <c r="CR348" s="118"/>
      <c r="CS348" s="118"/>
      <c r="CT348" s="118"/>
      <c r="CU348" s="118"/>
      <c r="CV348" s="118"/>
      <c r="CW348" s="118"/>
      <c r="CX348" s="118"/>
      <c r="CY348" s="118"/>
      <c r="CZ348" s="118"/>
      <c r="DA348" s="118"/>
      <c r="DB348" s="118"/>
      <c r="DC348" s="118"/>
      <c r="DD348" s="118"/>
      <c r="DE348" s="118"/>
      <c r="DF348" s="118"/>
      <c r="DG348" s="118"/>
      <c r="DH348" s="118"/>
      <c r="DI348" s="118"/>
      <c r="DJ348" s="118"/>
      <c r="DK348" s="118"/>
      <c r="DL348" s="118"/>
      <c r="DM348" s="118"/>
      <c r="DN348" s="118"/>
      <c r="DO348" s="118"/>
      <c r="DP348" s="118"/>
      <c r="DQ348" s="118"/>
      <c r="DR348" s="118"/>
      <c r="DS348" s="118"/>
      <c r="DT348" s="118"/>
      <c r="DU348" s="129"/>
      <c r="DV348" s="118"/>
      <c r="DW348" s="118"/>
      <c r="DX348" s="118"/>
      <c r="DY348" s="118"/>
      <c r="DZ348" s="118"/>
      <c r="EA348" s="118"/>
      <c r="EB348" s="118"/>
      <c r="EC348" s="118"/>
      <c r="ED348" s="118"/>
      <c r="EE348" s="118"/>
      <c r="EF348" s="118"/>
      <c r="EG348" s="118"/>
      <c r="EH348" s="118"/>
      <c r="EI348" s="118"/>
      <c r="EJ348" s="118"/>
      <c r="EK348" s="118"/>
      <c r="EL348" s="123"/>
      <c r="EM348" s="123"/>
      <c r="EN348" s="118"/>
      <c r="EO348" s="118"/>
      <c r="EP348" s="118"/>
      <c r="EQ348" s="118"/>
      <c r="ER348" s="118"/>
      <c r="ES348" s="118"/>
      <c r="ET348" s="118"/>
      <c r="EU348" s="118"/>
      <c r="EV348" s="120"/>
      <c r="EW348" s="120"/>
      <c r="EX348" s="118"/>
      <c r="EY348" s="118"/>
      <c r="EZ348" s="118"/>
      <c r="FA348" s="118"/>
      <c r="FB348" s="118"/>
      <c r="FC348" s="118"/>
      <c r="FD348" s="118"/>
      <c r="FE348" s="118"/>
      <c r="FF348" s="118"/>
      <c r="FG348" s="118"/>
      <c r="FH348" s="118"/>
      <c r="FI348" s="118"/>
      <c r="FJ348" s="118"/>
      <c r="FK348" s="118"/>
      <c r="FL348" s="118"/>
      <c r="FM348" s="118"/>
      <c r="FN348" s="118"/>
      <c r="FO348" s="118"/>
      <c r="FP348" s="118"/>
      <c r="FQ348" s="118"/>
      <c r="FR348" s="118"/>
      <c r="FS348" s="118"/>
      <c r="FT348" s="118"/>
      <c r="FU348" s="118"/>
      <c r="FV348" s="118"/>
      <c r="FW348" s="118"/>
      <c r="FX348" s="118"/>
      <c r="FY348" s="118"/>
      <c r="FZ348" s="118"/>
      <c r="GA348" s="118"/>
      <c r="GB348" s="118"/>
      <c r="GC348" s="118"/>
      <c r="GD348" s="118"/>
      <c r="GE348" s="118"/>
      <c r="GF348" s="118"/>
      <c r="GG348" s="118"/>
      <c r="GH348" s="118"/>
      <c r="GI348" s="118"/>
      <c r="GJ348" s="118"/>
      <c r="GK348" s="118"/>
      <c r="GL348" s="118"/>
      <c r="GM348" s="118"/>
      <c r="GN348" s="118"/>
      <c r="GO348" s="118"/>
      <c r="GP348" s="118"/>
      <c r="GQ348" s="118"/>
      <c r="GR348" s="118"/>
      <c r="GS348" s="118"/>
      <c r="GT348" s="118"/>
      <c r="GU348" s="118"/>
      <c r="GV348" s="118"/>
      <c r="GW348" s="118"/>
      <c r="GX348" s="118"/>
      <c r="GY348" s="118"/>
      <c r="GZ348" s="118"/>
      <c r="HA348" s="118"/>
      <c r="HB348" s="118"/>
      <c r="HC348" s="118"/>
      <c r="HD348" s="118"/>
      <c r="HE348" s="118"/>
      <c r="HF348" s="118"/>
      <c r="HG348" s="118"/>
      <c r="HH348" s="118"/>
      <c r="HI348" s="118"/>
      <c r="HJ348" s="118"/>
      <c r="HK348" s="118"/>
      <c r="HL348" s="118"/>
      <c r="HM348" s="118"/>
      <c r="HN348" s="118"/>
      <c r="HO348" s="118"/>
      <c r="HP348" s="118"/>
      <c r="HQ348" s="118"/>
      <c r="HR348" s="118"/>
      <c r="HS348" s="118"/>
      <c r="HT348" s="118"/>
      <c r="HU348" s="118"/>
      <c r="HV348" s="118"/>
    </row>
    <row r="349" spans="1:230" x14ac:dyDescent="0.3">
      <c r="A349" s="120"/>
      <c r="B349" s="120"/>
      <c r="C349" s="118"/>
      <c r="D349" s="118"/>
      <c r="E349" s="118"/>
      <c r="F349" s="118"/>
      <c r="G349" s="118"/>
      <c r="H349" s="118"/>
      <c r="I349" s="118"/>
      <c r="J349" s="118"/>
      <c r="K349" s="118"/>
      <c r="L349" s="118"/>
      <c r="M349" s="118"/>
      <c r="N349" s="118"/>
      <c r="O349" s="118"/>
      <c r="P349" s="118"/>
      <c r="Q349" s="118"/>
      <c r="R349" s="118"/>
      <c r="S349" s="118"/>
      <c r="T349" s="123"/>
      <c r="U349" s="120"/>
      <c r="V349" s="118"/>
      <c r="W349" s="118"/>
      <c r="X349" s="118"/>
      <c r="Y349" s="118"/>
      <c r="Z349" s="118"/>
      <c r="AA349" s="118"/>
      <c r="AB349" s="118"/>
      <c r="AC349" s="118"/>
      <c r="AD349" s="118"/>
      <c r="AE349" s="118"/>
      <c r="AF349" s="118"/>
      <c r="AG349" s="118"/>
      <c r="AH349" s="118"/>
      <c r="AI349" s="118"/>
      <c r="AJ349" s="118"/>
      <c r="AK349" s="118"/>
      <c r="AL349" s="118"/>
      <c r="AM349" s="118"/>
      <c r="AN349" s="118"/>
      <c r="AO349" s="118"/>
      <c r="AP349" s="118"/>
      <c r="AQ349" s="118"/>
      <c r="AR349" s="118"/>
      <c r="AS349" s="123"/>
      <c r="AT349" s="123"/>
      <c r="AU349" s="118"/>
      <c r="AV349" s="118"/>
      <c r="AW349" s="118"/>
      <c r="AX349" s="118"/>
      <c r="AY349" s="118"/>
      <c r="AZ349" s="118"/>
      <c r="BA349" s="118"/>
      <c r="BB349" s="118"/>
      <c r="BC349" s="118"/>
      <c r="BD349" s="118"/>
      <c r="BE349" s="118"/>
      <c r="BF349" s="118"/>
      <c r="BG349" s="118"/>
      <c r="BH349" s="118"/>
      <c r="BI349" s="118"/>
      <c r="BJ349" s="118"/>
      <c r="BK349" s="118"/>
      <c r="BL349" s="118"/>
      <c r="BM349" s="118"/>
      <c r="BN349" s="118"/>
      <c r="BO349" s="118"/>
      <c r="BP349" s="118"/>
      <c r="BQ349" s="118"/>
      <c r="BR349" s="118"/>
      <c r="BS349" s="118"/>
      <c r="BT349" s="118"/>
      <c r="BU349" s="118"/>
      <c r="BV349" s="118"/>
      <c r="BW349" s="118"/>
      <c r="BX349" s="118"/>
      <c r="BY349" s="118"/>
      <c r="BZ349" s="118"/>
      <c r="CA349" s="118"/>
      <c r="CB349" s="118"/>
      <c r="CC349" s="118"/>
      <c r="CD349" s="118"/>
      <c r="CE349" s="118"/>
      <c r="CF349" s="118"/>
      <c r="CG349" s="118"/>
      <c r="CH349" s="118"/>
      <c r="CI349" s="118"/>
      <c r="CJ349" s="118"/>
      <c r="CK349" s="118"/>
      <c r="CL349" s="118"/>
      <c r="CM349" s="118"/>
      <c r="CN349" s="118"/>
      <c r="CO349" s="118"/>
      <c r="CP349" s="118"/>
      <c r="CQ349" s="118"/>
      <c r="CR349" s="118"/>
      <c r="CS349" s="118"/>
      <c r="CT349" s="118"/>
      <c r="CU349" s="118"/>
      <c r="CV349" s="118"/>
      <c r="CW349" s="118"/>
      <c r="CX349" s="118"/>
      <c r="CY349" s="118"/>
      <c r="CZ349" s="118"/>
      <c r="DA349" s="118"/>
      <c r="DB349" s="118"/>
      <c r="DC349" s="118"/>
      <c r="DD349" s="118"/>
      <c r="DE349" s="118"/>
      <c r="DF349" s="118"/>
      <c r="DG349" s="118"/>
      <c r="DH349" s="118"/>
      <c r="DI349" s="118"/>
      <c r="DJ349" s="118"/>
      <c r="DK349" s="118"/>
      <c r="DL349" s="118"/>
      <c r="DM349" s="118"/>
      <c r="DN349" s="118"/>
      <c r="DO349" s="118"/>
      <c r="DP349" s="118"/>
      <c r="DQ349" s="118"/>
      <c r="DR349" s="118"/>
      <c r="DS349" s="118"/>
      <c r="DT349" s="118"/>
      <c r="DU349" s="129"/>
      <c r="DV349" s="118"/>
      <c r="DW349" s="118"/>
      <c r="DX349" s="118"/>
      <c r="DY349" s="118"/>
      <c r="DZ349" s="118"/>
      <c r="EA349" s="118"/>
      <c r="EB349" s="118"/>
      <c r="EC349" s="118"/>
      <c r="ED349" s="118"/>
      <c r="EE349" s="118"/>
      <c r="EF349" s="118"/>
      <c r="EG349" s="118"/>
      <c r="EH349" s="118"/>
      <c r="EI349" s="118"/>
      <c r="EJ349" s="118"/>
      <c r="EK349" s="118"/>
      <c r="EL349" s="123"/>
      <c r="EM349" s="123"/>
      <c r="EN349" s="118"/>
      <c r="EO349" s="118"/>
      <c r="EP349" s="118"/>
      <c r="EQ349" s="118"/>
      <c r="ER349" s="118"/>
      <c r="ES349" s="118"/>
      <c r="ET349" s="118"/>
      <c r="EU349" s="118"/>
      <c r="EV349" s="120"/>
      <c r="EW349" s="120"/>
      <c r="EX349" s="118"/>
      <c r="EY349" s="118"/>
      <c r="EZ349" s="118"/>
      <c r="FA349" s="118"/>
      <c r="FB349" s="118"/>
      <c r="FC349" s="118"/>
      <c r="FD349" s="118"/>
      <c r="FE349" s="118"/>
      <c r="FF349" s="118"/>
      <c r="FG349" s="118"/>
      <c r="FH349" s="118"/>
      <c r="FI349" s="118"/>
      <c r="FJ349" s="118"/>
      <c r="FK349" s="118"/>
      <c r="FL349" s="118"/>
      <c r="FM349" s="118"/>
      <c r="FN349" s="118"/>
      <c r="FO349" s="118"/>
      <c r="FP349" s="118"/>
      <c r="FQ349" s="118"/>
      <c r="FR349" s="118"/>
      <c r="FS349" s="118"/>
      <c r="FT349" s="118"/>
      <c r="FU349" s="118"/>
      <c r="FV349" s="118"/>
      <c r="FW349" s="118"/>
      <c r="FX349" s="118"/>
      <c r="FY349" s="118"/>
      <c r="FZ349" s="118"/>
      <c r="GA349" s="118"/>
      <c r="GB349" s="118"/>
      <c r="GC349" s="118"/>
      <c r="GD349" s="118"/>
      <c r="GE349" s="118"/>
      <c r="GF349" s="118"/>
      <c r="GG349" s="118"/>
      <c r="GH349" s="118"/>
      <c r="GI349" s="118"/>
      <c r="GJ349" s="118"/>
      <c r="GK349" s="118"/>
      <c r="GL349" s="118"/>
      <c r="GM349" s="118"/>
      <c r="GN349" s="118"/>
      <c r="GO349" s="118"/>
      <c r="GP349" s="118"/>
      <c r="GQ349" s="118"/>
      <c r="GR349" s="118"/>
      <c r="GS349" s="118"/>
      <c r="GT349" s="118"/>
      <c r="GU349" s="118"/>
      <c r="GV349" s="118"/>
      <c r="GW349" s="118"/>
      <c r="GX349" s="118"/>
      <c r="GY349" s="118"/>
      <c r="GZ349" s="118"/>
      <c r="HA349" s="118"/>
      <c r="HB349" s="118"/>
      <c r="HC349" s="118"/>
      <c r="HD349" s="118"/>
      <c r="HE349" s="118"/>
      <c r="HF349" s="118"/>
      <c r="HG349" s="118"/>
      <c r="HH349" s="118"/>
      <c r="HI349" s="118"/>
      <c r="HJ349" s="118"/>
      <c r="HK349" s="118"/>
      <c r="HL349" s="118"/>
      <c r="HM349" s="118"/>
      <c r="HN349" s="118"/>
      <c r="HO349" s="118"/>
      <c r="HP349" s="118"/>
      <c r="HQ349" s="118"/>
      <c r="HR349" s="118"/>
      <c r="HS349" s="118"/>
      <c r="HT349" s="118"/>
      <c r="HU349" s="118"/>
      <c r="HV349" s="118"/>
    </row>
    <row r="350" spans="1:230" x14ac:dyDescent="0.3">
      <c r="A350" s="120"/>
      <c r="B350" s="120"/>
      <c r="C350" s="118"/>
      <c r="D350" s="118"/>
      <c r="E350" s="118"/>
      <c r="F350" s="118"/>
      <c r="G350" s="118"/>
      <c r="H350" s="118"/>
      <c r="I350" s="118"/>
      <c r="J350" s="118"/>
      <c r="K350" s="118"/>
      <c r="L350" s="118"/>
      <c r="M350" s="118"/>
      <c r="N350" s="118"/>
      <c r="O350" s="118"/>
      <c r="P350" s="118"/>
      <c r="Q350" s="118"/>
      <c r="R350" s="118"/>
      <c r="S350" s="118"/>
      <c r="T350" s="123"/>
      <c r="U350" s="120"/>
      <c r="V350" s="118"/>
      <c r="W350" s="118"/>
      <c r="X350" s="118"/>
      <c r="Y350" s="118"/>
      <c r="Z350" s="118"/>
      <c r="AA350" s="118"/>
      <c r="AB350" s="118"/>
      <c r="AC350" s="118"/>
      <c r="AD350" s="118"/>
      <c r="AE350" s="118"/>
      <c r="AF350" s="118"/>
      <c r="AG350" s="118"/>
      <c r="AH350" s="118"/>
      <c r="AI350" s="118"/>
      <c r="AJ350" s="118"/>
      <c r="AK350" s="118"/>
      <c r="AL350" s="118"/>
      <c r="AM350" s="118"/>
      <c r="AN350" s="118"/>
      <c r="AO350" s="118"/>
      <c r="AP350" s="118"/>
      <c r="AQ350" s="118"/>
      <c r="AR350" s="118"/>
      <c r="AS350" s="123"/>
      <c r="AT350" s="123"/>
      <c r="AU350" s="118"/>
      <c r="AV350" s="118"/>
      <c r="AW350" s="118"/>
      <c r="AX350" s="118"/>
      <c r="AY350" s="118"/>
      <c r="AZ350" s="118"/>
      <c r="BA350" s="118"/>
      <c r="BB350" s="118"/>
      <c r="BC350" s="118"/>
      <c r="BD350" s="118"/>
      <c r="BE350" s="118"/>
      <c r="BF350" s="118"/>
      <c r="BG350" s="118"/>
      <c r="BH350" s="118"/>
      <c r="BI350" s="118"/>
      <c r="BJ350" s="118"/>
      <c r="BK350" s="118"/>
      <c r="BL350" s="118"/>
      <c r="BM350" s="118"/>
      <c r="BN350" s="118"/>
      <c r="BO350" s="118"/>
      <c r="BP350" s="118"/>
      <c r="BQ350" s="118"/>
      <c r="BR350" s="118"/>
      <c r="BS350" s="118"/>
      <c r="BT350" s="118"/>
      <c r="BU350" s="118"/>
      <c r="BV350" s="118"/>
      <c r="BW350" s="118"/>
      <c r="BX350" s="118"/>
      <c r="BY350" s="118"/>
      <c r="BZ350" s="118"/>
      <c r="CA350" s="118"/>
      <c r="CB350" s="118"/>
      <c r="CC350" s="118"/>
      <c r="CD350" s="118"/>
      <c r="CE350" s="118"/>
      <c r="CF350" s="118"/>
      <c r="CG350" s="118"/>
      <c r="CH350" s="118"/>
      <c r="CI350" s="118"/>
      <c r="CJ350" s="118"/>
      <c r="CK350" s="118"/>
      <c r="CL350" s="118"/>
      <c r="CM350" s="118"/>
      <c r="CN350" s="118"/>
      <c r="CO350" s="118"/>
      <c r="CP350" s="118"/>
      <c r="CQ350" s="118"/>
      <c r="CR350" s="118"/>
      <c r="CS350" s="118"/>
      <c r="CT350" s="118"/>
      <c r="CU350" s="118"/>
      <c r="CV350" s="118"/>
      <c r="CW350" s="118"/>
      <c r="CX350" s="118"/>
      <c r="CY350" s="118"/>
      <c r="CZ350" s="118"/>
      <c r="DA350" s="118"/>
      <c r="DB350" s="118"/>
      <c r="DC350" s="118"/>
      <c r="DD350" s="118"/>
      <c r="DE350" s="118"/>
      <c r="DF350" s="118"/>
      <c r="DG350" s="118"/>
      <c r="DH350" s="118"/>
      <c r="DI350" s="118"/>
      <c r="DJ350" s="118"/>
      <c r="DK350" s="118"/>
      <c r="DL350" s="118"/>
      <c r="DM350" s="118"/>
      <c r="DN350" s="118"/>
      <c r="DO350" s="118"/>
      <c r="DP350" s="118"/>
      <c r="DQ350" s="118"/>
      <c r="DR350" s="118"/>
      <c r="DS350" s="118"/>
      <c r="DT350" s="118"/>
      <c r="DU350" s="129"/>
      <c r="DV350" s="118"/>
      <c r="DW350" s="118"/>
      <c r="DX350" s="118"/>
      <c r="DY350" s="118"/>
      <c r="DZ350" s="118"/>
      <c r="EA350" s="118"/>
      <c r="EB350" s="118"/>
      <c r="EC350" s="118"/>
      <c r="ED350" s="118"/>
      <c r="EE350" s="118"/>
      <c r="EF350" s="118"/>
      <c r="EG350" s="118"/>
      <c r="EH350" s="118"/>
      <c r="EI350" s="118"/>
      <c r="EJ350" s="118"/>
      <c r="EK350" s="118"/>
      <c r="EL350" s="123"/>
      <c r="EM350" s="123"/>
      <c r="EN350" s="118"/>
      <c r="EO350" s="118"/>
      <c r="EP350" s="118"/>
      <c r="EQ350" s="118"/>
      <c r="ER350" s="118"/>
      <c r="ES350" s="118"/>
      <c r="ET350" s="118"/>
      <c r="EU350" s="118"/>
      <c r="EV350" s="120"/>
      <c r="EW350" s="120"/>
      <c r="EX350" s="118"/>
      <c r="EY350" s="118"/>
      <c r="EZ350" s="118"/>
      <c r="FA350" s="118"/>
      <c r="FB350" s="118"/>
      <c r="FC350" s="118"/>
      <c r="FD350" s="118"/>
      <c r="FE350" s="118"/>
      <c r="FF350" s="118"/>
      <c r="FG350" s="118"/>
      <c r="FH350" s="118"/>
      <c r="FI350" s="118"/>
      <c r="FJ350" s="118"/>
      <c r="FK350" s="118"/>
      <c r="FL350" s="118"/>
      <c r="FM350" s="118"/>
      <c r="FN350" s="118"/>
      <c r="FO350" s="118"/>
      <c r="FP350" s="118"/>
      <c r="FQ350" s="118"/>
      <c r="FR350" s="118"/>
      <c r="FS350" s="118"/>
      <c r="FT350" s="118"/>
      <c r="FU350" s="118"/>
      <c r="FV350" s="118"/>
      <c r="FW350" s="118"/>
      <c r="FX350" s="118"/>
      <c r="FY350" s="118"/>
      <c r="FZ350" s="118"/>
      <c r="GA350" s="118"/>
      <c r="GB350" s="118"/>
      <c r="GC350" s="118"/>
      <c r="GD350" s="118"/>
      <c r="GE350" s="118"/>
      <c r="GF350" s="118"/>
      <c r="GG350" s="118"/>
      <c r="GH350" s="118"/>
      <c r="GI350" s="118"/>
      <c r="GJ350" s="118"/>
      <c r="GK350" s="118"/>
      <c r="GL350" s="118"/>
      <c r="GM350" s="118"/>
      <c r="GN350" s="118"/>
      <c r="GO350" s="118"/>
      <c r="GP350" s="118"/>
      <c r="GQ350" s="118"/>
      <c r="GR350" s="118"/>
      <c r="GS350" s="118"/>
      <c r="GT350" s="118"/>
      <c r="GU350" s="118"/>
      <c r="GV350" s="118"/>
      <c r="GW350" s="118"/>
      <c r="GX350" s="118"/>
      <c r="GY350" s="118"/>
      <c r="GZ350" s="118"/>
      <c r="HA350" s="118"/>
      <c r="HB350" s="118"/>
      <c r="HC350" s="118"/>
      <c r="HD350" s="118"/>
      <c r="HE350" s="118"/>
      <c r="HF350" s="118"/>
      <c r="HG350" s="118"/>
      <c r="HH350" s="118"/>
      <c r="HI350" s="118"/>
      <c r="HJ350" s="118"/>
      <c r="HK350" s="118"/>
      <c r="HL350" s="118"/>
      <c r="HM350" s="118"/>
      <c r="HN350" s="118"/>
      <c r="HO350" s="118"/>
      <c r="HP350" s="118"/>
      <c r="HQ350" s="118"/>
      <c r="HR350" s="118"/>
      <c r="HS350" s="118"/>
      <c r="HT350" s="118"/>
      <c r="HU350" s="118"/>
      <c r="HV350" s="118"/>
    </row>
    <row r="351" spans="1:230" x14ac:dyDescent="0.3">
      <c r="A351" s="120"/>
      <c r="B351" s="120"/>
      <c r="C351" s="118"/>
      <c r="D351" s="118"/>
      <c r="E351" s="118"/>
      <c r="F351" s="118"/>
      <c r="G351" s="118"/>
      <c r="H351" s="118"/>
      <c r="I351" s="118"/>
      <c r="J351" s="118"/>
      <c r="K351" s="118"/>
      <c r="L351" s="118"/>
      <c r="M351" s="118"/>
      <c r="N351" s="118"/>
      <c r="O351" s="118"/>
      <c r="P351" s="118"/>
      <c r="Q351" s="118"/>
      <c r="R351" s="118"/>
      <c r="S351" s="118"/>
      <c r="T351" s="123"/>
      <c r="U351" s="120"/>
      <c r="V351" s="118"/>
      <c r="W351" s="118"/>
      <c r="X351" s="118"/>
      <c r="Y351" s="118"/>
      <c r="Z351" s="118"/>
      <c r="AA351" s="118"/>
      <c r="AB351" s="118"/>
      <c r="AC351" s="118"/>
      <c r="AD351" s="118"/>
      <c r="AE351" s="118"/>
      <c r="AF351" s="118"/>
      <c r="AG351" s="118"/>
      <c r="AH351" s="118"/>
      <c r="AI351" s="118"/>
      <c r="AJ351" s="118"/>
      <c r="AK351" s="118"/>
      <c r="AL351" s="118"/>
      <c r="AM351" s="118"/>
      <c r="AN351" s="118"/>
      <c r="AO351" s="118"/>
      <c r="AP351" s="118"/>
      <c r="AQ351" s="118"/>
      <c r="AR351" s="118"/>
      <c r="AS351" s="123"/>
      <c r="AT351" s="123"/>
      <c r="AU351" s="118"/>
      <c r="AV351" s="118"/>
      <c r="AW351" s="118"/>
      <c r="AX351" s="118"/>
      <c r="AY351" s="118"/>
      <c r="AZ351" s="118"/>
      <c r="BA351" s="118"/>
      <c r="BB351" s="118"/>
      <c r="BC351" s="118"/>
      <c r="BD351" s="118"/>
      <c r="BE351" s="118"/>
      <c r="BF351" s="118"/>
      <c r="BG351" s="118"/>
      <c r="BH351" s="118"/>
      <c r="BI351" s="118"/>
      <c r="BJ351" s="118"/>
      <c r="BK351" s="118"/>
      <c r="BL351" s="118"/>
      <c r="BM351" s="118"/>
      <c r="BN351" s="118"/>
      <c r="BO351" s="118"/>
      <c r="BP351" s="118"/>
      <c r="BQ351" s="118"/>
      <c r="BR351" s="118"/>
      <c r="BS351" s="118"/>
      <c r="BT351" s="118"/>
      <c r="BU351" s="118"/>
      <c r="BV351" s="118"/>
      <c r="BW351" s="118"/>
      <c r="BX351" s="118"/>
      <c r="BY351" s="118"/>
      <c r="BZ351" s="118"/>
      <c r="CA351" s="118"/>
      <c r="CB351" s="118"/>
      <c r="CC351" s="118"/>
      <c r="CD351" s="118"/>
      <c r="CE351" s="118"/>
      <c r="CF351" s="118"/>
      <c r="CG351" s="118"/>
      <c r="CH351" s="118"/>
      <c r="CI351" s="118"/>
      <c r="CJ351" s="118"/>
      <c r="CK351" s="118"/>
      <c r="CL351" s="118"/>
      <c r="CM351" s="118"/>
      <c r="CN351" s="118"/>
      <c r="CO351" s="118"/>
      <c r="CP351" s="118"/>
      <c r="CQ351" s="118"/>
      <c r="CR351" s="118"/>
      <c r="CS351" s="118"/>
      <c r="CT351" s="118"/>
      <c r="CU351" s="118"/>
      <c r="CV351" s="118"/>
      <c r="CW351" s="118"/>
      <c r="CX351" s="118"/>
      <c r="CY351" s="118"/>
      <c r="CZ351" s="118"/>
      <c r="DA351" s="118"/>
      <c r="DB351" s="118"/>
      <c r="DC351" s="118"/>
      <c r="DD351" s="118"/>
      <c r="DE351" s="118"/>
      <c r="DF351" s="118"/>
      <c r="DG351" s="118"/>
      <c r="DH351" s="118"/>
      <c r="DI351" s="118"/>
      <c r="DJ351" s="118"/>
      <c r="DK351" s="118"/>
      <c r="DL351" s="118"/>
      <c r="DM351" s="118"/>
      <c r="DN351" s="118"/>
      <c r="DO351" s="118"/>
      <c r="DP351" s="118"/>
      <c r="DQ351" s="118"/>
      <c r="DR351" s="118"/>
      <c r="DS351" s="118"/>
      <c r="DT351" s="118"/>
      <c r="DU351" s="129"/>
      <c r="DV351" s="118"/>
      <c r="DW351" s="118"/>
      <c r="DX351" s="118"/>
      <c r="DY351" s="118"/>
      <c r="DZ351" s="118"/>
      <c r="EA351" s="118"/>
      <c r="EB351" s="118"/>
      <c r="EC351" s="118"/>
      <c r="ED351" s="118"/>
      <c r="EE351" s="118"/>
      <c r="EF351" s="118"/>
      <c r="EG351" s="118"/>
      <c r="EH351" s="118"/>
      <c r="EI351" s="118"/>
      <c r="EJ351" s="118"/>
      <c r="EK351" s="118"/>
      <c r="EL351" s="123"/>
      <c r="EM351" s="123"/>
      <c r="EN351" s="118"/>
      <c r="EO351" s="118"/>
      <c r="EP351" s="118"/>
      <c r="EQ351" s="118"/>
      <c r="ER351" s="118"/>
      <c r="ES351" s="118"/>
      <c r="ET351" s="118"/>
      <c r="EU351" s="118"/>
      <c r="EV351" s="120"/>
      <c r="EW351" s="120"/>
      <c r="EX351" s="118"/>
      <c r="EY351" s="118"/>
      <c r="EZ351" s="118"/>
      <c r="FA351" s="118"/>
      <c r="FB351" s="118"/>
      <c r="FC351" s="118"/>
      <c r="FD351" s="118"/>
      <c r="FE351" s="118"/>
      <c r="FF351" s="118"/>
      <c r="FG351" s="118"/>
      <c r="FH351" s="118"/>
      <c r="FI351" s="118"/>
      <c r="FJ351" s="118"/>
      <c r="FK351" s="118"/>
      <c r="FL351" s="118"/>
      <c r="FM351" s="118"/>
      <c r="FN351" s="118"/>
      <c r="FO351" s="118"/>
      <c r="FP351" s="118"/>
      <c r="FQ351" s="118"/>
      <c r="FR351" s="118"/>
      <c r="FS351" s="118"/>
      <c r="FT351" s="118"/>
      <c r="FU351" s="118"/>
      <c r="FV351" s="118"/>
      <c r="FW351" s="118"/>
      <c r="FX351" s="118"/>
      <c r="FY351" s="118"/>
      <c r="FZ351" s="118"/>
      <c r="GA351" s="118"/>
      <c r="GB351" s="118"/>
      <c r="GC351" s="118"/>
      <c r="GD351" s="118"/>
      <c r="GE351" s="118"/>
      <c r="GF351" s="118"/>
      <c r="GG351" s="118"/>
      <c r="GH351" s="118"/>
      <c r="GI351" s="118"/>
      <c r="GJ351" s="118"/>
      <c r="GK351" s="118"/>
      <c r="GL351" s="118"/>
      <c r="GM351" s="118"/>
      <c r="GN351" s="118"/>
      <c r="GO351" s="118"/>
      <c r="GP351" s="118"/>
      <c r="GQ351" s="118"/>
      <c r="GR351" s="118"/>
      <c r="GS351" s="118"/>
      <c r="GT351" s="118"/>
      <c r="GU351" s="118"/>
      <c r="GV351" s="118"/>
      <c r="GW351" s="118"/>
      <c r="GX351" s="118"/>
      <c r="GY351" s="118"/>
      <c r="GZ351" s="118"/>
      <c r="HA351" s="118"/>
      <c r="HB351" s="118"/>
      <c r="HC351" s="118"/>
      <c r="HD351" s="118"/>
      <c r="HE351" s="118"/>
      <c r="HF351" s="118"/>
      <c r="HG351" s="118"/>
      <c r="HH351" s="118"/>
      <c r="HI351" s="118"/>
      <c r="HJ351" s="118"/>
      <c r="HK351" s="118"/>
      <c r="HL351" s="118"/>
      <c r="HM351" s="118"/>
      <c r="HN351" s="118"/>
      <c r="HO351" s="118"/>
      <c r="HP351" s="118"/>
      <c r="HQ351" s="118"/>
      <c r="HR351" s="118"/>
      <c r="HS351" s="118"/>
      <c r="HT351" s="118"/>
      <c r="HU351" s="118"/>
      <c r="HV351" s="118"/>
    </row>
    <row r="352" spans="1:230" x14ac:dyDescent="0.3">
      <c r="A352" s="120"/>
      <c r="B352" s="120"/>
      <c r="C352" s="118"/>
      <c r="D352" s="118"/>
      <c r="E352" s="118"/>
      <c r="F352" s="118"/>
      <c r="G352" s="118"/>
      <c r="H352" s="118"/>
      <c r="I352" s="118"/>
      <c r="J352" s="118"/>
      <c r="K352" s="118"/>
      <c r="L352" s="118"/>
      <c r="M352" s="118"/>
      <c r="N352" s="118"/>
      <c r="O352" s="118"/>
      <c r="P352" s="118"/>
      <c r="Q352" s="118"/>
      <c r="R352" s="118"/>
      <c r="S352" s="118"/>
      <c r="T352" s="123"/>
      <c r="U352" s="120"/>
      <c r="V352" s="118"/>
      <c r="W352" s="118"/>
      <c r="X352" s="118"/>
      <c r="Y352" s="118"/>
      <c r="Z352" s="118"/>
      <c r="AA352" s="118"/>
      <c r="AB352" s="118"/>
      <c r="AC352" s="118"/>
      <c r="AD352" s="118"/>
      <c r="AE352" s="118"/>
      <c r="AF352" s="118"/>
      <c r="AG352" s="118"/>
      <c r="AH352" s="118"/>
      <c r="AI352" s="118"/>
      <c r="AJ352" s="118"/>
      <c r="AK352" s="118"/>
      <c r="AL352" s="118"/>
      <c r="AM352" s="118"/>
      <c r="AN352" s="118"/>
      <c r="AO352" s="118"/>
      <c r="AP352" s="118"/>
      <c r="AQ352" s="118"/>
      <c r="AR352" s="118"/>
      <c r="AS352" s="123"/>
      <c r="AT352" s="123"/>
      <c r="AU352" s="118"/>
      <c r="AV352" s="118"/>
      <c r="AW352" s="118"/>
      <c r="AX352" s="118"/>
      <c r="AY352" s="118"/>
      <c r="AZ352" s="118"/>
      <c r="BA352" s="118"/>
      <c r="BB352" s="118"/>
      <c r="BC352" s="118"/>
      <c r="BD352" s="118"/>
      <c r="BE352" s="118"/>
      <c r="BF352" s="118"/>
      <c r="BG352" s="118"/>
      <c r="BH352" s="118"/>
      <c r="BI352" s="118"/>
      <c r="BJ352" s="118"/>
      <c r="BK352" s="118"/>
      <c r="BL352" s="118"/>
      <c r="BM352" s="118"/>
      <c r="BN352" s="118"/>
      <c r="BO352" s="118"/>
      <c r="BP352" s="118"/>
      <c r="BQ352" s="118"/>
      <c r="BR352" s="118"/>
      <c r="BS352" s="118"/>
      <c r="BT352" s="118"/>
      <c r="BU352" s="118"/>
      <c r="BV352" s="118"/>
      <c r="BW352" s="118"/>
      <c r="BX352" s="118"/>
      <c r="BY352" s="118"/>
      <c r="BZ352" s="118"/>
      <c r="CA352" s="118"/>
      <c r="CB352" s="118"/>
      <c r="CC352" s="118"/>
      <c r="CD352" s="118"/>
      <c r="CE352" s="118"/>
      <c r="CF352" s="118"/>
      <c r="CG352" s="118"/>
      <c r="CH352" s="118"/>
      <c r="CI352" s="118"/>
      <c r="CJ352" s="118"/>
      <c r="CK352" s="118"/>
      <c r="CL352" s="118"/>
      <c r="CM352" s="118"/>
      <c r="CN352" s="118"/>
      <c r="CO352" s="118"/>
      <c r="CP352" s="118"/>
      <c r="CQ352" s="118"/>
      <c r="CR352" s="118"/>
      <c r="CS352" s="118"/>
      <c r="CT352" s="118"/>
      <c r="CU352" s="118"/>
      <c r="CV352" s="118"/>
      <c r="CW352" s="118"/>
      <c r="CX352" s="118"/>
      <c r="CY352" s="118"/>
      <c r="CZ352" s="118"/>
      <c r="DA352" s="118"/>
      <c r="DB352" s="118"/>
      <c r="DC352" s="118"/>
      <c r="DD352" s="118"/>
      <c r="DE352" s="118"/>
      <c r="DF352" s="118"/>
      <c r="DG352" s="118"/>
      <c r="DH352" s="118"/>
      <c r="DI352" s="118"/>
      <c r="DJ352" s="118"/>
      <c r="DK352" s="118"/>
      <c r="DL352" s="118"/>
      <c r="DM352" s="118"/>
      <c r="DN352" s="118"/>
      <c r="DO352" s="118"/>
      <c r="DP352" s="118"/>
      <c r="DQ352" s="118"/>
      <c r="DR352" s="118"/>
      <c r="DS352" s="118"/>
      <c r="DT352" s="118"/>
      <c r="DU352" s="129"/>
      <c r="DV352" s="118"/>
      <c r="DW352" s="118"/>
      <c r="DX352" s="118"/>
      <c r="DY352" s="118"/>
      <c r="DZ352" s="118"/>
      <c r="EA352" s="118"/>
      <c r="EB352" s="118"/>
      <c r="EC352" s="118"/>
      <c r="ED352" s="118"/>
      <c r="EE352" s="118"/>
      <c r="EF352" s="118"/>
      <c r="EG352" s="118"/>
      <c r="EH352" s="118"/>
      <c r="EI352" s="118"/>
      <c r="EJ352" s="118"/>
      <c r="EK352" s="118"/>
      <c r="EL352" s="123"/>
      <c r="EM352" s="123"/>
      <c r="EN352" s="118"/>
      <c r="EO352" s="118"/>
      <c r="EP352" s="118"/>
      <c r="EQ352" s="118"/>
      <c r="ER352" s="118"/>
      <c r="ES352" s="118"/>
      <c r="ET352" s="118"/>
      <c r="EU352" s="118"/>
      <c r="EV352" s="120"/>
      <c r="EW352" s="120"/>
      <c r="EX352" s="118"/>
      <c r="EY352" s="118"/>
      <c r="EZ352" s="118"/>
      <c r="FA352" s="118"/>
      <c r="FB352" s="118"/>
      <c r="FC352" s="118"/>
      <c r="FD352" s="118"/>
      <c r="FE352" s="118"/>
      <c r="FF352" s="118"/>
      <c r="FG352" s="118"/>
      <c r="FH352" s="118"/>
      <c r="FI352" s="118"/>
      <c r="FJ352" s="118"/>
      <c r="FK352" s="118"/>
      <c r="FL352" s="118"/>
      <c r="FM352" s="118"/>
      <c r="FN352" s="118"/>
      <c r="FO352" s="118"/>
      <c r="FP352" s="118"/>
      <c r="FQ352" s="118"/>
      <c r="FR352" s="118"/>
      <c r="FS352" s="118"/>
      <c r="FT352" s="118"/>
      <c r="FU352" s="118"/>
      <c r="FV352" s="118"/>
      <c r="FW352" s="118"/>
      <c r="FX352" s="118"/>
      <c r="FY352" s="118"/>
      <c r="FZ352" s="118"/>
      <c r="GA352" s="118"/>
      <c r="GB352" s="118"/>
      <c r="GC352" s="118"/>
      <c r="GD352" s="118"/>
      <c r="GE352" s="118"/>
      <c r="GF352" s="118"/>
      <c r="GG352" s="118"/>
      <c r="GH352" s="118"/>
      <c r="GI352" s="118"/>
      <c r="GJ352" s="118"/>
      <c r="GK352" s="118"/>
      <c r="GL352" s="118"/>
      <c r="GM352" s="118"/>
      <c r="GN352" s="118"/>
      <c r="GO352" s="118"/>
      <c r="GP352" s="118"/>
      <c r="GQ352" s="118"/>
      <c r="GR352" s="118"/>
      <c r="GS352" s="118"/>
      <c r="GT352" s="118"/>
      <c r="GU352" s="118"/>
      <c r="GV352" s="118"/>
      <c r="GW352" s="118"/>
      <c r="GX352" s="118"/>
      <c r="GY352" s="118"/>
      <c r="GZ352" s="118"/>
      <c r="HA352" s="118"/>
      <c r="HB352" s="118"/>
      <c r="HC352" s="118"/>
      <c r="HD352" s="118"/>
      <c r="HE352" s="118"/>
      <c r="HF352" s="118"/>
      <c r="HG352" s="118"/>
      <c r="HH352" s="118"/>
      <c r="HI352" s="118"/>
      <c r="HJ352" s="118"/>
      <c r="HK352" s="118"/>
      <c r="HL352" s="118"/>
      <c r="HM352" s="118"/>
      <c r="HN352" s="118"/>
      <c r="HO352" s="118"/>
      <c r="HP352" s="118"/>
      <c r="HQ352" s="118"/>
      <c r="HR352" s="118"/>
      <c r="HS352" s="118"/>
      <c r="HT352" s="118"/>
      <c r="HU352" s="118"/>
      <c r="HV352" s="118"/>
    </row>
    <row r="353" spans="1:230" x14ac:dyDescent="0.3">
      <c r="A353" s="120"/>
      <c r="B353" s="120"/>
      <c r="C353" s="118"/>
      <c r="D353" s="118"/>
      <c r="E353" s="118"/>
      <c r="F353" s="118"/>
      <c r="G353" s="118"/>
      <c r="H353" s="118"/>
      <c r="I353" s="118"/>
      <c r="J353" s="118"/>
      <c r="K353" s="118"/>
      <c r="L353" s="118"/>
      <c r="M353" s="118"/>
      <c r="N353" s="118"/>
      <c r="O353" s="118"/>
      <c r="P353" s="118"/>
      <c r="Q353" s="118"/>
      <c r="R353" s="118"/>
      <c r="S353" s="118"/>
      <c r="T353" s="123"/>
      <c r="U353" s="120"/>
      <c r="V353" s="118"/>
      <c r="W353" s="118"/>
      <c r="X353" s="118"/>
      <c r="Y353" s="118"/>
      <c r="Z353" s="118"/>
      <c r="AA353" s="118"/>
      <c r="AB353" s="118"/>
      <c r="AC353" s="118"/>
      <c r="AD353" s="118"/>
      <c r="AE353" s="118"/>
      <c r="AF353" s="118"/>
      <c r="AG353" s="118"/>
      <c r="AH353" s="118"/>
      <c r="AI353" s="118"/>
      <c r="AJ353" s="118"/>
      <c r="AK353" s="118"/>
      <c r="AL353" s="118"/>
      <c r="AM353" s="118"/>
      <c r="AN353" s="118"/>
      <c r="AO353" s="118"/>
      <c r="AP353" s="118"/>
      <c r="AQ353" s="118"/>
      <c r="AR353" s="118"/>
      <c r="AS353" s="123"/>
      <c r="AT353" s="123"/>
      <c r="AU353" s="118"/>
      <c r="AV353" s="118"/>
      <c r="AW353" s="118"/>
      <c r="AX353" s="118"/>
      <c r="AY353" s="118"/>
      <c r="AZ353" s="118"/>
      <c r="BA353" s="118"/>
      <c r="BB353" s="118"/>
      <c r="BC353" s="118"/>
      <c r="BD353" s="118"/>
      <c r="BE353" s="118"/>
      <c r="BF353" s="118"/>
      <c r="BG353" s="118"/>
      <c r="BH353" s="118"/>
      <c r="BI353" s="118"/>
      <c r="BJ353" s="118"/>
      <c r="BK353" s="118"/>
      <c r="BL353" s="118"/>
      <c r="BM353" s="118"/>
      <c r="BN353" s="118"/>
      <c r="BO353" s="118"/>
      <c r="BP353" s="118"/>
      <c r="BQ353" s="118"/>
      <c r="BR353" s="118"/>
      <c r="BS353" s="118"/>
      <c r="BT353" s="118"/>
      <c r="BU353" s="118"/>
      <c r="BV353" s="118"/>
      <c r="BW353" s="118"/>
      <c r="BX353" s="118"/>
      <c r="BY353" s="118"/>
      <c r="BZ353" s="118"/>
      <c r="CA353" s="118"/>
      <c r="CB353" s="118"/>
      <c r="CC353" s="118"/>
      <c r="CD353" s="118"/>
      <c r="CE353" s="118"/>
      <c r="CF353" s="118"/>
      <c r="CG353" s="118"/>
      <c r="CH353" s="118"/>
      <c r="CI353" s="118"/>
      <c r="CJ353" s="118"/>
      <c r="CK353" s="118"/>
      <c r="CL353" s="118"/>
      <c r="CM353" s="118"/>
      <c r="CN353" s="118"/>
      <c r="CO353" s="118"/>
      <c r="CP353" s="118"/>
      <c r="CQ353" s="118"/>
      <c r="CR353" s="118"/>
      <c r="CS353" s="118"/>
      <c r="CT353" s="118"/>
      <c r="CU353" s="118"/>
      <c r="CV353" s="118"/>
      <c r="CW353" s="118"/>
      <c r="CX353" s="118"/>
      <c r="CY353" s="118"/>
      <c r="CZ353" s="118"/>
      <c r="DA353" s="118"/>
      <c r="DB353" s="118"/>
      <c r="DC353" s="118"/>
      <c r="DD353" s="118"/>
      <c r="DE353" s="118"/>
      <c r="DF353" s="118"/>
      <c r="DG353" s="118"/>
      <c r="DH353" s="118"/>
      <c r="DI353" s="118"/>
      <c r="DJ353" s="118"/>
      <c r="DK353" s="118"/>
      <c r="DL353" s="118"/>
      <c r="DM353" s="118"/>
      <c r="DN353" s="118"/>
      <c r="DO353" s="118"/>
      <c r="DP353" s="118"/>
      <c r="DQ353" s="118"/>
      <c r="DR353" s="118"/>
      <c r="DS353" s="118"/>
      <c r="DT353" s="118"/>
      <c r="DU353" s="129"/>
      <c r="DV353" s="118"/>
      <c r="DW353" s="118"/>
      <c r="DX353" s="118"/>
      <c r="DY353" s="118"/>
      <c r="DZ353" s="118"/>
      <c r="EA353" s="118"/>
      <c r="EB353" s="118"/>
      <c r="EC353" s="118"/>
      <c r="ED353" s="118"/>
      <c r="EE353" s="118"/>
      <c r="EF353" s="118"/>
      <c r="EG353" s="118"/>
      <c r="EH353" s="118"/>
      <c r="EI353" s="118"/>
      <c r="EJ353" s="118"/>
      <c r="EK353" s="118"/>
      <c r="EL353" s="123"/>
      <c r="EM353" s="123"/>
      <c r="EN353" s="118"/>
      <c r="EO353" s="118"/>
      <c r="EP353" s="118"/>
      <c r="EQ353" s="118"/>
      <c r="ER353" s="118"/>
      <c r="ES353" s="118"/>
      <c r="ET353" s="118"/>
      <c r="EU353" s="118"/>
      <c r="EV353" s="120"/>
      <c r="EW353" s="120"/>
      <c r="EX353" s="118"/>
      <c r="EY353" s="118"/>
      <c r="EZ353" s="118"/>
      <c r="FA353" s="118"/>
      <c r="FB353" s="118"/>
      <c r="FC353" s="118"/>
      <c r="FD353" s="118"/>
      <c r="FE353" s="118"/>
      <c r="FF353" s="118"/>
      <c r="FG353" s="118"/>
      <c r="FH353" s="118"/>
      <c r="FI353" s="118"/>
      <c r="FJ353" s="118"/>
      <c r="FK353" s="118"/>
      <c r="FL353" s="118"/>
      <c r="FM353" s="118"/>
      <c r="FN353" s="118"/>
      <c r="FO353" s="118"/>
      <c r="FP353" s="118"/>
      <c r="FQ353" s="118"/>
      <c r="FR353" s="118"/>
      <c r="FS353" s="118"/>
      <c r="FT353" s="118"/>
      <c r="FU353" s="118"/>
      <c r="FV353" s="118"/>
      <c r="FW353" s="118"/>
      <c r="FX353" s="118"/>
      <c r="FY353" s="118"/>
      <c r="FZ353" s="118"/>
      <c r="GA353" s="118"/>
      <c r="GB353" s="118"/>
      <c r="GC353" s="118"/>
      <c r="GD353" s="118"/>
      <c r="GE353" s="118"/>
      <c r="GF353" s="118"/>
      <c r="GG353" s="118"/>
      <c r="GH353" s="118"/>
      <c r="GI353" s="118"/>
      <c r="GJ353" s="118"/>
      <c r="GK353" s="118"/>
      <c r="GL353" s="118"/>
      <c r="GM353" s="118"/>
      <c r="GN353" s="118"/>
      <c r="GO353" s="118"/>
      <c r="GP353" s="118"/>
      <c r="GQ353" s="118"/>
      <c r="GR353" s="118"/>
      <c r="GS353" s="118"/>
      <c r="GT353" s="118"/>
      <c r="GU353" s="118"/>
      <c r="GV353" s="118"/>
      <c r="GW353" s="118"/>
      <c r="GX353" s="118"/>
      <c r="GY353" s="118"/>
      <c r="GZ353" s="118"/>
      <c r="HA353" s="118"/>
      <c r="HB353" s="118"/>
      <c r="HC353" s="118"/>
      <c r="HD353" s="118"/>
      <c r="HE353" s="118"/>
      <c r="HF353" s="118"/>
      <c r="HG353" s="118"/>
      <c r="HH353" s="118"/>
      <c r="HI353" s="118"/>
      <c r="HJ353" s="118"/>
      <c r="HK353" s="118"/>
      <c r="HL353" s="118"/>
      <c r="HM353" s="118"/>
      <c r="HN353" s="118"/>
      <c r="HO353" s="118"/>
      <c r="HP353" s="118"/>
      <c r="HQ353" s="118"/>
      <c r="HR353" s="118"/>
      <c r="HS353" s="118"/>
      <c r="HT353" s="118"/>
      <c r="HU353" s="118"/>
      <c r="HV353" s="118"/>
    </row>
    <row r="354" spans="1:230" x14ac:dyDescent="0.3">
      <c r="A354" s="120"/>
      <c r="B354" s="120"/>
      <c r="C354" s="118"/>
      <c r="D354" s="118"/>
      <c r="E354" s="118"/>
      <c r="F354" s="118"/>
      <c r="G354" s="118"/>
      <c r="H354" s="118"/>
      <c r="I354" s="118"/>
      <c r="J354" s="118"/>
      <c r="K354" s="118"/>
      <c r="L354" s="118"/>
      <c r="M354" s="118"/>
      <c r="N354" s="118"/>
      <c r="O354" s="118"/>
      <c r="P354" s="118"/>
      <c r="Q354" s="118"/>
      <c r="R354" s="118"/>
      <c r="S354" s="118"/>
      <c r="T354" s="123"/>
      <c r="U354" s="120"/>
      <c r="V354" s="118"/>
      <c r="W354" s="118"/>
      <c r="X354" s="118"/>
      <c r="Y354" s="118"/>
      <c r="Z354" s="118"/>
      <c r="AA354" s="118"/>
      <c r="AB354" s="118"/>
      <c r="AC354" s="118"/>
      <c r="AD354" s="118"/>
      <c r="AE354" s="118"/>
      <c r="AF354" s="118"/>
      <c r="AG354" s="118"/>
      <c r="AH354" s="118"/>
      <c r="AI354" s="118"/>
      <c r="AJ354" s="118"/>
      <c r="AK354" s="118"/>
      <c r="AL354" s="118"/>
      <c r="AM354" s="118"/>
      <c r="AN354" s="118"/>
      <c r="AO354" s="118"/>
      <c r="AP354" s="118"/>
      <c r="AQ354" s="118"/>
      <c r="AR354" s="118"/>
      <c r="AS354" s="123"/>
      <c r="AT354" s="123"/>
      <c r="AU354" s="118"/>
      <c r="AV354" s="118"/>
      <c r="AW354" s="118"/>
      <c r="AX354" s="118"/>
      <c r="AY354" s="118"/>
      <c r="AZ354" s="118"/>
      <c r="BA354" s="118"/>
      <c r="BB354" s="118"/>
      <c r="BC354" s="118"/>
      <c r="BD354" s="118"/>
      <c r="BE354" s="118"/>
      <c r="BF354" s="118"/>
      <c r="BG354" s="118"/>
      <c r="BH354" s="118"/>
      <c r="BI354" s="118"/>
      <c r="BJ354" s="118"/>
      <c r="BK354" s="118"/>
      <c r="BL354" s="118"/>
      <c r="BM354" s="118"/>
      <c r="BN354" s="118"/>
      <c r="BO354" s="118"/>
      <c r="BP354" s="118"/>
      <c r="BQ354" s="118"/>
      <c r="BR354" s="118"/>
      <c r="BS354" s="118"/>
      <c r="BT354" s="118"/>
      <c r="BU354" s="118"/>
      <c r="BV354" s="118"/>
      <c r="BW354" s="118"/>
      <c r="BX354" s="118"/>
      <c r="BY354" s="118"/>
      <c r="BZ354" s="118"/>
      <c r="CA354" s="118"/>
      <c r="CB354" s="118"/>
      <c r="CC354" s="118"/>
      <c r="CD354" s="118"/>
      <c r="CE354" s="118"/>
      <c r="CF354" s="118"/>
      <c r="CG354" s="118"/>
      <c r="CH354" s="118"/>
      <c r="CI354" s="118"/>
      <c r="CJ354" s="118"/>
      <c r="CK354" s="118"/>
      <c r="CL354" s="118"/>
      <c r="CM354" s="118"/>
      <c r="CN354" s="118"/>
      <c r="CO354" s="118"/>
      <c r="CP354" s="118"/>
      <c r="CQ354" s="118"/>
      <c r="CR354" s="118"/>
      <c r="CS354" s="118"/>
      <c r="CT354" s="118"/>
      <c r="CU354" s="118"/>
      <c r="CV354" s="118"/>
      <c r="CW354" s="118"/>
      <c r="CX354" s="118"/>
      <c r="CY354" s="118"/>
      <c r="CZ354" s="118"/>
      <c r="DA354" s="118"/>
      <c r="DB354" s="118"/>
      <c r="DC354" s="118"/>
      <c r="DD354" s="118"/>
      <c r="DE354" s="118"/>
      <c r="DF354" s="118"/>
      <c r="DG354" s="118"/>
      <c r="DH354" s="118"/>
      <c r="DI354" s="118"/>
      <c r="DJ354" s="118"/>
      <c r="DK354" s="118"/>
      <c r="DL354" s="118"/>
      <c r="DM354" s="118"/>
      <c r="DN354" s="118"/>
      <c r="DO354" s="118"/>
      <c r="DP354" s="118"/>
      <c r="DQ354" s="118"/>
      <c r="DR354" s="118"/>
      <c r="DS354" s="118"/>
      <c r="DT354" s="118"/>
      <c r="DU354" s="129"/>
      <c r="DV354" s="118"/>
      <c r="DW354" s="118"/>
      <c r="DX354" s="118"/>
      <c r="DY354" s="118"/>
      <c r="DZ354" s="118"/>
      <c r="EA354" s="118"/>
      <c r="EB354" s="118"/>
      <c r="EC354" s="118"/>
      <c r="ED354" s="118"/>
      <c r="EE354" s="118"/>
      <c r="EF354" s="118"/>
      <c r="EG354" s="118"/>
      <c r="EH354" s="118"/>
      <c r="EI354" s="118"/>
      <c r="EJ354" s="118"/>
      <c r="EK354" s="118"/>
      <c r="EL354" s="123"/>
      <c r="EM354" s="123"/>
      <c r="EN354" s="118"/>
      <c r="EO354" s="118"/>
      <c r="EP354" s="118"/>
      <c r="EQ354" s="118"/>
      <c r="ER354" s="118"/>
      <c r="ES354" s="118"/>
      <c r="ET354" s="118"/>
      <c r="EU354" s="118"/>
      <c r="EV354" s="120"/>
      <c r="EW354" s="120"/>
      <c r="EX354" s="118"/>
      <c r="EY354" s="118"/>
      <c r="EZ354" s="118"/>
      <c r="FA354" s="118"/>
      <c r="FB354" s="118"/>
      <c r="FC354" s="118"/>
      <c r="FD354" s="118"/>
      <c r="FE354" s="118"/>
      <c r="FF354" s="118"/>
      <c r="FG354" s="118"/>
      <c r="FH354" s="118"/>
      <c r="FI354" s="118"/>
      <c r="FJ354" s="118"/>
      <c r="FK354" s="118"/>
      <c r="FL354" s="118"/>
      <c r="FM354" s="118"/>
      <c r="FN354" s="118"/>
      <c r="FO354" s="118"/>
      <c r="FP354" s="118"/>
      <c r="FQ354" s="118"/>
      <c r="FR354" s="118"/>
      <c r="FS354" s="118"/>
      <c r="FT354" s="118"/>
      <c r="FU354" s="118"/>
      <c r="FV354" s="118"/>
      <c r="FW354" s="118"/>
      <c r="FX354" s="118"/>
      <c r="FY354" s="118"/>
      <c r="FZ354" s="118"/>
      <c r="GA354" s="118"/>
      <c r="GB354" s="118"/>
      <c r="GC354" s="118"/>
      <c r="GD354" s="118"/>
      <c r="GE354" s="118"/>
      <c r="GF354" s="118"/>
      <c r="GG354" s="118"/>
      <c r="GH354" s="118"/>
      <c r="GI354" s="118"/>
      <c r="GJ354" s="118"/>
      <c r="GK354" s="118"/>
      <c r="GL354" s="118"/>
      <c r="GM354" s="118"/>
      <c r="GN354" s="118"/>
      <c r="GO354" s="118"/>
      <c r="GP354" s="118"/>
      <c r="GQ354" s="118"/>
      <c r="GR354" s="118"/>
      <c r="GS354" s="118"/>
      <c r="GT354" s="118"/>
      <c r="GU354" s="118"/>
      <c r="GV354" s="118"/>
      <c r="GW354" s="118"/>
      <c r="GX354" s="118"/>
      <c r="GY354" s="118"/>
      <c r="GZ354" s="118"/>
      <c r="HA354" s="118"/>
      <c r="HB354" s="118"/>
      <c r="HC354" s="118"/>
      <c r="HD354" s="118"/>
      <c r="HE354" s="118"/>
      <c r="HF354" s="118"/>
      <c r="HG354" s="118"/>
      <c r="HH354" s="118"/>
      <c r="HI354" s="118"/>
      <c r="HJ354" s="118"/>
      <c r="HK354" s="118"/>
      <c r="HL354" s="118"/>
      <c r="HM354" s="118"/>
      <c r="HN354" s="118"/>
      <c r="HO354" s="118"/>
      <c r="HP354" s="118"/>
      <c r="HQ354" s="118"/>
      <c r="HR354" s="118"/>
      <c r="HS354" s="118"/>
      <c r="HT354" s="118"/>
      <c r="HU354" s="118"/>
      <c r="HV354" s="118"/>
    </row>
    <row r="355" spans="1:230" x14ac:dyDescent="0.3">
      <c r="A355" s="120"/>
      <c r="B355" s="120"/>
      <c r="C355" s="118"/>
      <c r="D355" s="118"/>
      <c r="E355" s="118"/>
      <c r="F355" s="118"/>
      <c r="G355" s="118"/>
      <c r="H355" s="118"/>
      <c r="I355" s="118"/>
      <c r="J355" s="118"/>
      <c r="K355" s="118"/>
      <c r="L355" s="118"/>
      <c r="M355" s="118"/>
      <c r="N355" s="118"/>
      <c r="O355" s="118"/>
      <c r="P355" s="118"/>
      <c r="Q355" s="118"/>
      <c r="R355" s="118"/>
      <c r="S355" s="118"/>
      <c r="T355" s="123"/>
      <c r="U355" s="120"/>
      <c r="V355" s="118"/>
      <c r="W355" s="118"/>
      <c r="X355" s="118"/>
      <c r="Y355" s="118"/>
      <c r="Z355" s="118"/>
      <c r="AA355" s="118"/>
      <c r="AB355" s="118"/>
      <c r="AC355" s="118"/>
      <c r="AD355" s="118"/>
      <c r="AE355" s="118"/>
      <c r="AF355" s="118"/>
      <c r="AG355" s="118"/>
      <c r="AH355" s="118"/>
      <c r="AI355" s="118"/>
      <c r="AJ355" s="118"/>
      <c r="AK355" s="118"/>
      <c r="AL355" s="118"/>
      <c r="AM355" s="118"/>
      <c r="AN355" s="118"/>
      <c r="AO355" s="118"/>
      <c r="AP355" s="118"/>
      <c r="AQ355" s="118"/>
      <c r="AR355" s="118"/>
      <c r="AS355" s="123"/>
      <c r="AT355" s="123"/>
      <c r="AU355" s="118"/>
      <c r="AV355" s="118"/>
      <c r="AW355" s="118"/>
      <c r="AX355" s="118"/>
      <c r="AY355" s="118"/>
      <c r="AZ355" s="118"/>
      <c r="BA355" s="118"/>
      <c r="BB355" s="118"/>
      <c r="BC355" s="118"/>
      <c r="BD355" s="118"/>
      <c r="BE355" s="118"/>
      <c r="BF355" s="118"/>
      <c r="BG355" s="118"/>
      <c r="BH355" s="118"/>
      <c r="BI355" s="118"/>
      <c r="BJ355" s="118"/>
      <c r="BK355" s="118"/>
      <c r="BL355" s="118"/>
      <c r="BM355" s="118"/>
      <c r="BN355" s="118"/>
      <c r="BO355" s="118"/>
      <c r="BP355" s="118"/>
      <c r="BQ355" s="118"/>
      <c r="BR355" s="118"/>
      <c r="BS355" s="118"/>
      <c r="BT355" s="118"/>
      <c r="BU355" s="118"/>
      <c r="BV355" s="118"/>
      <c r="BW355" s="118"/>
      <c r="BX355" s="118"/>
      <c r="BY355" s="118"/>
      <c r="BZ355" s="118"/>
      <c r="CA355" s="118"/>
      <c r="CB355" s="118"/>
      <c r="CC355" s="118"/>
      <c r="CD355" s="118"/>
      <c r="CE355" s="118"/>
      <c r="CF355" s="118"/>
      <c r="CG355" s="118"/>
      <c r="CH355" s="118"/>
      <c r="CI355" s="118"/>
      <c r="CJ355" s="118"/>
      <c r="CK355" s="118"/>
      <c r="CL355" s="118"/>
      <c r="CM355" s="118"/>
      <c r="CN355" s="118"/>
      <c r="CO355" s="118"/>
      <c r="CP355" s="118"/>
      <c r="CQ355" s="118"/>
      <c r="CR355" s="118"/>
      <c r="CS355" s="118"/>
      <c r="CT355" s="118"/>
      <c r="CU355" s="118"/>
      <c r="CV355" s="118"/>
      <c r="CW355" s="118"/>
      <c r="CX355" s="118"/>
      <c r="CY355" s="118"/>
      <c r="CZ355" s="118"/>
      <c r="DA355" s="118"/>
      <c r="DB355" s="118"/>
      <c r="DC355" s="118"/>
      <c r="DD355" s="118"/>
      <c r="DE355" s="118"/>
      <c r="DF355" s="118"/>
      <c r="DG355" s="118"/>
      <c r="DH355" s="118"/>
      <c r="DI355" s="118"/>
      <c r="DJ355" s="118"/>
      <c r="DK355" s="118"/>
      <c r="DL355" s="118"/>
      <c r="DM355" s="118"/>
      <c r="DN355" s="118"/>
      <c r="DO355" s="118"/>
      <c r="DP355" s="118"/>
      <c r="DQ355" s="118"/>
      <c r="DR355" s="118"/>
      <c r="DS355" s="118"/>
      <c r="DT355" s="118"/>
      <c r="DU355" s="129"/>
      <c r="DV355" s="118"/>
      <c r="DW355" s="118"/>
      <c r="DX355" s="118"/>
      <c r="DY355" s="118"/>
      <c r="DZ355" s="118"/>
      <c r="EA355" s="118"/>
      <c r="EB355" s="118"/>
      <c r="EC355" s="118"/>
      <c r="ED355" s="118"/>
      <c r="EE355" s="118"/>
      <c r="EF355" s="118"/>
      <c r="EG355" s="118"/>
      <c r="EH355" s="118"/>
      <c r="EI355" s="118"/>
      <c r="EJ355" s="118"/>
      <c r="EK355" s="118"/>
      <c r="EL355" s="123"/>
      <c r="EM355" s="123"/>
      <c r="EN355" s="118"/>
      <c r="EO355" s="118"/>
      <c r="EP355" s="118"/>
      <c r="EQ355" s="118"/>
      <c r="ER355" s="118"/>
      <c r="ES355" s="118"/>
      <c r="ET355" s="118"/>
      <c r="EU355" s="118"/>
      <c r="EV355" s="120"/>
      <c r="EW355" s="120"/>
      <c r="EX355" s="118"/>
      <c r="EY355" s="118"/>
      <c r="EZ355" s="118"/>
      <c r="FA355" s="118"/>
      <c r="FB355" s="118"/>
      <c r="FC355" s="118"/>
      <c r="FD355" s="118"/>
      <c r="FE355" s="118"/>
      <c r="FF355" s="118"/>
      <c r="FG355" s="118"/>
      <c r="FH355" s="118"/>
      <c r="FI355" s="118"/>
      <c r="FJ355" s="118"/>
      <c r="FK355" s="118"/>
      <c r="FL355" s="118"/>
      <c r="FM355" s="118"/>
      <c r="FN355" s="118"/>
      <c r="FO355" s="118"/>
      <c r="FP355" s="118"/>
      <c r="FQ355" s="118"/>
      <c r="FR355" s="118"/>
      <c r="FS355" s="118"/>
      <c r="FT355" s="118"/>
      <c r="FU355" s="118"/>
      <c r="FV355" s="118"/>
      <c r="FW355" s="118"/>
      <c r="FX355" s="118"/>
      <c r="FY355" s="118"/>
      <c r="FZ355" s="118"/>
      <c r="GA355" s="118"/>
      <c r="GB355" s="118"/>
      <c r="GC355" s="118"/>
      <c r="GD355" s="118"/>
      <c r="GE355" s="118"/>
      <c r="GF355" s="118"/>
      <c r="GG355" s="118"/>
      <c r="GH355" s="118"/>
      <c r="GI355" s="118"/>
      <c r="GJ355" s="118"/>
      <c r="GK355" s="118"/>
      <c r="GL355" s="118"/>
      <c r="GM355" s="118"/>
      <c r="GN355" s="118"/>
      <c r="GO355" s="118"/>
      <c r="GP355" s="118"/>
      <c r="GQ355" s="118"/>
      <c r="GR355" s="118"/>
      <c r="GS355" s="118"/>
      <c r="GT355" s="118"/>
      <c r="GU355" s="118"/>
      <c r="GV355" s="118"/>
      <c r="GW355" s="118"/>
      <c r="GX355" s="118"/>
      <c r="GY355" s="118"/>
      <c r="GZ355" s="118"/>
      <c r="HA355" s="118"/>
      <c r="HB355" s="118"/>
      <c r="HC355" s="118"/>
      <c r="HD355" s="118"/>
      <c r="HE355" s="118"/>
      <c r="HF355" s="118"/>
      <c r="HG355" s="118"/>
      <c r="HH355" s="118"/>
      <c r="HI355" s="118"/>
      <c r="HJ355" s="118"/>
      <c r="HK355" s="118"/>
      <c r="HL355" s="118"/>
      <c r="HM355" s="118"/>
      <c r="HN355" s="118"/>
      <c r="HO355" s="118"/>
      <c r="HP355" s="118"/>
      <c r="HQ355" s="118"/>
      <c r="HR355" s="118"/>
      <c r="HS355" s="118"/>
      <c r="HT355" s="118"/>
      <c r="HU355" s="118"/>
      <c r="HV355" s="118"/>
    </row>
    <row r="356" spans="1:230" x14ac:dyDescent="0.3">
      <c r="A356" s="120"/>
      <c r="B356" s="120"/>
      <c r="C356" s="118"/>
      <c r="D356" s="118"/>
      <c r="E356" s="118"/>
      <c r="F356" s="118"/>
      <c r="G356" s="118"/>
      <c r="H356" s="118"/>
      <c r="I356" s="118"/>
      <c r="J356" s="118"/>
      <c r="K356" s="118"/>
      <c r="L356" s="118"/>
      <c r="M356" s="118"/>
      <c r="N356" s="118"/>
      <c r="O356" s="118"/>
      <c r="P356" s="118"/>
      <c r="Q356" s="118"/>
      <c r="R356" s="118"/>
      <c r="S356" s="118"/>
      <c r="T356" s="123"/>
      <c r="U356" s="120"/>
      <c r="V356" s="118"/>
      <c r="W356" s="118"/>
      <c r="X356" s="118"/>
      <c r="Y356" s="118"/>
      <c r="Z356" s="118"/>
      <c r="AA356" s="118"/>
      <c r="AB356" s="118"/>
      <c r="AC356" s="118"/>
      <c r="AD356" s="118"/>
      <c r="AE356" s="118"/>
      <c r="AF356" s="118"/>
      <c r="AG356" s="118"/>
      <c r="AH356" s="118"/>
      <c r="AI356" s="118"/>
      <c r="AJ356" s="118"/>
      <c r="AK356" s="118"/>
      <c r="AL356" s="118"/>
      <c r="AM356" s="118"/>
      <c r="AN356" s="118"/>
      <c r="AO356" s="118"/>
      <c r="AP356" s="118"/>
      <c r="AQ356" s="118"/>
      <c r="AR356" s="118"/>
      <c r="AS356" s="123"/>
      <c r="AT356" s="123"/>
      <c r="AU356" s="118"/>
      <c r="AV356" s="118"/>
      <c r="AW356" s="118"/>
      <c r="AX356" s="118"/>
      <c r="AY356" s="118"/>
      <c r="AZ356" s="118"/>
      <c r="BA356" s="118"/>
      <c r="BB356" s="118"/>
      <c r="BC356" s="118"/>
      <c r="BD356" s="118"/>
      <c r="BE356" s="118"/>
      <c r="BF356" s="118"/>
      <c r="BG356" s="118"/>
      <c r="BH356" s="118"/>
      <c r="BI356" s="118"/>
      <c r="BJ356" s="118"/>
      <c r="BK356" s="118"/>
      <c r="BL356" s="118"/>
      <c r="BM356" s="118"/>
      <c r="BN356" s="118"/>
      <c r="BO356" s="118"/>
      <c r="BP356" s="118"/>
      <c r="BQ356" s="118"/>
      <c r="BR356" s="118"/>
      <c r="BS356" s="118"/>
      <c r="BT356" s="118"/>
      <c r="BU356" s="118"/>
      <c r="BV356" s="118"/>
      <c r="BW356" s="118"/>
      <c r="BX356" s="118"/>
      <c r="BY356" s="118"/>
      <c r="BZ356" s="118"/>
      <c r="CA356" s="118"/>
      <c r="CB356" s="118"/>
      <c r="CC356" s="118"/>
      <c r="CD356" s="118"/>
      <c r="CE356" s="118"/>
      <c r="CF356" s="118"/>
      <c r="CG356" s="118"/>
      <c r="CH356" s="118"/>
      <c r="CI356" s="118"/>
      <c r="CJ356" s="118"/>
      <c r="CK356" s="118"/>
      <c r="CL356" s="118"/>
      <c r="CM356" s="118"/>
      <c r="CN356" s="118"/>
      <c r="CO356" s="118"/>
      <c r="CP356" s="118"/>
      <c r="CQ356" s="118"/>
      <c r="CR356" s="118"/>
      <c r="CS356" s="118"/>
      <c r="CT356" s="118"/>
      <c r="CU356" s="118"/>
      <c r="CV356" s="118"/>
      <c r="CW356" s="118"/>
      <c r="CX356" s="118"/>
      <c r="CY356" s="118"/>
      <c r="CZ356" s="118"/>
      <c r="DA356" s="118"/>
      <c r="DB356" s="118"/>
      <c r="DC356" s="118"/>
      <c r="DD356" s="118"/>
      <c r="DE356" s="118"/>
      <c r="DF356" s="118"/>
      <c r="DG356" s="118"/>
      <c r="DH356" s="118"/>
      <c r="DI356" s="118"/>
      <c r="DJ356" s="118"/>
      <c r="DK356" s="118"/>
      <c r="DL356" s="118"/>
      <c r="DM356" s="118"/>
      <c r="DN356" s="118"/>
      <c r="DO356" s="118"/>
      <c r="DP356" s="118"/>
      <c r="DQ356" s="118"/>
      <c r="DR356" s="118"/>
      <c r="DS356" s="118"/>
      <c r="DT356" s="118"/>
      <c r="DU356" s="129"/>
      <c r="DV356" s="118"/>
      <c r="DW356" s="118"/>
      <c r="DX356" s="118"/>
      <c r="DY356" s="118"/>
      <c r="DZ356" s="118"/>
      <c r="EA356" s="118"/>
      <c r="EB356" s="118"/>
      <c r="EC356" s="118"/>
      <c r="ED356" s="118"/>
      <c r="EE356" s="118"/>
      <c r="EF356" s="118"/>
      <c r="EG356" s="118"/>
      <c r="EH356" s="118"/>
      <c r="EI356" s="118"/>
      <c r="EJ356" s="118"/>
      <c r="EK356" s="118"/>
      <c r="EL356" s="123"/>
      <c r="EM356" s="123"/>
      <c r="EN356" s="118"/>
      <c r="EO356" s="118"/>
      <c r="EP356" s="118"/>
      <c r="EQ356" s="118"/>
      <c r="ER356" s="118"/>
      <c r="ES356" s="118"/>
      <c r="ET356" s="118"/>
      <c r="EU356" s="118"/>
      <c r="EV356" s="120"/>
      <c r="EW356" s="120"/>
      <c r="EX356" s="118"/>
      <c r="EY356" s="118"/>
      <c r="EZ356" s="118"/>
      <c r="FA356" s="118"/>
      <c r="FB356" s="118"/>
      <c r="FC356" s="118"/>
      <c r="FD356" s="118"/>
      <c r="FE356" s="118"/>
      <c r="FF356" s="118"/>
      <c r="FG356" s="118"/>
      <c r="FH356" s="118"/>
      <c r="FI356" s="118"/>
      <c r="FJ356" s="118"/>
      <c r="FK356" s="118"/>
      <c r="FL356" s="118"/>
      <c r="FM356" s="118"/>
      <c r="FN356" s="118"/>
      <c r="FO356" s="118"/>
      <c r="FP356" s="118"/>
      <c r="FQ356" s="118"/>
      <c r="FR356" s="118"/>
      <c r="FS356" s="118"/>
      <c r="FT356" s="118"/>
      <c r="FU356" s="118"/>
      <c r="FV356" s="118"/>
      <c r="FW356" s="118"/>
      <c r="FX356" s="118"/>
      <c r="FY356" s="118"/>
      <c r="FZ356" s="118"/>
      <c r="GA356" s="118"/>
      <c r="GB356" s="118"/>
      <c r="GC356" s="118"/>
      <c r="GD356" s="118"/>
      <c r="GE356" s="118"/>
      <c r="GF356" s="118"/>
      <c r="GG356" s="118"/>
      <c r="GH356" s="118"/>
      <c r="GI356" s="118"/>
      <c r="GJ356" s="118"/>
      <c r="GK356" s="118"/>
      <c r="GL356" s="118"/>
      <c r="GM356" s="118"/>
      <c r="GN356" s="118"/>
      <c r="GO356" s="118"/>
      <c r="GP356" s="118"/>
      <c r="GQ356" s="118"/>
      <c r="GR356" s="118"/>
      <c r="GS356" s="118"/>
      <c r="GT356" s="118"/>
      <c r="GU356" s="118"/>
      <c r="GV356" s="118"/>
      <c r="GW356" s="118"/>
      <c r="GX356" s="118"/>
      <c r="GY356" s="118"/>
      <c r="GZ356" s="118"/>
      <c r="HA356" s="118"/>
      <c r="HB356" s="118"/>
      <c r="HC356" s="118"/>
      <c r="HD356" s="118"/>
      <c r="HE356" s="118"/>
      <c r="HF356" s="118"/>
      <c r="HG356" s="118"/>
      <c r="HH356" s="118"/>
      <c r="HI356" s="118"/>
      <c r="HJ356" s="118"/>
      <c r="HK356" s="118"/>
      <c r="HL356" s="118"/>
      <c r="HM356" s="118"/>
      <c r="HN356" s="118"/>
      <c r="HO356" s="118"/>
      <c r="HP356" s="118"/>
      <c r="HQ356" s="118"/>
      <c r="HR356" s="118"/>
      <c r="HS356" s="118"/>
      <c r="HT356" s="118"/>
      <c r="HU356" s="118"/>
      <c r="HV356" s="118"/>
    </row>
    <row r="357" spans="1:230" x14ac:dyDescent="0.3">
      <c r="A357" s="120"/>
      <c r="B357" s="120"/>
      <c r="C357" s="118"/>
      <c r="D357" s="118"/>
      <c r="E357" s="118"/>
      <c r="F357" s="118"/>
      <c r="G357" s="118"/>
      <c r="H357" s="118"/>
      <c r="I357" s="118"/>
      <c r="J357" s="118"/>
      <c r="K357" s="118"/>
      <c r="L357" s="118"/>
      <c r="M357" s="118"/>
      <c r="N357" s="118"/>
      <c r="O357" s="118"/>
      <c r="P357" s="118"/>
      <c r="Q357" s="118"/>
      <c r="R357" s="118"/>
      <c r="S357" s="118"/>
      <c r="T357" s="123"/>
      <c r="U357" s="120"/>
      <c r="V357" s="118"/>
      <c r="W357" s="118"/>
      <c r="X357" s="118"/>
      <c r="Y357" s="118"/>
      <c r="Z357" s="118"/>
      <c r="AA357" s="118"/>
      <c r="AB357" s="118"/>
      <c r="AC357" s="118"/>
      <c r="AD357" s="118"/>
      <c r="AE357" s="118"/>
      <c r="AF357" s="118"/>
      <c r="AG357" s="118"/>
      <c r="AH357" s="118"/>
      <c r="AI357" s="118"/>
      <c r="AJ357" s="118"/>
      <c r="AK357" s="118"/>
      <c r="AL357" s="118"/>
      <c r="AM357" s="118"/>
      <c r="AN357" s="118"/>
      <c r="AO357" s="118"/>
      <c r="AP357" s="118"/>
      <c r="AQ357" s="118"/>
      <c r="AR357" s="118"/>
      <c r="AS357" s="123"/>
      <c r="AT357" s="123"/>
      <c r="AU357" s="118"/>
      <c r="AV357" s="118"/>
      <c r="AW357" s="118"/>
      <c r="AX357" s="118"/>
      <c r="AY357" s="118"/>
      <c r="AZ357" s="118"/>
      <c r="BA357" s="118"/>
      <c r="BB357" s="118"/>
      <c r="BC357" s="118"/>
      <c r="BD357" s="118"/>
      <c r="BE357" s="118"/>
      <c r="BF357" s="118"/>
      <c r="BG357" s="118"/>
      <c r="BH357" s="118"/>
      <c r="BI357" s="118"/>
      <c r="BJ357" s="118"/>
      <c r="BK357" s="118"/>
      <c r="BL357" s="118"/>
      <c r="BM357" s="118"/>
      <c r="BN357" s="118"/>
      <c r="BO357" s="118"/>
      <c r="BP357" s="118"/>
      <c r="BQ357" s="118"/>
      <c r="BR357" s="118"/>
      <c r="BS357" s="118"/>
      <c r="BT357" s="118"/>
      <c r="BU357" s="118"/>
      <c r="BV357" s="118"/>
      <c r="BW357" s="118"/>
      <c r="BX357" s="118"/>
      <c r="BY357" s="118"/>
      <c r="BZ357" s="118"/>
      <c r="CA357" s="118"/>
      <c r="CB357" s="118"/>
      <c r="CC357" s="118"/>
      <c r="CD357" s="118"/>
      <c r="CE357" s="118"/>
      <c r="CF357" s="118"/>
      <c r="CG357" s="118"/>
      <c r="CH357" s="118"/>
      <c r="CI357" s="118"/>
      <c r="CJ357" s="118"/>
      <c r="CK357" s="118"/>
      <c r="CL357" s="118"/>
      <c r="CM357" s="118"/>
      <c r="CN357" s="118"/>
      <c r="CO357" s="118"/>
      <c r="CP357" s="118"/>
      <c r="CQ357" s="118"/>
      <c r="CR357" s="118"/>
      <c r="CS357" s="118"/>
      <c r="CT357" s="118"/>
      <c r="CU357" s="118"/>
      <c r="CV357" s="118"/>
      <c r="CW357" s="118"/>
      <c r="CX357" s="118"/>
      <c r="CY357" s="118"/>
      <c r="CZ357" s="118"/>
      <c r="DA357" s="118"/>
      <c r="DB357" s="118"/>
      <c r="DC357" s="118"/>
      <c r="DD357" s="118"/>
      <c r="DE357" s="118"/>
      <c r="DF357" s="118"/>
      <c r="DG357" s="118"/>
      <c r="DH357" s="118"/>
      <c r="DI357" s="118"/>
      <c r="DJ357" s="118"/>
      <c r="DK357" s="118"/>
      <c r="DL357" s="118"/>
      <c r="DM357" s="118"/>
      <c r="DN357" s="118"/>
      <c r="DO357" s="118"/>
      <c r="DP357" s="118"/>
      <c r="DQ357" s="118"/>
      <c r="DR357" s="118"/>
      <c r="DS357" s="118"/>
      <c r="DT357" s="118"/>
      <c r="DU357" s="129"/>
      <c r="DV357" s="118"/>
      <c r="DW357" s="118"/>
      <c r="DX357" s="118"/>
      <c r="DY357" s="118"/>
      <c r="DZ357" s="118"/>
      <c r="EA357" s="118"/>
      <c r="EB357" s="118"/>
      <c r="EC357" s="118"/>
      <c r="ED357" s="118"/>
      <c r="EE357" s="118"/>
      <c r="EF357" s="118"/>
      <c r="EG357" s="118"/>
      <c r="EH357" s="118"/>
      <c r="EI357" s="118"/>
      <c r="EJ357" s="118"/>
      <c r="EK357" s="118"/>
      <c r="EL357" s="123"/>
      <c r="EM357" s="123"/>
      <c r="EN357" s="118"/>
      <c r="EO357" s="118"/>
      <c r="EP357" s="118"/>
      <c r="EQ357" s="118"/>
      <c r="ER357" s="118"/>
      <c r="ES357" s="118"/>
      <c r="ET357" s="118"/>
      <c r="EU357" s="118"/>
      <c r="EV357" s="120"/>
      <c r="EW357" s="120"/>
      <c r="EX357" s="118"/>
      <c r="EY357" s="118"/>
      <c r="EZ357" s="118"/>
      <c r="FA357" s="118"/>
      <c r="FB357" s="118"/>
      <c r="FC357" s="118"/>
      <c r="FD357" s="118"/>
      <c r="FE357" s="118"/>
      <c r="FF357" s="118"/>
      <c r="FG357" s="118"/>
      <c r="FH357" s="118"/>
      <c r="FI357" s="118"/>
      <c r="FJ357" s="118"/>
      <c r="FK357" s="118"/>
      <c r="FL357" s="118"/>
      <c r="FM357" s="118"/>
      <c r="FN357" s="118"/>
      <c r="FO357" s="118"/>
      <c r="FP357" s="118"/>
      <c r="FQ357" s="118"/>
      <c r="FR357" s="118"/>
      <c r="FS357" s="118"/>
      <c r="FT357" s="118"/>
      <c r="FU357" s="118"/>
      <c r="FV357" s="118"/>
      <c r="FW357" s="118"/>
      <c r="FX357" s="118"/>
      <c r="FY357" s="118"/>
      <c r="FZ357" s="118"/>
      <c r="GA357" s="118"/>
      <c r="GB357" s="118"/>
      <c r="GC357" s="118"/>
      <c r="GD357" s="118"/>
      <c r="GE357" s="118"/>
      <c r="GF357" s="118"/>
      <c r="GG357" s="118"/>
      <c r="GH357" s="118"/>
      <c r="GI357" s="118"/>
      <c r="GJ357" s="118"/>
      <c r="GK357" s="118"/>
      <c r="GL357" s="118"/>
      <c r="GM357" s="118"/>
      <c r="GN357" s="118"/>
      <c r="GO357" s="118"/>
      <c r="GP357" s="118"/>
      <c r="GQ357" s="118"/>
      <c r="GR357" s="118"/>
      <c r="GS357" s="118"/>
      <c r="GT357" s="118"/>
      <c r="GU357" s="118"/>
      <c r="GV357" s="118"/>
      <c r="GW357" s="118"/>
      <c r="GX357" s="118"/>
      <c r="GY357" s="118"/>
      <c r="GZ357" s="118"/>
      <c r="HA357" s="118"/>
      <c r="HB357" s="118"/>
      <c r="HC357" s="118"/>
      <c r="HD357" s="118"/>
      <c r="HE357" s="118"/>
      <c r="HF357" s="118"/>
      <c r="HG357" s="118"/>
      <c r="HH357" s="118"/>
      <c r="HI357" s="118"/>
      <c r="HJ357" s="118"/>
      <c r="HK357" s="118"/>
      <c r="HL357" s="118"/>
      <c r="HM357" s="118"/>
      <c r="HN357" s="118"/>
      <c r="HO357" s="118"/>
      <c r="HP357" s="118"/>
      <c r="HQ357" s="118"/>
      <c r="HR357" s="118"/>
      <c r="HS357" s="118"/>
      <c r="HT357" s="118"/>
      <c r="HU357" s="118"/>
      <c r="HV357" s="118"/>
    </row>
    <row r="358" spans="1:230" x14ac:dyDescent="0.3">
      <c r="A358" s="120"/>
      <c r="B358" s="120"/>
      <c r="C358" s="118"/>
      <c r="D358" s="118"/>
      <c r="E358" s="118"/>
      <c r="F358" s="118"/>
      <c r="G358" s="118"/>
      <c r="H358" s="118"/>
      <c r="I358" s="118"/>
      <c r="J358" s="118"/>
      <c r="K358" s="118"/>
      <c r="L358" s="118"/>
      <c r="M358" s="118"/>
      <c r="N358" s="118"/>
      <c r="O358" s="118"/>
      <c r="P358" s="118"/>
      <c r="Q358" s="118"/>
      <c r="R358" s="118"/>
      <c r="S358" s="118"/>
      <c r="T358" s="123"/>
      <c r="U358" s="120"/>
      <c r="V358" s="118"/>
      <c r="W358" s="118"/>
      <c r="X358" s="118"/>
      <c r="Y358" s="118"/>
      <c r="Z358" s="118"/>
      <c r="AA358" s="118"/>
      <c r="AB358" s="118"/>
      <c r="AC358" s="118"/>
      <c r="AD358" s="118"/>
      <c r="AE358" s="118"/>
      <c r="AF358" s="118"/>
      <c r="AG358" s="118"/>
      <c r="AH358" s="118"/>
      <c r="AI358" s="118"/>
      <c r="AJ358" s="118"/>
      <c r="AK358" s="118"/>
      <c r="AL358" s="118"/>
      <c r="AM358" s="118"/>
      <c r="AN358" s="118"/>
      <c r="AO358" s="118"/>
      <c r="AP358" s="118"/>
      <c r="AQ358" s="118"/>
      <c r="AR358" s="118"/>
      <c r="AS358" s="123"/>
      <c r="AT358" s="123"/>
      <c r="AU358" s="118"/>
      <c r="AV358" s="118"/>
      <c r="AW358" s="118"/>
      <c r="AX358" s="118"/>
      <c r="AY358" s="118"/>
      <c r="AZ358" s="118"/>
      <c r="BA358" s="118"/>
      <c r="BB358" s="118"/>
      <c r="BC358" s="118"/>
      <c r="BD358" s="118"/>
      <c r="BE358" s="118"/>
      <c r="BF358" s="118"/>
      <c r="BG358" s="118"/>
      <c r="BH358" s="118"/>
      <c r="BI358" s="118"/>
      <c r="BJ358" s="118"/>
      <c r="BK358" s="118"/>
      <c r="BL358" s="118"/>
      <c r="BM358" s="118"/>
      <c r="BN358" s="118"/>
      <c r="BO358" s="118"/>
      <c r="BP358" s="118"/>
      <c r="BQ358" s="118"/>
      <c r="BR358" s="118"/>
      <c r="BS358" s="118"/>
      <c r="BT358" s="118"/>
      <c r="BU358" s="118"/>
      <c r="BV358" s="118"/>
      <c r="BW358" s="118"/>
      <c r="BX358" s="118"/>
      <c r="BY358" s="118"/>
      <c r="BZ358" s="118"/>
      <c r="CA358" s="118"/>
      <c r="CB358" s="118"/>
      <c r="CC358" s="118"/>
      <c r="CD358" s="118"/>
      <c r="CE358" s="118"/>
      <c r="CF358" s="118"/>
      <c r="CG358" s="118"/>
      <c r="CH358" s="118"/>
      <c r="CI358" s="118"/>
      <c r="CJ358" s="118"/>
      <c r="CK358" s="118"/>
      <c r="CL358" s="118"/>
      <c r="CM358" s="118"/>
      <c r="CN358" s="118"/>
      <c r="CO358" s="118"/>
      <c r="CP358" s="118"/>
      <c r="CQ358" s="118"/>
      <c r="CR358" s="118"/>
      <c r="CS358" s="118"/>
      <c r="CT358" s="118"/>
      <c r="CU358" s="118"/>
      <c r="CV358" s="118"/>
      <c r="CW358" s="118"/>
      <c r="CX358" s="118"/>
      <c r="CY358" s="118"/>
      <c r="CZ358" s="118"/>
      <c r="DA358" s="118"/>
      <c r="DB358" s="118"/>
      <c r="DC358" s="118"/>
      <c r="DD358" s="118"/>
      <c r="DE358" s="118"/>
      <c r="DF358" s="118"/>
      <c r="DG358" s="118"/>
      <c r="DH358" s="118"/>
      <c r="DI358" s="118"/>
      <c r="DJ358" s="118"/>
      <c r="DK358" s="118"/>
      <c r="DL358" s="118"/>
      <c r="DM358" s="118"/>
      <c r="DN358" s="118"/>
      <c r="DO358" s="118"/>
      <c r="DP358" s="118"/>
      <c r="DQ358" s="118"/>
      <c r="DR358" s="118"/>
      <c r="DS358" s="118"/>
      <c r="DT358" s="118"/>
      <c r="DU358" s="129"/>
      <c r="DV358" s="118"/>
      <c r="DW358" s="118"/>
      <c r="DX358" s="118"/>
      <c r="DY358" s="118"/>
      <c r="DZ358" s="118"/>
      <c r="EA358" s="118"/>
      <c r="EB358" s="118"/>
      <c r="EC358" s="118"/>
      <c r="ED358" s="118"/>
      <c r="EE358" s="118"/>
      <c r="EF358" s="118"/>
      <c r="EG358" s="118"/>
      <c r="EH358" s="118"/>
      <c r="EI358" s="118"/>
      <c r="EJ358" s="118"/>
      <c r="EK358" s="118"/>
      <c r="EL358" s="123"/>
      <c r="EM358" s="123"/>
      <c r="EN358" s="118"/>
      <c r="EO358" s="118"/>
      <c r="EP358" s="118"/>
      <c r="EQ358" s="118"/>
      <c r="ER358" s="118"/>
      <c r="ES358" s="118"/>
      <c r="ET358" s="118"/>
      <c r="EU358" s="118"/>
      <c r="EV358" s="120"/>
      <c r="EW358" s="120"/>
      <c r="EX358" s="118"/>
      <c r="EY358" s="118"/>
      <c r="EZ358" s="118"/>
      <c r="FA358" s="118"/>
      <c r="FB358" s="118"/>
      <c r="FC358" s="118"/>
      <c r="FD358" s="118"/>
      <c r="FE358" s="118"/>
      <c r="FF358" s="118"/>
      <c r="FG358" s="118"/>
      <c r="FH358" s="118"/>
      <c r="FI358" s="118"/>
      <c r="FJ358" s="118"/>
      <c r="FK358" s="118"/>
      <c r="FL358" s="118"/>
      <c r="FM358" s="118"/>
      <c r="FN358" s="118"/>
      <c r="FO358" s="118"/>
      <c r="FP358" s="118"/>
      <c r="FQ358" s="118"/>
      <c r="FR358" s="118"/>
      <c r="FS358" s="118"/>
      <c r="FT358" s="118"/>
      <c r="FU358" s="118"/>
      <c r="FV358" s="118"/>
      <c r="FW358" s="118"/>
      <c r="FX358" s="118"/>
      <c r="FY358" s="118"/>
      <c r="FZ358" s="118"/>
      <c r="GA358" s="118"/>
      <c r="GB358" s="118"/>
      <c r="GC358" s="118"/>
      <c r="GD358" s="118"/>
      <c r="GE358" s="118"/>
      <c r="GF358" s="118"/>
      <c r="GG358" s="118"/>
      <c r="GH358" s="118"/>
      <c r="GI358" s="118"/>
      <c r="GJ358" s="118"/>
      <c r="GK358" s="118"/>
      <c r="GL358" s="118"/>
      <c r="GM358" s="118"/>
      <c r="GN358" s="118"/>
      <c r="GO358" s="118"/>
      <c r="GP358" s="118"/>
      <c r="GQ358" s="118"/>
      <c r="GR358" s="118"/>
      <c r="GS358" s="118"/>
      <c r="GT358" s="118"/>
      <c r="GU358" s="118"/>
      <c r="GV358" s="118"/>
      <c r="GW358" s="118"/>
      <c r="GX358" s="118"/>
      <c r="GY358" s="118"/>
      <c r="GZ358" s="118"/>
      <c r="HA358" s="118"/>
      <c r="HB358" s="118"/>
      <c r="HC358" s="118"/>
      <c r="HD358" s="118"/>
      <c r="HE358" s="118"/>
      <c r="HF358" s="118"/>
      <c r="HG358" s="118"/>
      <c r="HH358" s="118"/>
      <c r="HI358" s="118"/>
      <c r="HJ358" s="118"/>
      <c r="HK358" s="118"/>
      <c r="HL358" s="118"/>
      <c r="HM358" s="118"/>
      <c r="HN358" s="118"/>
      <c r="HO358" s="118"/>
      <c r="HP358" s="118"/>
      <c r="HQ358" s="118"/>
      <c r="HR358" s="118"/>
      <c r="HS358" s="118"/>
      <c r="HT358" s="118"/>
      <c r="HU358" s="118"/>
      <c r="HV358" s="118"/>
    </row>
    <row r="359" spans="1:230" x14ac:dyDescent="0.3">
      <c r="A359" s="120"/>
      <c r="B359" s="120"/>
      <c r="C359" s="118"/>
      <c r="D359" s="118"/>
      <c r="E359" s="118"/>
      <c r="F359" s="118"/>
      <c r="G359" s="118"/>
      <c r="H359" s="118"/>
      <c r="I359" s="118"/>
      <c r="J359" s="118"/>
      <c r="K359" s="118"/>
      <c r="L359" s="118"/>
      <c r="M359" s="118"/>
      <c r="N359" s="118"/>
      <c r="O359" s="118"/>
      <c r="P359" s="118"/>
      <c r="Q359" s="118"/>
      <c r="R359" s="118"/>
      <c r="S359" s="118"/>
      <c r="T359" s="123"/>
      <c r="U359" s="120"/>
      <c r="V359" s="118"/>
      <c r="W359" s="118"/>
      <c r="X359" s="118"/>
      <c r="Y359" s="118"/>
      <c r="Z359" s="118"/>
      <c r="AA359" s="118"/>
      <c r="AB359" s="118"/>
      <c r="AC359" s="118"/>
      <c r="AD359" s="118"/>
      <c r="AE359" s="118"/>
      <c r="AF359" s="118"/>
      <c r="AG359" s="118"/>
      <c r="AH359" s="118"/>
      <c r="AI359" s="118"/>
      <c r="AJ359" s="118"/>
      <c r="AK359" s="118"/>
      <c r="AL359" s="118"/>
      <c r="AM359" s="118"/>
      <c r="AN359" s="118"/>
      <c r="AO359" s="118"/>
      <c r="AP359" s="118"/>
      <c r="AQ359" s="118"/>
      <c r="AR359" s="118"/>
      <c r="AS359" s="123"/>
      <c r="AT359" s="123"/>
      <c r="AU359" s="118"/>
      <c r="AV359" s="118"/>
      <c r="AW359" s="118"/>
      <c r="AX359" s="118"/>
      <c r="AY359" s="118"/>
      <c r="AZ359" s="118"/>
      <c r="BA359" s="118"/>
      <c r="BB359" s="118"/>
      <c r="BC359" s="118"/>
      <c r="BD359" s="118"/>
      <c r="BE359" s="118"/>
      <c r="BF359" s="118"/>
      <c r="BG359" s="118"/>
      <c r="BH359" s="118"/>
      <c r="BI359" s="118"/>
      <c r="BJ359" s="118"/>
      <c r="BK359" s="118"/>
      <c r="BL359" s="118"/>
      <c r="BM359" s="118"/>
      <c r="BN359" s="118"/>
      <c r="BO359" s="118"/>
      <c r="BP359" s="118"/>
      <c r="BQ359" s="118"/>
      <c r="BR359" s="118"/>
      <c r="BS359" s="118"/>
      <c r="BT359" s="118"/>
      <c r="BU359" s="118"/>
      <c r="BV359" s="118"/>
      <c r="BW359" s="118"/>
      <c r="BX359" s="118"/>
      <c r="BY359" s="118"/>
      <c r="BZ359" s="118"/>
      <c r="CA359" s="118"/>
      <c r="CB359" s="118"/>
      <c r="CC359" s="118"/>
      <c r="CD359" s="118"/>
      <c r="CE359" s="118"/>
      <c r="CF359" s="118"/>
      <c r="CG359" s="118"/>
      <c r="CH359" s="118"/>
      <c r="CI359" s="118"/>
      <c r="CJ359" s="118"/>
      <c r="CK359" s="118"/>
      <c r="CL359" s="118"/>
      <c r="CM359" s="118"/>
      <c r="CN359" s="118"/>
      <c r="CO359" s="118"/>
      <c r="CP359" s="118"/>
      <c r="CQ359" s="118"/>
      <c r="CR359" s="118"/>
      <c r="CS359" s="118"/>
      <c r="CT359" s="118"/>
      <c r="CU359" s="118"/>
      <c r="CV359" s="118"/>
      <c r="CW359" s="118"/>
      <c r="CX359" s="118"/>
      <c r="CY359" s="118"/>
      <c r="CZ359" s="118"/>
      <c r="DA359" s="118"/>
      <c r="DB359" s="118"/>
      <c r="DC359" s="118"/>
      <c r="DD359" s="118"/>
      <c r="DE359" s="118"/>
      <c r="DF359" s="118"/>
      <c r="DG359" s="118"/>
      <c r="DH359" s="118"/>
      <c r="DI359" s="118"/>
      <c r="DJ359" s="118"/>
      <c r="DK359" s="118"/>
      <c r="DL359" s="118"/>
      <c r="DM359" s="118"/>
      <c r="DN359" s="118"/>
      <c r="DO359" s="118"/>
      <c r="DP359" s="118"/>
      <c r="DQ359" s="118"/>
      <c r="DR359" s="118"/>
      <c r="DS359" s="118"/>
      <c r="DT359" s="118"/>
      <c r="DU359" s="129"/>
      <c r="DV359" s="118"/>
      <c r="DW359" s="118"/>
      <c r="DX359" s="118"/>
      <c r="DY359" s="118"/>
      <c r="DZ359" s="118"/>
      <c r="EA359" s="118"/>
      <c r="EB359" s="118"/>
      <c r="EC359" s="118"/>
      <c r="ED359" s="118"/>
      <c r="EE359" s="118"/>
      <c r="EF359" s="118"/>
      <c r="EG359" s="118"/>
      <c r="EH359" s="118"/>
      <c r="EI359" s="118"/>
      <c r="EJ359" s="118"/>
      <c r="EK359" s="118"/>
      <c r="EL359" s="123"/>
      <c r="EM359" s="123"/>
      <c r="EN359" s="118"/>
      <c r="EO359" s="118"/>
      <c r="EP359" s="118"/>
      <c r="EQ359" s="118"/>
      <c r="ER359" s="118"/>
      <c r="ES359" s="118"/>
      <c r="ET359" s="118"/>
      <c r="EU359" s="118"/>
      <c r="EV359" s="120"/>
      <c r="EW359" s="120"/>
      <c r="EX359" s="118"/>
      <c r="EY359" s="118"/>
      <c r="EZ359" s="118"/>
      <c r="FA359" s="118"/>
      <c r="FB359" s="118"/>
      <c r="FC359" s="118"/>
      <c r="FD359" s="118"/>
      <c r="FE359" s="118"/>
      <c r="FF359" s="118"/>
      <c r="FG359" s="118"/>
      <c r="FH359" s="118"/>
      <c r="FI359" s="118"/>
      <c r="FJ359" s="118"/>
      <c r="FK359" s="118"/>
      <c r="FL359" s="118"/>
      <c r="FM359" s="118"/>
      <c r="FN359" s="118"/>
      <c r="FO359" s="118"/>
      <c r="FP359" s="118"/>
      <c r="FQ359" s="118"/>
      <c r="FR359" s="118"/>
      <c r="FS359" s="118"/>
      <c r="FT359" s="118"/>
      <c r="FU359" s="118"/>
      <c r="FV359" s="118"/>
      <c r="FW359" s="118"/>
      <c r="FX359" s="118"/>
      <c r="FY359" s="118"/>
      <c r="FZ359" s="118"/>
      <c r="GA359" s="118"/>
      <c r="GB359" s="118"/>
      <c r="GC359" s="118"/>
      <c r="GD359" s="118"/>
      <c r="GE359" s="118"/>
      <c r="GF359" s="118"/>
      <c r="GG359" s="118"/>
      <c r="GH359" s="118"/>
      <c r="GI359" s="118"/>
      <c r="GJ359" s="118"/>
      <c r="GK359" s="118"/>
      <c r="GL359" s="118"/>
      <c r="GM359" s="118"/>
      <c r="GN359" s="118"/>
      <c r="GO359" s="118"/>
      <c r="GP359" s="118"/>
      <c r="GQ359" s="118"/>
      <c r="GR359" s="118"/>
      <c r="GS359" s="118"/>
      <c r="GT359" s="118"/>
      <c r="GU359" s="118"/>
      <c r="GV359" s="118"/>
      <c r="GW359" s="118"/>
      <c r="GX359" s="118"/>
      <c r="GY359" s="118"/>
      <c r="GZ359" s="118"/>
      <c r="HA359" s="118"/>
      <c r="HB359" s="118"/>
      <c r="HC359" s="118"/>
      <c r="HD359" s="118"/>
      <c r="HE359" s="118"/>
      <c r="HF359" s="118"/>
      <c r="HG359" s="118"/>
      <c r="HH359" s="118"/>
      <c r="HI359" s="118"/>
      <c r="HJ359" s="118"/>
      <c r="HK359" s="118"/>
      <c r="HL359" s="118"/>
      <c r="HM359" s="118"/>
      <c r="HN359" s="118"/>
      <c r="HO359" s="118"/>
      <c r="HP359" s="118"/>
      <c r="HQ359" s="118"/>
      <c r="HR359" s="118"/>
      <c r="HS359" s="118"/>
      <c r="HT359" s="118"/>
      <c r="HU359" s="118"/>
      <c r="HV359" s="118"/>
    </row>
    <row r="360" spans="1:230" x14ac:dyDescent="0.3">
      <c r="A360" s="120"/>
      <c r="B360" s="120"/>
      <c r="C360" s="118"/>
      <c r="D360" s="118"/>
      <c r="E360" s="118"/>
      <c r="F360" s="118"/>
      <c r="G360" s="118"/>
      <c r="H360" s="118"/>
      <c r="I360" s="118"/>
      <c r="J360" s="118"/>
      <c r="K360" s="118"/>
      <c r="L360" s="118"/>
      <c r="M360" s="118"/>
      <c r="N360" s="118"/>
      <c r="O360" s="118"/>
      <c r="P360" s="118"/>
      <c r="Q360" s="118"/>
      <c r="R360" s="118"/>
      <c r="S360" s="118"/>
      <c r="T360" s="123"/>
      <c r="U360" s="120"/>
      <c r="V360" s="118"/>
      <c r="W360" s="118"/>
      <c r="X360" s="118"/>
      <c r="Y360" s="118"/>
      <c r="Z360" s="118"/>
      <c r="AA360" s="118"/>
      <c r="AB360" s="118"/>
      <c r="AC360" s="118"/>
      <c r="AD360" s="118"/>
      <c r="AE360" s="118"/>
      <c r="AF360" s="118"/>
      <c r="AG360" s="118"/>
      <c r="AH360" s="118"/>
      <c r="AI360" s="118"/>
      <c r="AJ360" s="118"/>
      <c r="AK360" s="118"/>
      <c r="AL360" s="118"/>
      <c r="AM360" s="118"/>
      <c r="AN360" s="118"/>
      <c r="AO360" s="118"/>
      <c r="AP360" s="118"/>
      <c r="AQ360" s="118"/>
      <c r="AR360" s="118"/>
      <c r="AS360" s="123"/>
      <c r="AT360" s="123"/>
      <c r="AU360" s="118"/>
      <c r="AV360" s="118"/>
      <c r="AW360" s="118"/>
      <c r="AX360" s="118"/>
      <c r="AY360" s="118"/>
      <c r="AZ360" s="118"/>
      <c r="BA360" s="118"/>
      <c r="BB360" s="118"/>
      <c r="BC360" s="118"/>
      <c r="BD360" s="118"/>
      <c r="BE360" s="118"/>
      <c r="BF360" s="118"/>
      <c r="BG360" s="118"/>
      <c r="BH360" s="118"/>
      <c r="BI360" s="118"/>
      <c r="BJ360" s="118"/>
      <c r="BK360" s="118"/>
      <c r="BL360" s="118"/>
      <c r="BM360" s="118"/>
      <c r="BN360" s="118"/>
      <c r="BO360" s="118"/>
      <c r="BP360" s="118"/>
      <c r="BQ360" s="118"/>
      <c r="BR360" s="118"/>
      <c r="BS360" s="118"/>
      <c r="BT360" s="118"/>
      <c r="BU360" s="118"/>
      <c r="BV360" s="118"/>
      <c r="BW360" s="118"/>
      <c r="BX360" s="118"/>
      <c r="BY360" s="118"/>
      <c r="BZ360" s="118"/>
      <c r="CA360" s="118"/>
      <c r="CB360" s="118"/>
      <c r="CC360" s="118"/>
      <c r="CD360" s="118"/>
      <c r="CE360" s="118"/>
      <c r="CF360" s="118"/>
      <c r="CG360" s="118"/>
      <c r="CH360" s="118"/>
      <c r="CI360" s="118"/>
      <c r="CJ360" s="118"/>
      <c r="CK360" s="118"/>
      <c r="CL360" s="118"/>
      <c r="CM360" s="118"/>
      <c r="CN360" s="118"/>
      <c r="CO360" s="118"/>
      <c r="CP360" s="118"/>
      <c r="CQ360" s="118"/>
      <c r="CR360" s="118"/>
      <c r="CS360" s="118"/>
      <c r="CT360" s="118"/>
      <c r="CU360" s="118"/>
      <c r="CV360" s="118"/>
      <c r="CW360" s="118"/>
      <c r="CX360" s="118"/>
      <c r="CY360" s="118"/>
      <c r="CZ360" s="118"/>
      <c r="DA360" s="118"/>
      <c r="DB360" s="118"/>
      <c r="DC360" s="118"/>
      <c r="DD360" s="118"/>
      <c r="DE360" s="118"/>
      <c r="DF360" s="118"/>
      <c r="DG360" s="118"/>
      <c r="DH360" s="118"/>
      <c r="DI360" s="118"/>
      <c r="DJ360" s="118"/>
      <c r="DK360" s="118"/>
      <c r="DL360" s="118"/>
      <c r="DM360" s="118"/>
      <c r="DN360" s="118"/>
      <c r="DO360" s="118"/>
      <c r="DP360" s="118"/>
      <c r="DQ360" s="118"/>
      <c r="DR360" s="118"/>
      <c r="DS360" s="118"/>
      <c r="DT360" s="118"/>
      <c r="DU360" s="129"/>
      <c r="DV360" s="118"/>
      <c r="DW360" s="118"/>
      <c r="DX360" s="118"/>
      <c r="DY360" s="118"/>
      <c r="DZ360" s="118"/>
      <c r="EA360" s="118"/>
      <c r="EB360" s="118"/>
      <c r="EC360" s="118"/>
      <c r="ED360" s="118"/>
      <c r="EE360" s="118"/>
      <c r="EF360" s="118"/>
      <c r="EG360" s="118"/>
      <c r="EH360" s="118"/>
      <c r="EI360" s="118"/>
      <c r="EJ360" s="118"/>
      <c r="EK360" s="118"/>
      <c r="EL360" s="123"/>
      <c r="EM360" s="123"/>
      <c r="EN360" s="118"/>
      <c r="EO360" s="118"/>
      <c r="EP360" s="118"/>
      <c r="EQ360" s="118"/>
      <c r="ER360" s="118"/>
      <c r="ES360" s="118"/>
      <c r="ET360" s="118"/>
      <c r="EU360" s="118"/>
      <c r="EV360" s="120"/>
      <c r="EW360" s="120"/>
      <c r="EX360" s="118"/>
      <c r="EY360" s="118"/>
      <c r="EZ360" s="118"/>
      <c r="FA360" s="118"/>
      <c r="FB360" s="118"/>
      <c r="FC360" s="118"/>
      <c r="FD360" s="118"/>
      <c r="FE360" s="118"/>
      <c r="FF360" s="118"/>
      <c r="FG360" s="118"/>
      <c r="FH360" s="118"/>
      <c r="FI360" s="118"/>
      <c r="FJ360" s="118"/>
      <c r="FK360" s="118"/>
      <c r="FL360" s="118"/>
      <c r="FM360" s="118"/>
      <c r="FN360" s="118"/>
      <c r="FO360" s="118"/>
      <c r="FP360" s="118"/>
      <c r="FQ360" s="118"/>
      <c r="FR360" s="118"/>
      <c r="FS360" s="118"/>
      <c r="FT360" s="118"/>
      <c r="FU360" s="118"/>
      <c r="FV360" s="118"/>
      <c r="FW360" s="118"/>
      <c r="FX360" s="118"/>
      <c r="FY360" s="118"/>
      <c r="FZ360" s="118"/>
      <c r="GA360" s="118"/>
      <c r="GB360" s="118"/>
      <c r="GC360" s="118"/>
      <c r="GD360" s="118"/>
      <c r="GE360" s="118"/>
      <c r="GF360" s="118"/>
      <c r="GG360" s="118"/>
      <c r="GH360" s="118"/>
      <c r="GI360" s="118"/>
      <c r="GJ360" s="118"/>
      <c r="GK360" s="118"/>
      <c r="GL360" s="118"/>
      <c r="GM360" s="118"/>
      <c r="GN360" s="118"/>
      <c r="GO360" s="118"/>
      <c r="GP360" s="118"/>
      <c r="GQ360" s="118"/>
      <c r="GR360" s="118"/>
      <c r="GS360" s="118"/>
      <c r="GT360" s="118"/>
      <c r="GU360" s="118"/>
      <c r="GV360" s="118"/>
      <c r="GW360" s="118"/>
      <c r="GX360" s="118"/>
      <c r="GY360" s="118"/>
      <c r="GZ360" s="118"/>
      <c r="HA360" s="118"/>
      <c r="HB360" s="118"/>
      <c r="HC360" s="118"/>
      <c r="HD360" s="118"/>
      <c r="HE360" s="118"/>
      <c r="HF360" s="118"/>
      <c r="HG360" s="118"/>
      <c r="HH360" s="118"/>
      <c r="HI360" s="118"/>
      <c r="HJ360" s="118"/>
      <c r="HK360" s="118"/>
      <c r="HL360" s="118"/>
      <c r="HM360" s="118"/>
      <c r="HN360" s="118"/>
      <c r="HO360" s="118"/>
      <c r="HP360" s="118"/>
      <c r="HQ360" s="118"/>
      <c r="HR360" s="118"/>
      <c r="HS360" s="118"/>
      <c r="HT360" s="118"/>
      <c r="HU360" s="118"/>
      <c r="HV360" s="118"/>
    </row>
    <row r="361" spans="1:230" x14ac:dyDescent="0.3">
      <c r="A361" s="120"/>
      <c r="B361" s="120"/>
      <c r="C361" s="118"/>
      <c r="D361" s="118"/>
      <c r="E361" s="118"/>
      <c r="F361" s="118"/>
      <c r="G361" s="118"/>
      <c r="H361" s="118"/>
      <c r="I361" s="118"/>
      <c r="J361" s="118"/>
      <c r="K361" s="118"/>
      <c r="L361" s="118"/>
      <c r="M361" s="118"/>
      <c r="N361" s="118"/>
      <c r="O361" s="118"/>
      <c r="P361" s="118"/>
      <c r="Q361" s="118"/>
      <c r="R361" s="118"/>
      <c r="S361" s="118"/>
      <c r="T361" s="123"/>
      <c r="U361" s="120"/>
      <c r="V361" s="118"/>
      <c r="W361" s="118"/>
      <c r="X361" s="118"/>
      <c r="Y361" s="118"/>
      <c r="Z361" s="118"/>
      <c r="AA361" s="118"/>
      <c r="AB361" s="118"/>
      <c r="AC361" s="118"/>
      <c r="AD361" s="118"/>
      <c r="AE361" s="118"/>
      <c r="AF361" s="118"/>
      <c r="AG361" s="118"/>
      <c r="AH361" s="118"/>
      <c r="AI361" s="118"/>
      <c r="AJ361" s="118"/>
      <c r="AK361" s="118"/>
      <c r="AL361" s="118"/>
      <c r="AM361" s="118"/>
      <c r="AN361" s="118"/>
      <c r="AO361" s="118"/>
      <c r="AP361" s="118"/>
      <c r="AQ361" s="118"/>
      <c r="AR361" s="118"/>
      <c r="AS361" s="123"/>
      <c r="AT361" s="123"/>
      <c r="AU361" s="118"/>
      <c r="AV361" s="118"/>
      <c r="AW361" s="118"/>
      <c r="AX361" s="118"/>
      <c r="AY361" s="118"/>
      <c r="AZ361" s="118"/>
      <c r="BA361" s="118"/>
      <c r="BB361" s="118"/>
      <c r="BC361" s="118"/>
      <c r="BD361" s="118"/>
      <c r="BE361" s="118"/>
      <c r="BF361" s="118"/>
      <c r="BG361" s="118"/>
      <c r="BH361" s="118"/>
      <c r="BI361" s="118"/>
      <c r="BJ361" s="118"/>
      <c r="BK361" s="118"/>
      <c r="BL361" s="118"/>
      <c r="BM361" s="118"/>
      <c r="BN361" s="118"/>
      <c r="BO361" s="118"/>
      <c r="BP361" s="118"/>
      <c r="BQ361" s="118"/>
      <c r="BR361" s="118"/>
      <c r="BS361" s="118"/>
      <c r="BT361" s="118"/>
      <c r="BU361" s="118"/>
      <c r="BV361" s="118"/>
      <c r="BW361" s="118"/>
      <c r="BX361" s="118"/>
      <c r="BY361" s="118"/>
      <c r="BZ361" s="118"/>
      <c r="CA361" s="118"/>
      <c r="CB361" s="118"/>
      <c r="CC361" s="118"/>
      <c r="CD361" s="118"/>
      <c r="CE361" s="118"/>
      <c r="CF361" s="118"/>
      <c r="CG361" s="118"/>
      <c r="CH361" s="118"/>
      <c r="CI361" s="118"/>
      <c r="CJ361" s="118"/>
      <c r="CK361" s="118"/>
      <c r="CL361" s="118"/>
      <c r="CM361" s="118"/>
      <c r="CN361" s="118"/>
      <c r="CO361" s="118"/>
      <c r="CP361" s="118"/>
      <c r="CQ361" s="118"/>
      <c r="CR361" s="118"/>
      <c r="CS361" s="118"/>
      <c r="CT361" s="118"/>
      <c r="CU361" s="118"/>
      <c r="CV361" s="118"/>
      <c r="CW361" s="118"/>
      <c r="CX361" s="118"/>
      <c r="CY361" s="118"/>
      <c r="CZ361" s="118"/>
      <c r="DA361" s="118"/>
      <c r="DB361" s="118"/>
      <c r="DC361" s="118"/>
      <c r="DD361" s="118"/>
      <c r="DE361" s="118"/>
      <c r="DF361" s="118"/>
      <c r="DG361" s="118"/>
      <c r="DH361" s="118"/>
      <c r="DI361" s="118"/>
      <c r="DJ361" s="118"/>
      <c r="DK361" s="118"/>
      <c r="DL361" s="118"/>
      <c r="DM361" s="118"/>
      <c r="DN361" s="118"/>
      <c r="DO361" s="118"/>
      <c r="DP361" s="118"/>
      <c r="DQ361" s="118"/>
      <c r="DR361" s="118"/>
      <c r="DS361" s="118"/>
      <c r="DT361" s="118"/>
      <c r="DU361" s="129"/>
      <c r="DV361" s="118"/>
      <c r="DW361" s="118"/>
      <c r="DX361" s="118"/>
      <c r="DY361" s="118"/>
      <c r="DZ361" s="118"/>
      <c r="EA361" s="118"/>
      <c r="EB361" s="118"/>
      <c r="EC361" s="118"/>
      <c r="ED361" s="118"/>
      <c r="EE361" s="118"/>
      <c r="EF361" s="118"/>
      <c r="EG361" s="118"/>
      <c r="EH361" s="118"/>
      <c r="EI361" s="118"/>
      <c r="EJ361" s="118"/>
      <c r="EK361" s="118"/>
      <c r="EL361" s="123"/>
      <c r="EM361" s="123"/>
      <c r="EN361" s="118"/>
      <c r="EO361" s="118"/>
      <c r="EP361" s="118"/>
      <c r="EQ361" s="118"/>
      <c r="ER361" s="118"/>
      <c r="ES361" s="118"/>
      <c r="ET361" s="118"/>
      <c r="EU361" s="118"/>
      <c r="EV361" s="120"/>
      <c r="EW361" s="120"/>
      <c r="EX361" s="118"/>
      <c r="EY361" s="118"/>
      <c r="EZ361" s="118"/>
      <c r="FA361" s="118"/>
      <c r="FB361" s="118"/>
      <c r="FC361" s="118"/>
      <c r="FD361" s="118"/>
      <c r="FE361" s="118"/>
      <c r="FF361" s="118"/>
      <c r="FG361" s="118"/>
      <c r="FH361" s="118"/>
      <c r="FI361" s="118"/>
      <c r="FJ361" s="118"/>
      <c r="FK361" s="118"/>
      <c r="FL361" s="118"/>
      <c r="FM361" s="118"/>
      <c r="FN361" s="118"/>
      <c r="FO361" s="118"/>
      <c r="FP361" s="118"/>
      <c r="FQ361" s="118"/>
      <c r="FR361" s="118"/>
      <c r="FS361" s="118"/>
      <c r="FT361" s="118"/>
      <c r="FU361" s="118"/>
      <c r="FV361" s="118"/>
      <c r="FW361" s="118"/>
      <c r="FX361" s="118"/>
      <c r="FY361" s="118"/>
      <c r="FZ361" s="118"/>
      <c r="GA361" s="118"/>
      <c r="GB361" s="118"/>
      <c r="GC361" s="118"/>
      <c r="GD361" s="118"/>
      <c r="GE361" s="118"/>
      <c r="GF361" s="118"/>
      <c r="GG361" s="118"/>
      <c r="GH361" s="118"/>
      <c r="GI361" s="118"/>
      <c r="GJ361" s="118"/>
      <c r="GK361" s="118"/>
      <c r="GL361" s="118"/>
      <c r="GM361" s="118"/>
      <c r="GN361" s="118"/>
      <c r="GO361" s="118"/>
      <c r="GP361" s="118"/>
      <c r="GQ361" s="118"/>
      <c r="GR361" s="118"/>
      <c r="GS361" s="118"/>
      <c r="GT361" s="118"/>
      <c r="GU361" s="118"/>
      <c r="GV361" s="118"/>
      <c r="GW361" s="118"/>
      <c r="GX361" s="118"/>
      <c r="GY361" s="118"/>
      <c r="GZ361" s="118"/>
      <c r="HA361" s="118"/>
      <c r="HB361" s="118"/>
      <c r="HC361" s="118"/>
      <c r="HD361" s="118"/>
      <c r="HE361" s="118"/>
      <c r="HF361" s="118"/>
      <c r="HG361" s="118"/>
      <c r="HH361" s="118"/>
      <c r="HI361" s="118"/>
      <c r="HJ361" s="118"/>
      <c r="HK361" s="118"/>
      <c r="HL361" s="118"/>
      <c r="HM361" s="118"/>
      <c r="HN361" s="118"/>
      <c r="HO361" s="118"/>
      <c r="HP361" s="118"/>
      <c r="HQ361" s="118"/>
      <c r="HR361" s="118"/>
      <c r="HS361" s="118"/>
      <c r="HT361" s="118"/>
      <c r="HU361" s="118"/>
      <c r="HV361" s="118"/>
    </row>
    <row r="362" spans="1:230" x14ac:dyDescent="0.3">
      <c r="A362" s="120"/>
      <c r="B362" s="120"/>
      <c r="C362" s="118"/>
      <c r="D362" s="118"/>
      <c r="E362" s="118"/>
      <c r="F362" s="118"/>
      <c r="G362" s="118"/>
      <c r="H362" s="118"/>
      <c r="I362" s="118"/>
      <c r="J362" s="118"/>
      <c r="K362" s="118"/>
      <c r="L362" s="118"/>
      <c r="M362" s="118"/>
      <c r="N362" s="118"/>
      <c r="O362" s="118"/>
      <c r="P362" s="118"/>
      <c r="Q362" s="118"/>
      <c r="R362" s="118"/>
      <c r="S362" s="118"/>
      <c r="T362" s="123"/>
      <c r="U362" s="120"/>
      <c r="V362" s="118"/>
      <c r="W362" s="118"/>
      <c r="X362" s="118"/>
      <c r="Y362" s="118"/>
      <c r="Z362" s="118"/>
      <c r="AA362" s="118"/>
      <c r="AB362" s="118"/>
      <c r="AC362" s="118"/>
      <c r="AD362" s="118"/>
      <c r="AE362" s="118"/>
      <c r="AF362" s="118"/>
      <c r="AG362" s="118"/>
      <c r="AH362" s="118"/>
      <c r="AI362" s="118"/>
      <c r="AJ362" s="118"/>
      <c r="AK362" s="118"/>
      <c r="AL362" s="118"/>
      <c r="AM362" s="118"/>
      <c r="AN362" s="118"/>
      <c r="AO362" s="118"/>
      <c r="AP362" s="118"/>
      <c r="AQ362" s="118"/>
      <c r="AR362" s="118"/>
      <c r="AS362" s="123"/>
      <c r="AT362" s="123"/>
      <c r="AU362" s="118"/>
      <c r="AV362" s="118"/>
      <c r="AW362" s="118"/>
      <c r="AX362" s="118"/>
      <c r="AY362" s="118"/>
      <c r="AZ362" s="118"/>
      <c r="BA362" s="118"/>
      <c r="BB362" s="118"/>
      <c r="BC362" s="118"/>
      <c r="BD362" s="118"/>
      <c r="BE362" s="118"/>
      <c r="BF362" s="118"/>
      <c r="BG362" s="118"/>
      <c r="BH362" s="118"/>
      <c r="BI362" s="118"/>
      <c r="BJ362" s="118"/>
      <c r="BK362" s="118"/>
      <c r="BL362" s="118"/>
      <c r="BM362" s="118"/>
      <c r="BN362" s="118"/>
      <c r="BO362" s="118"/>
      <c r="BP362" s="118"/>
      <c r="BQ362" s="118"/>
      <c r="BR362" s="118"/>
      <c r="BS362" s="118"/>
      <c r="BT362" s="118"/>
      <c r="BU362" s="118"/>
      <c r="BV362" s="118"/>
      <c r="BW362" s="118"/>
      <c r="BX362" s="118"/>
      <c r="BY362" s="118"/>
      <c r="BZ362" s="118"/>
      <c r="CA362" s="118"/>
      <c r="CB362" s="118"/>
      <c r="CC362" s="118"/>
      <c r="CD362" s="118"/>
      <c r="CE362" s="118"/>
      <c r="CF362" s="118"/>
      <c r="CG362" s="118"/>
      <c r="CH362" s="118"/>
      <c r="CI362" s="118"/>
      <c r="CJ362" s="118"/>
      <c r="CK362" s="118"/>
      <c r="CL362" s="118"/>
      <c r="CM362" s="118"/>
      <c r="CN362" s="118"/>
      <c r="CO362" s="118"/>
      <c r="CP362" s="118"/>
      <c r="CQ362" s="118"/>
      <c r="CR362" s="118"/>
      <c r="CS362" s="118"/>
      <c r="CT362" s="118"/>
      <c r="CU362" s="118"/>
      <c r="CV362" s="118"/>
      <c r="CW362" s="118"/>
      <c r="CX362" s="118"/>
      <c r="CY362" s="118"/>
      <c r="CZ362" s="118"/>
      <c r="DA362" s="118"/>
      <c r="DB362" s="118"/>
      <c r="DC362" s="118"/>
      <c r="DD362" s="118"/>
      <c r="DE362" s="118"/>
      <c r="DF362" s="118"/>
      <c r="DG362" s="118"/>
      <c r="DH362" s="118"/>
      <c r="DI362" s="118"/>
      <c r="DJ362" s="118"/>
      <c r="DK362" s="118"/>
      <c r="DL362" s="118"/>
      <c r="DM362" s="118"/>
      <c r="DN362" s="118"/>
      <c r="DO362" s="118"/>
      <c r="DP362" s="118"/>
      <c r="DQ362" s="118"/>
      <c r="DR362" s="118"/>
      <c r="DS362" s="118"/>
      <c r="DT362" s="118"/>
      <c r="DU362" s="129"/>
      <c r="DV362" s="118"/>
      <c r="DW362" s="118"/>
      <c r="DX362" s="118"/>
      <c r="DY362" s="118"/>
      <c r="DZ362" s="118"/>
      <c r="EA362" s="118"/>
      <c r="EB362" s="118"/>
      <c r="EC362" s="118"/>
      <c r="ED362" s="118"/>
      <c r="EE362" s="118"/>
      <c r="EF362" s="118"/>
      <c r="EG362" s="118"/>
      <c r="EH362" s="118"/>
      <c r="EI362" s="118"/>
      <c r="EJ362" s="118"/>
      <c r="EK362" s="118"/>
      <c r="EL362" s="123"/>
      <c r="EM362" s="123"/>
      <c r="EN362" s="118"/>
      <c r="EO362" s="118"/>
      <c r="EP362" s="118"/>
      <c r="EQ362" s="118"/>
      <c r="ER362" s="118"/>
      <c r="ES362" s="118"/>
      <c r="ET362" s="118"/>
      <c r="EU362" s="118"/>
      <c r="EV362" s="120"/>
      <c r="EW362" s="120"/>
      <c r="EX362" s="118"/>
      <c r="EY362" s="118"/>
      <c r="EZ362" s="118"/>
      <c r="FA362" s="118"/>
      <c r="FB362" s="118"/>
      <c r="FC362" s="118"/>
      <c r="FD362" s="118"/>
      <c r="FE362" s="118"/>
      <c r="FF362" s="118"/>
      <c r="FG362" s="118"/>
      <c r="FH362" s="118"/>
      <c r="FI362" s="118"/>
      <c r="FJ362" s="118"/>
      <c r="FK362" s="118"/>
      <c r="FL362" s="118"/>
      <c r="FM362" s="118"/>
      <c r="FN362" s="118"/>
      <c r="FO362" s="118"/>
      <c r="FP362" s="118"/>
      <c r="FQ362" s="118"/>
      <c r="FR362" s="118"/>
      <c r="FS362" s="118"/>
      <c r="FT362" s="118"/>
      <c r="FU362" s="118"/>
      <c r="FV362" s="118"/>
      <c r="FW362" s="118"/>
      <c r="FX362" s="118"/>
      <c r="FY362" s="118"/>
      <c r="FZ362" s="118"/>
      <c r="GA362" s="118"/>
      <c r="GB362" s="118"/>
      <c r="GC362" s="118"/>
      <c r="GD362" s="118"/>
      <c r="GE362" s="118"/>
      <c r="GF362" s="118"/>
      <c r="GG362" s="118"/>
      <c r="GH362" s="118"/>
      <c r="GI362" s="118"/>
      <c r="GJ362" s="118"/>
      <c r="GK362" s="118"/>
      <c r="GL362" s="118"/>
      <c r="GM362" s="118"/>
      <c r="GN362" s="118"/>
      <c r="GO362" s="118"/>
      <c r="GP362" s="118"/>
      <c r="GQ362" s="118"/>
      <c r="GR362" s="118"/>
      <c r="GS362" s="118"/>
      <c r="GT362" s="118"/>
      <c r="GU362" s="118"/>
      <c r="GV362" s="118"/>
      <c r="GW362" s="118"/>
      <c r="GX362" s="118"/>
      <c r="GY362" s="118"/>
      <c r="GZ362" s="118"/>
      <c r="HA362" s="118"/>
      <c r="HB362" s="118"/>
      <c r="HC362" s="118"/>
      <c r="HD362" s="118"/>
      <c r="HE362" s="118"/>
      <c r="HF362" s="118"/>
      <c r="HG362" s="118"/>
      <c r="HH362" s="118"/>
      <c r="HI362" s="118"/>
      <c r="HJ362" s="118"/>
      <c r="HK362" s="118"/>
      <c r="HL362" s="118"/>
      <c r="HM362" s="118"/>
      <c r="HN362" s="118"/>
      <c r="HO362" s="118"/>
      <c r="HP362" s="118"/>
      <c r="HQ362" s="118"/>
      <c r="HR362" s="118"/>
      <c r="HS362" s="118"/>
      <c r="HT362" s="118"/>
      <c r="HU362" s="118"/>
      <c r="HV362" s="118"/>
    </row>
    <row r="363" spans="1:230" x14ac:dyDescent="0.3">
      <c r="A363" s="120"/>
      <c r="B363" s="120"/>
      <c r="C363" s="118"/>
      <c r="D363" s="118"/>
      <c r="E363" s="118"/>
      <c r="F363" s="118"/>
      <c r="G363" s="118"/>
      <c r="H363" s="118"/>
      <c r="I363" s="118"/>
      <c r="J363" s="118"/>
      <c r="K363" s="118"/>
      <c r="L363" s="118"/>
      <c r="M363" s="118"/>
      <c r="N363" s="118"/>
      <c r="O363" s="118"/>
      <c r="P363" s="118"/>
      <c r="Q363" s="118"/>
      <c r="R363" s="118"/>
      <c r="S363" s="118"/>
      <c r="T363" s="123"/>
      <c r="U363" s="120"/>
      <c r="V363" s="118"/>
      <c r="W363" s="118"/>
      <c r="X363" s="118"/>
      <c r="Y363" s="118"/>
      <c r="Z363" s="118"/>
      <c r="AA363" s="118"/>
      <c r="AB363" s="118"/>
      <c r="AC363" s="118"/>
      <c r="AD363" s="118"/>
      <c r="AE363" s="118"/>
      <c r="AF363" s="118"/>
      <c r="AG363" s="118"/>
      <c r="AH363" s="118"/>
      <c r="AI363" s="118"/>
      <c r="AJ363" s="118"/>
      <c r="AK363" s="118"/>
      <c r="AL363" s="118"/>
      <c r="AM363" s="118"/>
      <c r="AN363" s="118"/>
      <c r="AO363" s="118"/>
      <c r="AP363" s="118"/>
      <c r="AQ363" s="118"/>
      <c r="AR363" s="118"/>
      <c r="AS363" s="123"/>
      <c r="AT363" s="123"/>
      <c r="AU363" s="118"/>
      <c r="AV363" s="118"/>
      <c r="AW363" s="118"/>
      <c r="AX363" s="118"/>
      <c r="AY363" s="118"/>
      <c r="AZ363" s="118"/>
      <c r="BA363" s="118"/>
      <c r="BB363" s="118"/>
      <c r="BC363" s="118"/>
      <c r="BD363" s="118"/>
      <c r="BE363" s="118"/>
      <c r="BF363" s="118"/>
      <c r="BG363" s="118"/>
      <c r="BH363" s="118"/>
      <c r="BI363" s="118"/>
      <c r="BJ363" s="118"/>
      <c r="BK363" s="118"/>
      <c r="BL363" s="118"/>
      <c r="BM363" s="118"/>
      <c r="BN363" s="118"/>
      <c r="BO363" s="118"/>
      <c r="BP363" s="118"/>
      <c r="BQ363" s="118"/>
      <c r="BR363" s="118"/>
      <c r="BS363" s="118"/>
      <c r="BT363" s="118"/>
      <c r="BU363" s="118"/>
      <c r="BV363" s="118"/>
      <c r="BW363" s="118"/>
      <c r="BX363" s="118"/>
      <c r="BY363" s="118"/>
      <c r="BZ363" s="118"/>
      <c r="CA363" s="118"/>
      <c r="CB363" s="118"/>
      <c r="CC363" s="118"/>
      <c r="CD363" s="118"/>
      <c r="CE363" s="118"/>
      <c r="CF363" s="118"/>
      <c r="CG363" s="118"/>
      <c r="CH363" s="118"/>
      <c r="CI363" s="118"/>
      <c r="CJ363" s="118"/>
      <c r="CK363" s="118"/>
      <c r="CL363" s="118"/>
      <c r="CM363" s="118"/>
      <c r="CN363" s="118"/>
      <c r="CO363" s="118"/>
      <c r="CP363" s="118"/>
      <c r="CQ363" s="118"/>
      <c r="CR363" s="118"/>
      <c r="CS363" s="118"/>
      <c r="CT363" s="118"/>
      <c r="CU363" s="118"/>
      <c r="CV363" s="118"/>
      <c r="CW363" s="118"/>
      <c r="CX363" s="118"/>
      <c r="CY363" s="118"/>
      <c r="CZ363" s="118"/>
      <c r="DA363" s="118"/>
      <c r="DB363" s="118"/>
      <c r="DC363" s="118"/>
      <c r="DD363" s="118"/>
      <c r="DE363" s="118"/>
      <c r="DF363" s="118"/>
      <c r="DG363" s="118"/>
      <c r="DH363" s="118"/>
      <c r="DI363" s="118"/>
      <c r="DJ363" s="118"/>
      <c r="DK363" s="118"/>
      <c r="DL363" s="118"/>
      <c r="DM363" s="118"/>
      <c r="DN363" s="118"/>
      <c r="DO363" s="118"/>
      <c r="DP363" s="118"/>
      <c r="DQ363" s="118"/>
      <c r="DR363" s="118"/>
      <c r="DS363" s="118"/>
      <c r="DT363" s="118"/>
      <c r="DU363" s="129"/>
      <c r="DV363" s="118"/>
      <c r="DW363" s="118"/>
      <c r="DX363" s="118"/>
      <c r="DY363" s="118"/>
      <c r="DZ363" s="118"/>
      <c r="EA363" s="118"/>
      <c r="EB363" s="118"/>
      <c r="EC363" s="118"/>
      <c r="ED363" s="118"/>
      <c r="EE363" s="118"/>
      <c r="EF363" s="118"/>
      <c r="EG363" s="118"/>
      <c r="EH363" s="118"/>
      <c r="EI363" s="118"/>
      <c r="EJ363" s="118"/>
      <c r="EK363" s="118"/>
      <c r="EL363" s="123"/>
      <c r="EM363" s="123"/>
      <c r="EN363" s="118"/>
      <c r="EO363" s="118"/>
      <c r="EP363" s="118"/>
      <c r="EQ363" s="118"/>
      <c r="ER363" s="118"/>
      <c r="ES363" s="118"/>
      <c r="ET363" s="118"/>
      <c r="EU363" s="118"/>
      <c r="EV363" s="120"/>
      <c r="EW363" s="120"/>
      <c r="EX363" s="118"/>
      <c r="EY363" s="118"/>
      <c r="EZ363" s="118"/>
      <c r="FA363" s="118"/>
      <c r="FB363" s="118"/>
      <c r="FC363" s="118"/>
      <c r="FD363" s="118"/>
      <c r="FE363" s="118"/>
      <c r="FF363" s="118"/>
      <c r="FG363" s="118"/>
      <c r="FH363" s="118"/>
      <c r="FI363" s="118"/>
      <c r="FJ363" s="118"/>
      <c r="FK363" s="118"/>
      <c r="FL363" s="118"/>
      <c r="FM363" s="118"/>
      <c r="FN363" s="118"/>
      <c r="FO363" s="118"/>
      <c r="FP363" s="118"/>
      <c r="FQ363" s="118"/>
      <c r="FR363" s="118"/>
      <c r="FS363" s="118"/>
      <c r="FT363" s="118"/>
      <c r="FU363" s="118"/>
      <c r="FV363" s="118"/>
      <c r="FW363" s="118"/>
      <c r="FX363" s="118"/>
      <c r="FY363" s="118"/>
      <c r="FZ363" s="118"/>
      <c r="GA363" s="118"/>
      <c r="GB363" s="118"/>
      <c r="GC363" s="118"/>
      <c r="GD363" s="118"/>
      <c r="GE363" s="118"/>
      <c r="GF363" s="118"/>
      <c r="GG363" s="118"/>
      <c r="GH363" s="118"/>
      <c r="GI363" s="118"/>
      <c r="GJ363" s="118"/>
      <c r="GK363" s="118"/>
      <c r="GL363" s="118"/>
      <c r="GM363" s="118"/>
      <c r="GN363" s="118"/>
      <c r="GO363" s="118"/>
      <c r="GP363" s="118"/>
      <c r="GQ363" s="118"/>
      <c r="GR363" s="118"/>
      <c r="GS363" s="118"/>
      <c r="GT363" s="118"/>
      <c r="GU363" s="118"/>
      <c r="GV363" s="118"/>
      <c r="GW363" s="118"/>
      <c r="GX363" s="118"/>
      <c r="GY363" s="118"/>
      <c r="GZ363" s="118"/>
      <c r="HA363" s="118"/>
      <c r="HB363" s="118"/>
      <c r="HC363" s="118"/>
      <c r="HD363" s="118"/>
      <c r="HE363" s="118"/>
      <c r="HF363" s="118"/>
      <c r="HG363" s="118"/>
      <c r="HH363" s="118"/>
      <c r="HI363" s="118"/>
      <c r="HJ363" s="118"/>
      <c r="HK363" s="118"/>
      <c r="HL363" s="118"/>
      <c r="HM363" s="118"/>
      <c r="HN363" s="118"/>
      <c r="HO363" s="118"/>
      <c r="HP363" s="118"/>
      <c r="HQ363" s="118"/>
      <c r="HR363" s="118"/>
      <c r="HS363" s="118"/>
      <c r="HT363" s="118"/>
      <c r="HU363" s="118"/>
      <c r="HV363" s="118"/>
    </row>
    <row r="364" spans="1:230" x14ac:dyDescent="0.3">
      <c r="A364" s="120"/>
      <c r="B364" s="120"/>
      <c r="C364" s="118"/>
      <c r="D364" s="118"/>
      <c r="E364" s="118"/>
      <c r="F364" s="118"/>
      <c r="G364" s="118"/>
      <c r="H364" s="118"/>
      <c r="I364" s="118"/>
      <c r="J364" s="118"/>
      <c r="K364" s="118"/>
      <c r="L364" s="118"/>
      <c r="M364" s="118"/>
      <c r="N364" s="118"/>
      <c r="O364" s="118"/>
      <c r="P364" s="118"/>
      <c r="Q364" s="118"/>
      <c r="R364" s="118"/>
      <c r="S364" s="118"/>
      <c r="T364" s="123"/>
      <c r="U364" s="120"/>
      <c r="V364" s="118"/>
      <c r="W364" s="118"/>
      <c r="X364" s="118"/>
      <c r="Y364" s="118"/>
      <c r="Z364" s="118"/>
      <c r="AA364" s="118"/>
      <c r="AB364" s="118"/>
      <c r="AC364" s="118"/>
      <c r="AD364" s="118"/>
      <c r="AE364" s="118"/>
      <c r="AF364" s="118"/>
      <c r="AG364" s="118"/>
      <c r="AH364" s="118"/>
      <c r="AI364" s="118"/>
      <c r="AJ364" s="118"/>
      <c r="AK364" s="118"/>
      <c r="AL364" s="118"/>
      <c r="AM364" s="118"/>
      <c r="AN364" s="118"/>
      <c r="AO364" s="118"/>
      <c r="AP364" s="118"/>
      <c r="AQ364" s="118"/>
      <c r="AR364" s="118"/>
      <c r="AS364" s="123"/>
      <c r="AT364" s="123"/>
      <c r="AU364" s="118"/>
      <c r="AV364" s="118"/>
      <c r="AW364" s="118"/>
      <c r="AX364" s="118"/>
      <c r="AY364" s="118"/>
      <c r="AZ364" s="118"/>
      <c r="BA364" s="118"/>
      <c r="BB364" s="118"/>
      <c r="BC364" s="118"/>
      <c r="BD364" s="118"/>
      <c r="BE364" s="118"/>
      <c r="BF364" s="118"/>
      <c r="BG364" s="118"/>
      <c r="BH364" s="118"/>
      <c r="BI364" s="118"/>
      <c r="BJ364" s="118"/>
      <c r="BK364" s="118"/>
      <c r="BL364" s="118"/>
      <c r="BM364" s="118"/>
      <c r="BN364" s="118"/>
      <c r="BO364" s="118"/>
      <c r="BP364" s="118"/>
      <c r="BQ364" s="118"/>
      <c r="BR364" s="118"/>
      <c r="BS364" s="118"/>
      <c r="BT364" s="118"/>
      <c r="BU364" s="118"/>
      <c r="BV364" s="118"/>
      <c r="BW364" s="118"/>
      <c r="BX364" s="118"/>
      <c r="BY364" s="118"/>
      <c r="BZ364" s="118"/>
      <c r="CA364" s="118"/>
      <c r="CB364" s="118"/>
      <c r="CC364" s="118"/>
      <c r="CD364" s="118"/>
      <c r="CE364" s="118"/>
      <c r="CF364" s="118"/>
      <c r="CG364" s="118"/>
      <c r="CH364" s="118"/>
      <c r="CI364" s="118"/>
      <c r="CJ364" s="118"/>
      <c r="CK364" s="118"/>
      <c r="CL364" s="118"/>
      <c r="CM364" s="118"/>
      <c r="CN364" s="118"/>
      <c r="CO364" s="118"/>
      <c r="CP364" s="118"/>
      <c r="CQ364" s="118"/>
      <c r="CR364" s="118"/>
      <c r="CS364" s="118"/>
      <c r="CT364" s="118"/>
      <c r="CU364" s="118"/>
      <c r="CV364" s="118"/>
      <c r="CW364" s="118"/>
      <c r="CX364" s="118"/>
      <c r="CY364" s="118"/>
      <c r="CZ364" s="118"/>
      <c r="DA364" s="118"/>
      <c r="DB364" s="118"/>
      <c r="DC364" s="118"/>
      <c r="DD364" s="118"/>
      <c r="DE364" s="118"/>
      <c r="DF364" s="118"/>
      <c r="DG364" s="118"/>
      <c r="DH364" s="118"/>
      <c r="DI364" s="118"/>
      <c r="DJ364" s="118"/>
      <c r="DK364" s="118"/>
      <c r="DL364" s="118"/>
      <c r="DM364" s="118"/>
      <c r="DN364" s="118"/>
      <c r="DO364" s="118"/>
      <c r="DP364" s="118"/>
      <c r="DQ364" s="118"/>
      <c r="DR364" s="118"/>
      <c r="DS364" s="118"/>
      <c r="DT364" s="118"/>
      <c r="DU364" s="129"/>
      <c r="DV364" s="118"/>
      <c r="DW364" s="118"/>
      <c r="DX364" s="118"/>
      <c r="DY364" s="118"/>
      <c r="DZ364" s="118"/>
      <c r="EA364" s="118"/>
      <c r="EB364" s="118"/>
      <c r="EC364" s="118"/>
      <c r="ED364" s="118"/>
      <c r="EE364" s="118"/>
      <c r="EF364" s="118"/>
      <c r="EG364" s="118"/>
      <c r="EH364" s="118"/>
      <c r="EI364" s="118"/>
      <c r="EJ364" s="118"/>
      <c r="EK364" s="118"/>
      <c r="EL364" s="123"/>
      <c r="EM364" s="123"/>
      <c r="EN364" s="118"/>
      <c r="EO364" s="118"/>
      <c r="EP364" s="118"/>
      <c r="EQ364" s="118"/>
      <c r="ER364" s="118"/>
      <c r="ES364" s="118"/>
      <c r="ET364" s="118"/>
      <c r="EU364" s="118"/>
      <c r="EV364" s="120"/>
      <c r="EW364" s="120"/>
      <c r="EX364" s="118"/>
      <c r="EY364" s="118"/>
      <c r="EZ364" s="118"/>
      <c r="FA364" s="118"/>
      <c r="FB364" s="118"/>
      <c r="FC364" s="118"/>
      <c r="FD364" s="118"/>
      <c r="FE364" s="118"/>
      <c r="FF364" s="118"/>
      <c r="FG364" s="118"/>
      <c r="FH364" s="118"/>
      <c r="FI364" s="118"/>
      <c r="FJ364" s="118"/>
      <c r="FK364" s="118"/>
      <c r="FL364" s="118"/>
      <c r="FM364" s="118"/>
      <c r="FN364" s="118"/>
      <c r="FO364" s="118"/>
      <c r="FP364" s="118"/>
      <c r="FQ364" s="118"/>
      <c r="FR364" s="118"/>
      <c r="FS364" s="118"/>
      <c r="FT364" s="118"/>
      <c r="FU364" s="118"/>
      <c r="FV364" s="118"/>
      <c r="FW364" s="118"/>
      <c r="FX364" s="118"/>
      <c r="FY364" s="118"/>
      <c r="FZ364" s="118"/>
      <c r="GA364" s="118"/>
      <c r="GB364" s="118"/>
      <c r="GC364" s="118"/>
      <c r="GD364" s="118"/>
      <c r="GE364" s="118"/>
      <c r="GF364" s="118"/>
      <c r="GG364" s="118"/>
      <c r="GH364" s="118"/>
      <c r="GI364" s="118"/>
      <c r="GJ364" s="118"/>
      <c r="GK364" s="118"/>
      <c r="GL364" s="118"/>
      <c r="GM364" s="118"/>
      <c r="GN364" s="118"/>
      <c r="GO364" s="118"/>
      <c r="GP364" s="118"/>
      <c r="GQ364" s="118"/>
      <c r="GR364" s="118"/>
      <c r="GS364" s="118"/>
      <c r="GT364" s="118"/>
      <c r="GU364" s="118"/>
      <c r="GV364" s="118"/>
      <c r="GW364" s="118"/>
      <c r="GX364" s="118"/>
      <c r="GY364" s="118"/>
      <c r="GZ364" s="118"/>
      <c r="HA364" s="118"/>
      <c r="HB364" s="118"/>
      <c r="HC364" s="118"/>
      <c r="HD364" s="118"/>
      <c r="HE364" s="118"/>
      <c r="HF364" s="118"/>
      <c r="HG364" s="118"/>
      <c r="HH364" s="118"/>
      <c r="HI364" s="118"/>
      <c r="HJ364" s="118"/>
      <c r="HK364" s="118"/>
      <c r="HL364" s="118"/>
      <c r="HM364" s="118"/>
      <c r="HN364" s="118"/>
      <c r="HO364" s="118"/>
      <c r="HP364" s="118"/>
      <c r="HQ364" s="118"/>
      <c r="HR364" s="118"/>
      <c r="HS364" s="118"/>
      <c r="HT364" s="118"/>
      <c r="HU364" s="118"/>
      <c r="HV364" s="118"/>
    </row>
    <row r="365" spans="1:230" x14ac:dyDescent="0.3">
      <c r="A365" s="120"/>
      <c r="B365" s="120"/>
      <c r="C365" s="118"/>
      <c r="D365" s="118"/>
      <c r="E365" s="118"/>
      <c r="F365" s="118"/>
      <c r="G365" s="118"/>
      <c r="H365" s="118"/>
      <c r="I365" s="118"/>
      <c r="J365" s="118"/>
      <c r="K365" s="118"/>
      <c r="L365" s="118"/>
      <c r="M365" s="118"/>
      <c r="N365" s="118"/>
      <c r="O365" s="118"/>
      <c r="P365" s="118"/>
      <c r="Q365" s="118"/>
      <c r="R365" s="118"/>
      <c r="S365" s="118"/>
      <c r="T365" s="123"/>
      <c r="U365" s="120"/>
      <c r="V365" s="118"/>
      <c r="W365" s="118"/>
      <c r="X365" s="118"/>
      <c r="Y365" s="118"/>
      <c r="Z365" s="118"/>
      <c r="AA365" s="118"/>
      <c r="AB365" s="118"/>
      <c r="AC365" s="118"/>
      <c r="AD365" s="118"/>
      <c r="AE365" s="118"/>
      <c r="AF365" s="118"/>
      <c r="AG365" s="118"/>
      <c r="AH365" s="118"/>
      <c r="AI365" s="118"/>
      <c r="AJ365" s="118"/>
      <c r="AK365" s="118"/>
      <c r="AL365" s="118"/>
      <c r="AM365" s="118"/>
      <c r="AN365" s="118"/>
      <c r="AO365" s="118"/>
      <c r="AP365" s="118"/>
      <c r="AQ365" s="118"/>
      <c r="AR365" s="118"/>
      <c r="AS365" s="123"/>
      <c r="AT365" s="123"/>
      <c r="AU365" s="118"/>
      <c r="AV365" s="118"/>
      <c r="AW365" s="118"/>
      <c r="AX365" s="118"/>
      <c r="AY365" s="118"/>
      <c r="AZ365" s="118"/>
      <c r="BA365" s="118"/>
      <c r="BB365" s="118"/>
      <c r="BC365" s="118"/>
      <c r="BD365" s="118"/>
      <c r="BE365" s="118"/>
      <c r="BF365" s="118"/>
      <c r="BG365" s="118"/>
      <c r="BH365" s="118"/>
      <c r="BI365" s="118"/>
      <c r="BJ365" s="118"/>
      <c r="BK365" s="118"/>
      <c r="BL365" s="118"/>
      <c r="BM365" s="118"/>
      <c r="BN365" s="118"/>
      <c r="BO365" s="118"/>
      <c r="BP365" s="118"/>
      <c r="BQ365" s="118"/>
      <c r="BR365" s="118"/>
      <c r="BS365" s="118"/>
      <c r="BT365" s="118"/>
      <c r="BU365" s="118"/>
      <c r="BV365" s="118"/>
      <c r="BW365" s="118"/>
      <c r="BX365" s="118"/>
      <c r="BY365" s="118"/>
      <c r="BZ365" s="118"/>
      <c r="CA365" s="118"/>
      <c r="CB365" s="118"/>
      <c r="CC365" s="118"/>
      <c r="CD365" s="118"/>
      <c r="CE365" s="118"/>
      <c r="CF365" s="118"/>
      <c r="CG365" s="118"/>
      <c r="CH365" s="118"/>
      <c r="CI365" s="118"/>
      <c r="CJ365" s="118"/>
      <c r="CK365" s="118"/>
      <c r="CL365" s="118"/>
      <c r="CM365" s="118"/>
      <c r="CN365" s="118"/>
      <c r="CO365" s="118"/>
      <c r="CP365" s="118"/>
      <c r="CQ365" s="118"/>
      <c r="CR365" s="118"/>
      <c r="CS365" s="118"/>
      <c r="CT365" s="118"/>
      <c r="CU365" s="118"/>
      <c r="CV365" s="118"/>
      <c r="CW365" s="118"/>
      <c r="CX365" s="118"/>
      <c r="CY365" s="118"/>
      <c r="CZ365" s="118"/>
      <c r="DA365" s="118"/>
      <c r="DB365" s="118"/>
      <c r="DC365" s="118"/>
      <c r="DD365" s="118"/>
      <c r="DE365" s="118"/>
      <c r="DF365" s="118"/>
      <c r="DG365" s="118"/>
      <c r="DH365" s="118"/>
      <c r="DI365" s="118"/>
      <c r="DJ365" s="118"/>
      <c r="DK365" s="118"/>
      <c r="DL365" s="118"/>
      <c r="DM365" s="118"/>
      <c r="DN365" s="118"/>
      <c r="DO365" s="118"/>
      <c r="DP365" s="118"/>
      <c r="DQ365" s="118"/>
      <c r="DR365" s="118"/>
      <c r="DS365" s="118"/>
      <c r="DT365" s="118"/>
      <c r="DU365" s="129"/>
      <c r="DV365" s="118"/>
      <c r="DW365" s="118"/>
      <c r="DX365" s="118"/>
      <c r="DY365" s="118"/>
      <c r="DZ365" s="118"/>
      <c r="EA365" s="118"/>
      <c r="EB365" s="118"/>
      <c r="EC365" s="118"/>
      <c r="ED365" s="118"/>
      <c r="EE365" s="118"/>
      <c r="EF365" s="118"/>
      <c r="EG365" s="118"/>
      <c r="EH365" s="118"/>
      <c r="EI365" s="118"/>
      <c r="EJ365" s="118"/>
      <c r="EK365" s="118"/>
      <c r="EL365" s="123"/>
      <c r="EM365" s="123"/>
      <c r="EN365" s="118"/>
      <c r="EO365" s="118"/>
      <c r="EP365" s="118"/>
      <c r="EQ365" s="118"/>
      <c r="ER365" s="118"/>
      <c r="ES365" s="118"/>
      <c r="ET365" s="118"/>
      <c r="EU365" s="118"/>
      <c r="EV365" s="120"/>
      <c r="EW365" s="120"/>
      <c r="EX365" s="118"/>
      <c r="EY365" s="118"/>
      <c r="EZ365" s="118"/>
      <c r="FA365" s="118"/>
      <c r="FB365" s="118"/>
      <c r="FC365" s="118"/>
      <c r="FD365" s="118"/>
      <c r="FE365" s="118"/>
      <c r="FF365" s="118"/>
      <c r="FG365" s="118"/>
      <c r="FH365" s="118"/>
      <c r="FI365" s="118"/>
      <c r="FJ365" s="118"/>
      <c r="FK365" s="118"/>
      <c r="FL365" s="118"/>
      <c r="FM365" s="118"/>
      <c r="FN365" s="118"/>
      <c r="FO365" s="118"/>
      <c r="FP365" s="118"/>
      <c r="FQ365" s="118"/>
      <c r="FR365" s="118"/>
      <c r="FS365" s="118"/>
      <c r="FT365" s="118"/>
      <c r="FU365" s="118"/>
      <c r="FV365" s="118"/>
      <c r="FW365" s="118"/>
      <c r="FX365" s="118"/>
      <c r="FY365" s="118"/>
      <c r="FZ365" s="118"/>
      <c r="GA365" s="118"/>
      <c r="GB365" s="118"/>
      <c r="GC365" s="118"/>
      <c r="GD365" s="118"/>
      <c r="GE365" s="118"/>
      <c r="GF365" s="118"/>
      <c r="GG365" s="118"/>
      <c r="GH365" s="118"/>
      <c r="GI365" s="118"/>
      <c r="GJ365" s="118"/>
      <c r="GK365" s="118"/>
      <c r="GL365" s="118"/>
      <c r="GM365" s="118"/>
      <c r="GN365" s="118"/>
      <c r="GO365" s="118"/>
      <c r="GP365" s="118"/>
      <c r="GQ365" s="118"/>
      <c r="GR365" s="118"/>
      <c r="GS365" s="118"/>
      <c r="GT365" s="118"/>
      <c r="GU365" s="118"/>
      <c r="GV365" s="118"/>
      <c r="GW365" s="118"/>
      <c r="GX365" s="118"/>
      <c r="GY365" s="118"/>
      <c r="GZ365" s="118"/>
      <c r="HA365" s="118"/>
      <c r="HB365" s="118"/>
      <c r="HC365" s="118"/>
      <c r="HD365" s="118"/>
      <c r="HE365" s="118"/>
      <c r="HF365" s="118"/>
      <c r="HG365" s="118"/>
      <c r="HH365" s="118"/>
      <c r="HI365" s="118"/>
      <c r="HJ365" s="118"/>
      <c r="HK365" s="118"/>
      <c r="HL365" s="118"/>
      <c r="HM365" s="118"/>
      <c r="HN365" s="118"/>
      <c r="HO365" s="118"/>
      <c r="HP365" s="118"/>
      <c r="HQ365" s="118"/>
      <c r="HR365" s="118"/>
      <c r="HS365" s="118"/>
      <c r="HT365" s="118"/>
      <c r="HU365" s="118"/>
      <c r="HV365" s="118"/>
    </row>
    <row r="366" spans="1:230" x14ac:dyDescent="0.3">
      <c r="A366" s="120"/>
      <c r="B366" s="120"/>
      <c r="C366" s="118"/>
      <c r="D366" s="118"/>
      <c r="E366" s="118"/>
      <c r="F366" s="118"/>
      <c r="G366" s="118"/>
      <c r="H366" s="118"/>
      <c r="I366" s="118"/>
      <c r="J366" s="118"/>
      <c r="K366" s="118"/>
      <c r="L366" s="118"/>
      <c r="M366" s="118"/>
      <c r="N366" s="118"/>
      <c r="O366" s="118"/>
      <c r="P366" s="118"/>
      <c r="Q366" s="118"/>
      <c r="R366" s="118"/>
      <c r="S366" s="118"/>
      <c r="T366" s="123"/>
      <c r="U366" s="120"/>
      <c r="V366" s="118"/>
      <c r="W366" s="118"/>
      <c r="X366" s="118"/>
      <c r="Y366" s="118"/>
      <c r="Z366" s="118"/>
      <c r="AA366" s="118"/>
      <c r="AB366" s="118"/>
      <c r="AC366" s="118"/>
      <c r="AD366" s="118"/>
      <c r="AE366" s="118"/>
      <c r="AF366" s="118"/>
      <c r="AG366" s="118"/>
      <c r="AH366" s="118"/>
      <c r="AI366" s="118"/>
      <c r="AJ366" s="118"/>
      <c r="AK366" s="118"/>
      <c r="AL366" s="118"/>
      <c r="AM366" s="118"/>
      <c r="AN366" s="118"/>
      <c r="AO366" s="118"/>
      <c r="AP366" s="118"/>
      <c r="AQ366" s="118"/>
      <c r="AR366" s="118"/>
      <c r="AS366" s="123"/>
      <c r="AT366" s="123"/>
      <c r="AU366" s="118"/>
      <c r="AV366" s="118"/>
      <c r="AW366" s="118"/>
      <c r="AX366" s="118"/>
      <c r="AY366" s="118"/>
      <c r="AZ366" s="118"/>
      <c r="BA366" s="118"/>
      <c r="BB366" s="118"/>
      <c r="BC366" s="118"/>
      <c r="BD366" s="118"/>
      <c r="BE366" s="118"/>
      <c r="BF366" s="118"/>
      <c r="BG366" s="118"/>
      <c r="BH366" s="118"/>
      <c r="BI366" s="118"/>
      <c r="BJ366" s="118"/>
      <c r="BK366" s="118"/>
      <c r="BL366" s="118"/>
      <c r="BM366" s="118"/>
      <c r="BN366" s="118"/>
      <c r="BO366" s="118"/>
      <c r="BP366" s="118"/>
      <c r="BQ366" s="118"/>
      <c r="BR366" s="118"/>
      <c r="BS366" s="118"/>
      <c r="BT366" s="118"/>
      <c r="BU366" s="118"/>
      <c r="BV366" s="118"/>
      <c r="BW366" s="118"/>
      <c r="BX366" s="118"/>
      <c r="BY366" s="118"/>
      <c r="BZ366" s="118"/>
      <c r="CA366" s="118"/>
      <c r="CB366" s="118"/>
      <c r="CC366" s="118"/>
      <c r="CD366" s="118"/>
      <c r="CE366" s="118"/>
      <c r="CF366" s="118"/>
      <c r="CG366" s="118"/>
      <c r="CH366" s="118"/>
      <c r="CI366" s="118"/>
      <c r="CJ366" s="118"/>
      <c r="CK366" s="118"/>
      <c r="CL366" s="118"/>
      <c r="CM366" s="118"/>
      <c r="CN366" s="118"/>
      <c r="CO366" s="118"/>
      <c r="CP366" s="118"/>
      <c r="CQ366" s="118"/>
      <c r="CR366" s="118"/>
      <c r="CS366" s="118"/>
      <c r="CT366" s="118"/>
      <c r="CU366" s="118"/>
      <c r="CV366" s="118"/>
      <c r="CW366" s="118"/>
      <c r="CX366" s="118"/>
      <c r="CY366" s="118"/>
      <c r="CZ366" s="118"/>
      <c r="DA366" s="118"/>
      <c r="DB366" s="118"/>
      <c r="DC366" s="118"/>
      <c r="DD366" s="118"/>
      <c r="DE366" s="118"/>
      <c r="DF366" s="118"/>
      <c r="DG366" s="118"/>
      <c r="DH366" s="118"/>
      <c r="DI366" s="118"/>
      <c r="DJ366" s="118"/>
      <c r="DK366" s="118"/>
      <c r="DL366" s="118"/>
      <c r="DM366" s="118"/>
      <c r="DN366" s="118"/>
      <c r="DO366" s="118"/>
      <c r="DP366" s="118"/>
      <c r="DQ366" s="118"/>
      <c r="DR366" s="118"/>
      <c r="DS366" s="118"/>
      <c r="DT366" s="118"/>
      <c r="DU366" s="129"/>
      <c r="DV366" s="118"/>
      <c r="DW366" s="118"/>
      <c r="DX366" s="118"/>
      <c r="DY366" s="118"/>
      <c r="DZ366" s="118"/>
      <c r="EA366" s="118"/>
      <c r="EB366" s="118"/>
      <c r="EC366" s="118"/>
      <c r="ED366" s="118"/>
      <c r="EE366" s="118"/>
      <c r="EF366" s="118"/>
      <c r="EG366" s="118"/>
      <c r="EH366" s="118"/>
      <c r="EI366" s="118"/>
      <c r="EJ366" s="118"/>
      <c r="EK366" s="118"/>
      <c r="EL366" s="123"/>
      <c r="EM366" s="123"/>
      <c r="EN366" s="118"/>
      <c r="EO366" s="118"/>
      <c r="EP366" s="118"/>
      <c r="EQ366" s="118"/>
      <c r="ER366" s="118"/>
      <c r="ES366" s="118"/>
      <c r="ET366" s="118"/>
      <c r="EU366" s="118"/>
      <c r="EV366" s="120"/>
      <c r="EW366" s="120"/>
      <c r="EX366" s="118"/>
      <c r="EY366" s="118"/>
      <c r="EZ366" s="118"/>
      <c r="FA366" s="118"/>
      <c r="FB366" s="118"/>
      <c r="FC366" s="118"/>
      <c r="FD366" s="118"/>
      <c r="FE366" s="118"/>
      <c r="FF366" s="118"/>
      <c r="FG366" s="118"/>
      <c r="FH366" s="118"/>
      <c r="FI366" s="118"/>
      <c r="FJ366" s="118"/>
      <c r="FK366" s="118"/>
      <c r="FL366" s="118"/>
      <c r="FM366" s="118"/>
      <c r="FN366" s="118"/>
      <c r="FO366" s="118"/>
      <c r="FP366" s="118"/>
      <c r="FQ366" s="118"/>
      <c r="FR366" s="118"/>
      <c r="FS366" s="118"/>
      <c r="FT366" s="118"/>
      <c r="FU366" s="118"/>
      <c r="FV366" s="118"/>
      <c r="FW366" s="118"/>
      <c r="FX366" s="118"/>
      <c r="FY366" s="118"/>
      <c r="FZ366" s="118"/>
      <c r="GA366" s="118"/>
      <c r="GB366" s="118"/>
      <c r="GC366" s="118"/>
      <c r="GD366" s="118"/>
      <c r="GE366" s="118"/>
      <c r="GF366" s="118"/>
      <c r="GG366" s="118"/>
      <c r="GH366" s="118"/>
      <c r="GI366" s="118"/>
      <c r="GJ366" s="118"/>
      <c r="GK366" s="118"/>
      <c r="GL366" s="118"/>
      <c r="GM366" s="118"/>
      <c r="GN366" s="118"/>
      <c r="GO366" s="118"/>
      <c r="GP366" s="118"/>
      <c r="GQ366" s="118"/>
      <c r="GR366" s="118"/>
      <c r="GS366" s="118"/>
      <c r="GT366" s="118"/>
      <c r="GU366" s="118"/>
      <c r="GV366" s="118"/>
      <c r="GW366" s="118"/>
      <c r="GX366" s="118"/>
      <c r="GY366" s="118"/>
      <c r="GZ366" s="118"/>
      <c r="HA366" s="118"/>
      <c r="HB366" s="118"/>
      <c r="HC366" s="118"/>
      <c r="HD366" s="118"/>
      <c r="HE366" s="118"/>
      <c r="HF366" s="118"/>
      <c r="HG366" s="118"/>
      <c r="HH366" s="118"/>
      <c r="HI366" s="118"/>
      <c r="HJ366" s="118"/>
      <c r="HK366" s="118"/>
      <c r="HL366" s="118"/>
      <c r="HM366" s="118"/>
      <c r="HN366" s="118"/>
      <c r="HO366" s="118"/>
      <c r="HP366" s="118"/>
      <c r="HQ366" s="118"/>
      <c r="HR366" s="118"/>
      <c r="HS366" s="118"/>
      <c r="HT366" s="118"/>
      <c r="HU366" s="118"/>
      <c r="HV366" s="118"/>
    </row>
    <row r="367" spans="1:230" x14ac:dyDescent="0.3">
      <c r="A367" s="120"/>
      <c r="B367" s="120"/>
      <c r="C367" s="118"/>
      <c r="D367" s="118"/>
      <c r="E367" s="118"/>
      <c r="F367" s="118"/>
      <c r="G367" s="118"/>
      <c r="H367" s="118"/>
      <c r="I367" s="118"/>
      <c r="J367" s="118"/>
      <c r="K367" s="118"/>
      <c r="L367" s="118"/>
      <c r="M367" s="118"/>
      <c r="N367" s="118"/>
      <c r="O367" s="118"/>
      <c r="P367" s="118"/>
      <c r="Q367" s="118"/>
      <c r="R367" s="118"/>
      <c r="S367" s="118"/>
      <c r="T367" s="123"/>
      <c r="U367" s="120"/>
      <c r="V367" s="118"/>
      <c r="W367" s="118"/>
      <c r="X367" s="118"/>
      <c r="Y367" s="118"/>
      <c r="Z367" s="118"/>
      <c r="AA367" s="118"/>
      <c r="AB367" s="118"/>
      <c r="AC367" s="118"/>
      <c r="AD367" s="118"/>
      <c r="AE367" s="118"/>
      <c r="AF367" s="118"/>
      <c r="AG367" s="118"/>
      <c r="AH367" s="118"/>
      <c r="AI367" s="118"/>
      <c r="AJ367" s="118"/>
      <c r="AK367" s="118"/>
      <c r="AL367" s="118"/>
      <c r="AM367" s="118"/>
      <c r="AN367" s="118"/>
      <c r="AO367" s="118"/>
      <c r="AP367" s="118"/>
      <c r="AQ367" s="118"/>
      <c r="AR367" s="118"/>
      <c r="AS367" s="123"/>
      <c r="AT367" s="123"/>
      <c r="AU367" s="118"/>
      <c r="AV367" s="118"/>
      <c r="AW367" s="118"/>
      <c r="AX367" s="118"/>
      <c r="AY367" s="118"/>
      <c r="AZ367" s="118"/>
      <c r="BA367" s="118"/>
      <c r="BB367" s="118"/>
      <c r="BC367" s="118"/>
      <c r="BD367" s="118"/>
      <c r="BE367" s="118"/>
      <c r="BF367" s="118"/>
      <c r="BG367" s="118"/>
      <c r="BH367" s="118"/>
      <c r="BI367" s="118"/>
      <c r="BJ367" s="118"/>
      <c r="BK367" s="118"/>
      <c r="BL367" s="118"/>
      <c r="BM367" s="118"/>
      <c r="BN367" s="118"/>
      <c r="BO367" s="118"/>
      <c r="BP367" s="118"/>
      <c r="BQ367" s="118"/>
      <c r="BR367" s="118"/>
      <c r="BS367" s="118"/>
      <c r="BT367" s="118"/>
      <c r="BU367" s="118"/>
      <c r="BV367" s="118"/>
      <c r="BW367" s="118"/>
      <c r="BX367" s="118"/>
      <c r="BY367" s="118"/>
      <c r="BZ367" s="118"/>
      <c r="CA367" s="118"/>
      <c r="CB367" s="118"/>
      <c r="CC367" s="118"/>
      <c r="CD367" s="118"/>
      <c r="CE367" s="118"/>
      <c r="CF367" s="118"/>
      <c r="CG367" s="118"/>
      <c r="CH367" s="118"/>
      <c r="CI367" s="118"/>
      <c r="CJ367" s="118"/>
      <c r="CK367" s="118"/>
      <c r="CL367" s="118"/>
      <c r="CM367" s="118"/>
      <c r="CN367" s="118"/>
      <c r="CO367" s="118"/>
      <c r="CP367" s="118"/>
      <c r="CQ367" s="118"/>
      <c r="CR367" s="118"/>
      <c r="CS367" s="118"/>
      <c r="CT367" s="118"/>
      <c r="CU367" s="118"/>
      <c r="CV367" s="118"/>
      <c r="CW367" s="118"/>
      <c r="CX367" s="118"/>
      <c r="CY367" s="118"/>
      <c r="CZ367" s="118"/>
      <c r="DA367" s="118"/>
      <c r="DB367" s="118"/>
      <c r="DC367" s="118"/>
      <c r="DD367" s="118"/>
      <c r="DE367" s="118"/>
      <c r="DF367" s="118"/>
      <c r="DG367" s="118"/>
      <c r="DH367" s="118"/>
      <c r="DI367" s="118"/>
      <c r="DJ367" s="118"/>
      <c r="DK367" s="118"/>
      <c r="DL367" s="118"/>
      <c r="DM367" s="118"/>
      <c r="DN367" s="118"/>
      <c r="DO367" s="118"/>
      <c r="DP367" s="118"/>
      <c r="DQ367" s="118"/>
      <c r="DR367" s="118"/>
      <c r="DS367" s="118"/>
      <c r="DT367" s="118"/>
      <c r="DU367" s="129"/>
      <c r="DV367" s="118"/>
      <c r="DW367" s="118"/>
      <c r="DX367" s="118"/>
      <c r="DY367" s="118"/>
      <c r="DZ367" s="118"/>
      <c r="EA367" s="118"/>
      <c r="EB367" s="118"/>
      <c r="EC367" s="118"/>
      <c r="ED367" s="118"/>
      <c r="EE367" s="118"/>
      <c r="EF367" s="118"/>
      <c r="EG367" s="118"/>
      <c r="EH367" s="118"/>
      <c r="EI367" s="118"/>
      <c r="EJ367" s="118"/>
      <c r="EK367" s="118"/>
      <c r="EL367" s="123"/>
      <c r="EM367" s="123"/>
      <c r="EN367" s="118"/>
      <c r="EO367" s="118"/>
      <c r="EP367" s="118"/>
      <c r="EQ367" s="118"/>
      <c r="ER367" s="118"/>
      <c r="ES367" s="118"/>
      <c r="ET367" s="118"/>
      <c r="EU367" s="118"/>
      <c r="EV367" s="120"/>
      <c r="EW367" s="120"/>
      <c r="EX367" s="118"/>
      <c r="EY367" s="118"/>
      <c r="EZ367" s="118"/>
      <c r="FA367" s="118"/>
      <c r="FB367" s="118"/>
      <c r="FC367" s="118"/>
      <c r="FD367" s="118"/>
      <c r="FE367" s="118"/>
      <c r="FF367" s="118"/>
      <c r="FG367" s="118"/>
      <c r="FH367" s="118"/>
      <c r="FI367" s="118"/>
      <c r="FJ367" s="118"/>
      <c r="FK367" s="118"/>
      <c r="FL367" s="118"/>
      <c r="FM367" s="118"/>
      <c r="FN367" s="118"/>
      <c r="FO367" s="118"/>
      <c r="FP367" s="118"/>
      <c r="FQ367" s="118"/>
      <c r="FR367" s="118"/>
      <c r="FS367" s="118"/>
      <c r="FT367" s="118"/>
      <c r="FU367" s="118"/>
      <c r="FV367" s="118"/>
      <c r="FW367" s="118"/>
      <c r="FX367" s="118"/>
      <c r="FY367" s="118"/>
      <c r="FZ367" s="118"/>
      <c r="GA367" s="118"/>
      <c r="GB367" s="118"/>
      <c r="GC367" s="118"/>
      <c r="GD367" s="118"/>
      <c r="GE367" s="118"/>
      <c r="GF367" s="118"/>
      <c r="GG367" s="118"/>
      <c r="GH367" s="118"/>
      <c r="GI367" s="118"/>
      <c r="GJ367" s="118"/>
      <c r="GK367" s="118"/>
      <c r="GL367" s="118"/>
      <c r="GM367" s="118"/>
      <c r="GN367" s="118"/>
      <c r="GO367" s="118"/>
      <c r="GP367" s="118"/>
      <c r="GQ367" s="118"/>
      <c r="GR367" s="118"/>
      <c r="GS367" s="118"/>
      <c r="GT367" s="118"/>
      <c r="GU367" s="118"/>
      <c r="GV367" s="118"/>
      <c r="GW367" s="118"/>
      <c r="GX367" s="118"/>
      <c r="GY367" s="118"/>
      <c r="GZ367" s="118"/>
      <c r="HA367" s="118"/>
      <c r="HB367" s="118"/>
      <c r="HC367" s="118"/>
      <c r="HD367" s="118"/>
      <c r="HE367" s="118"/>
      <c r="HF367" s="118"/>
      <c r="HG367" s="118"/>
      <c r="HH367" s="118"/>
      <c r="HI367" s="118"/>
      <c r="HJ367" s="118"/>
      <c r="HK367" s="118"/>
      <c r="HL367" s="118"/>
      <c r="HM367" s="118"/>
      <c r="HN367" s="118"/>
      <c r="HO367" s="118"/>
      <c r="HP367" s="118"/>
      <c r="HQ367" s="118"/>
      <c r="HR367" s="118"/>
      <c r="HS367" s="118"/>
      <c r="HT367" s="118"/>
      <c r="HU367" s="118"/>
      <c r="HV367" s="118"/>
    </row>
    <row r="368" spans="1:230" x14ac:dyDescent="0.3">
      <c r="A368" s="120"/>
      <c r="B368" s="120"/>
      <c r="C368" s="118"/>
      <c r="D368" s="118"/>
      <c r="E368" s="118"/>
      <c r="F368" s="118"/>
      <c r="G368" s="118"/>
      <c r="H368" s="118"/>
      <c r="I368" s="118"/>
      <c r="J368" s="118"/>
      <c r="K368" s="118"/>
      <c r="L368" s="118"/>
      <c r="M368" s="118"/>
      <c r="N368" s="118"/>
      <c r="O368" s="118"/>
      <c r="P368" s="118"/>
      <c r="Q368" s="118"/>
      <c r="R368" s="118"/>
      <c r="S368" s="118"/>
      <c r="T368" s="123"/>
      <c r="U368" s="120"/>
      <c r="V368" s="118"/>
      <c r="W368" s="118"/>
      <c r="X368" s="118"/>
      <c r="Y368" s="118"/>
      <c r="Z368" s="118"/>
      <c r="AA368" s="118"/>
      <c r="AB368" s="118"/>
      <c r="AC368" s="118"/>
      <c r="AD368" s="118"/>
      <c r="AE368" s="118"/>
      <c r="AF368" s="118"/>
      <c r="AG368" s="118"/>
      <c r="AH368" s="118"/>
      <c r="AI368" s="118"/>
      <c r="AJ368" s="118"/>
      <c r="AK368" s="118"/>
      <c r="AL368" s="118"/>
      <c r="AM368" s="118"/>
      <c r="AN368" s="118"/>
      <c r="AO368" s="118"/>
      <c r="AP368" s="118"/>
      <c r="AQ368" s="118"/>
      <c r="AR368" s="118"/>
      <c r="AS368" s="123"/>
      <c r="AT368" s="123"/>
      <c r="AU368" s="118"/>
      <c r="AV368" s="118"/>
      <c r="AW368" s="118"/>
      <c r="AX368" s="118"/>
      <c r="AY368" s="118"/>
      <c r="AZ368" s="118"/>
      <c r="BA368" s="118"/>
      <c r="BB368" s="118"/>
      <c r="BC368" s="118"/>
      <c r="BD368" s="118"/>
      <c r="BE368" s="118"/>
      <c r="BF368" s="118"/>
      <c r="BG368" s="118"/>
      <c r="BH368" s="118"/>
      <c r="BI368" s="118"/>
      <c r="BJ368" s="118"/>
      <c r="BK368" s="118"/>
      <c r="BL368" s="118"/>
      <c r="BM368" s="118"/>
      <c r="BN368" s="118"/>
      <c r="BO368" s="118"/>
      <c r="BP368" s="118"/>
      <c r="BQ368" s="118"/>
      <c r="BR368" s="118"/>
      <c r="BS368" s="118"/>
      <c r="BT368" s="118"/>
      <c r="BU368" s="118"/>
      <c r="BV368" s="118"/>
      <c r="BW368" s="118"/>
      <c r="BX368" s="118"/>
      <c r="BY368" s="118"/>
      <c r="BZ368" s="118"/>
      <c r="CA368" s="118"/>
      <c r="CB368" s="118"/>
      <c r="CC368" s="118"/>
      <c r="CD368" s="118"/>
      <c r="CE368" s="118"/>
      <c r="CF368" s="118"/>
      <c r="CG368" s="118"/>
      <c r="CH368" s="118"/>
      <c r="CI368" s="118"/>
      <c r="CJ368" s="118"/>
      <c r="CK368" s="118"/>
      <c r="CL368" s="118"/>
      <c r="CM368" s="118"/>
      <c r="CN368" s="118"/>
      <c r="CO368" s="118"/>
      <c r="CP368" s="118"/>
      <c r="CQ368" s="118"/>
      <c r="CR368" s="118"/>
      <c r="CS368" s="118"/>
      <c r="CT368" s="118"/>
      <c r="CU368" s="118"/>
      <c r="CV368" s="118"/>
      <c r="CW368" s="118"/>
      <c r="CX368" s="118"/>
      <c r="CY368" s="118"/>
      <c r="CZ368" s="118"/>
      <c r="DA368" s="118"/>
      <c r="DB368" s="118"/>
      <c r="DC368" s="118"/>
      <c r="DD368" s="118"/>
      <c r="DE368" s="118"/>
      <c r="DF368" s="118"/>
      <c r="DG368" s="118"/>
      <c r="DH368" s="118"/>
      <c r="DI368" s="118"/>
      <c r="DJ368" s="118"/>
      <c r="DK368" s="118"/>
      <c r="DL368" s="118"/>
      <c r="DM368" s="118"/>
      <c r="DN368" s="118"/>
      <c r="DO368" s="118"/>
      <c r="DP368" s="118"/>
      <c r="DQ368" s="118"/>
      <c r="DR368" s="118"/>
      <c r="DS368" s="118"/>
      <c r="DT368" s="118"/>
      <c r="DU368" s="129"/>
      <c r="DV368" s="118"/>
      <c r="DW368" s="118"/>
      <c r="DX368" s="118"/>
      <c r="DY368" s="118"/>
      <c r="DZ368" s="118"/>
      <c r="EA368" s="118"/>
      <c r="EB368" s="118"/>
      <c r="EC368" s="118"/>
      <c r="ED368" s="118"/>
      <c r="EE368" s="118"/>
      <c r="EF368" s="118"/>
      <c r="EG368" s="118"/>
      <c r="EH368" s="118"/>
      <c r="EI368" s="118"/>
      <c r="EJ368" s="118"/>
      <c r="EK368" s="118"/>
      <c r="EL368" s="123"/>
      <c r="EM368" s="123"/>
      <c r="EN368" s="118"/>
      <c r="EO368" s="118"/>
      <c r="EP368" s="118"/>
      <c r="EQ368" s="118"/>
      <c r="ER368" s="118"/>
      <c r="ES368" s="118"/>
      <c r="ET368" s="118"/>
      <c r="EU368" s="118"/>
      <c r="EV368" s="120"/>
      <c r="EW368" s="120"/>
      <c r="EX368" s="118"/>
      <c r="EY368" s="118"/>
      <c r="EZ368" s="118"/>
      <c r="FA368" s="118"/>
      <c r="FB368" s="118"/>
      <c r="FC368" s="118"/>
      <c r="FD368" s="118"/>
      <c r="FE368" s="118"/>
      <c r="FF368" s="118"/>
      <c r="FG368" s="118"/>
      <c r="FH368" s="118"/>
      <c r="FI368" s="118"/>
      <c r="FJ368" s="118"/>
      <c r="FK368" s="118"/>
      <c r="FL368" s="118"/>
      <c r="FM368" s="118"/>
      <c r="FN368" s="118"/>
      <c r="FO368" s="118"/>
      <c r="FP368" s="118"/>
      <c r="FQ368" s="118"/>
      <c r="FR368" s="118"/>
      <c r="FS368" s="118"/>
      <c r="FT368" s="118"/>
      <c r="FU368" s="118"/>
      <c r="FV368" s="118"/>
      <c r="FW368" s="118"/>
      <c r="FX368" s="118"/>
      <c r="FY368" s="118"/>
      <c r="FZ368" s="118"/>
      <c r="GA368" s="118"/>
      <c r="GB368" s="118"/>
      <c r="GC368" s="118"/>
      <c r="GD368" s="118"/>
      <c r="GE368" s="118"/>
      <c r="GF368" s="118"/>
      <c r="GG368" s="118"/>
      <c r="GH368" s="118"/>
      <c r="GI368" s="118"/>
      <c r="GJ368" s="118"/>
      <c r="GK368" s="118"/>
      <c r="GL368" s="118"/>
      <c r="GM368" s="118"/>
      <c r="GN368" s="118"/>
      <c r="GO368" s="118"/>
      <c r="GP368" s="118"/>
      <c r="GQ368" s="118"/>
      <c r="GR368" s="118"/>
      <c r="GS368" s="118"/>
      <c r="GT368" s="118"/>
      <c r="GU368" s="118"/>
      <c r="GV368" s="118"/>
      <c r="GW368" s="118"/>
      <c r="GX368" s="118"/>
      <c r="GY368" s="118"/>
      <c r="GZ368" s="118"/>
      <c r="HA368" s="118"/>
      <c r="HB368" s="118"/>
      <c r="HC368" s="118"/>
      <c r="HD368" s="118"/>
      <c r="HE368" s="118"/>
      <c r="HF368" s="118"/>
      <c r="HG368" s="118"/>
      <c r="HH368" s="118"/>
      <c r="HI368" s="118"/>
      <c r="HJ368" s="118"/>
      <c r="HK368" s="118"/>
      <c r="HL368" s="118"/>
      <c r="HM368" s="118"/>
      <c r="HN368" s="118"/>
      <c r="HO368" s="118"/>
      <c r="HP368" s="118"/>
      <c r="HQ368" s="118"/>
      <c r="HR368" s="118"/>
      <c r="HS368" s="118"/>
      <c r="HT368" s="118"/>
      <c r="HU368" s="118"/>
      <c r="HV368" s="118"/>
    </row>
    <row r="369" spans="1:230" x14ac:dyDescent="0.3">
      <c r="A369" s="120"/>
      <c r="B369" s="120"/>
      <c r="C369" s="118"/>
      <c r="D369" s="118"/>
      <c r="E369" s="118"/>
      <c r="F369" s="118"/>
      <c r="G369" s="118"/>
      <c r="H369" s="118"/>
      <c r="I369" s="118"/>
      <c r="J369" s="118"/>
      <c r="K369" s="118"/>
      <c r="L369" s="118"/>
      <c r="M369" s="118"/>
      <c r="N369" s="118"/>
      <c r="O369" s="118"/>
      <c r="P369" s="118"/>
      <c r="Q369" s="118"/>
      <c r="R369" s="118"/>
      <c r="S369" s="118"/>
      <c r="T369" s="123"/>
      <c r="U369" s="120"/>
      <c r="V369" s="118"/>
      <c r="W369" s="118"/>
      <c r="X369" s="118"/>
      <c r="Y369" s="118"/>
      <c r="Z369" s="118"/>
      <c r="AA369" s="118"/>
      <c r="AB369" s="118"/>
      <c r="AC369" s="118"/>
      <c r="AD369" s="118"/>
      <c r="AE369" s="118"/>
      <c r="AF369" s="118"/>
      <c r="AG369" s="118"/>
      <c r="AH369" s="118"/>
      <c r="AI369" s="118"/>
      <c r="AJ369" s="118"/>
      <c r="AK369" s="118"/>
      <c r="AL369" s="118"/>
      <c r="AM369" s="118"/>
      <c r="AN369" s="118"/>
      <c r="AO369" s="118"/>
      <c r="AP369" s="118"/>
      <c r="AQ369" s="118"/>
      <c r="AR369" s="118"/>
      <c r="AS369" s="123"/>
      <c r="AT369" s="123"/>
      <c r="AU369" s="118"/>
      <c r="AV369" s="118"/>
      <c r="AW369" s="118"/>
      <c r="AX369" s="118"/>
      <c r="AY369" s="118"/>
      <c r="AZ369" s="118"/>
      <c r="BA369" s="118"/>
      <c r="BB369" s="118"/>
      <c r="BC369" s="118"/>
      <c r="BD369" s="118"/>
      <c r="BE369" s="118"/>
      <c r="BF369" s="118"/>
      <c r="BG369" s="118"/>
      <c r="BH369" s="118"/>
      <c r="BI369" s="118"/>
      <c r="BJ369" s="118"/>
      <c r="BK369" s="118"/>
      <c r="BL369" s="118"/>
      <c r="BM369" s="118"/>
      <c r="BN369" s="118"/>
      <c r="BO369" s="118"/>
      <c r="BP369" s="118"/>
      <c r="BQ369" s="118"/>
      <c r="BR369" s="118"/>
      <c r="BS369" s="118"/>
      <c r="BT369" s="118"/>
      <c r="BU369" s="118"/>
      <c r="BV369" s="118"/>
      <c r="BW369" s="118"/>
      <c r="BX369" s="118"/>
      <c r="BY369" s="118"/>
      <c r="BZ369" s="118"/>
      <c r="CA369" s="118"/>
      <c r="CB369" s="118"/>
      <c r="CC369" s="118"/>
      <c r="CD369" s="118"/>
      <c r="CE369" s="118"/>
      <c r="CF369" s="118"/>
      <c r="CG369" s="118"/>
      <c r="CH369" s="118"/>
      <c r="CI369" s="118"/>
      <c r="CJ369" s="118"/>
      <c r="CK369" s="118"/>
      <c r="CL369" s="118"/>
      <c r="CM369" s="118"/>
      <c r="CN369" s="118"/>
      <c r="CO369" s="118"/>
      <c r="CP369" s="118"/>
      <c r="CQ369" s="118"/>
      <c r="CR369" s="118"/>
      <c r="CS369" s="118"/>
      <c r="CT369" s="118"/>
      <c r="CU369" s="118"/>
      <c r="CV369" s="118"/>
      <c r="CW369" s="118"/>
      <c r="CX369" s="118"/>
      <c r="CY369" s="118"/>
      <c r="CZ369" s="118"/>
      <c r="DA369" s="118"/>
      <c r="DB369" s="118"/>
      <c r="DC369" s="118"/>
      <c r="DD369" s="118"/>
      <c r="DE369" s="118"/>
      <c r="DF369" s="118"/>
      <c r="DG369" s="118"/>
      <c r="DH369" s="118"/>
      <c r="DI369" s="118"/>
      <c r="DJ369" s="118"/>
      <c r="DK369" s="118"/>
      <c r="DL369" s="118"/>
      <c r="DM369" s="118"/>
      <c r="DN369" s="118"/>
      <c r="DO369" s="118"/>
      <c r="DP369" s="118"/>
      <c r="DQ369" s="118"/>
      <c r="DR369" s="118"/>
      <c r="DS369" s="118"/>
      <c r="DT369" s="118"/>
      <c r="DU369" s="129"/>
      <c r="DV369" s="118"/>
      <c r="DW369" s="118"/>
      <c r="DX369" s="118"/>
      <c r="DY369" s="118"/>
      <c r="DZ369" s="118"/>
      <c r="EA369" s="118"/>
      <c r="EB369" s="118"/>
      <c r="EC369" s="118"/>
      <c r="ED369" s="118"/>
      <c r="EE369" s="118"/>
      <c r="EF369" s="118"/>
      <c r="EG369" s="118"/>
      <c r="EH369" s="118"/>
      <c r="EI369" s="118"/>
      <c r="EJ369" s="118"/>
      <c r="EK369" s="118"/>
      <c r="EL369" s="123"/>
      <c r="EM369" s="123"/>
      <c r="EN369" s="118"/>
      <c r="EO369" s="118"/>
      <c r="EP369" s="118"/>
      <c r="EQ369" s="118"/>
      <c r="ER369" s="118"/>
      <c r="ES369" s="118"/>
      <c r="ET369" s="118"/>
      <c r="EU369" s="118"/>
      <c r="EV369" s="120"/>
      <c r="EW369" s="120"/>
      <c r="EX369" s="118"/>
      <c r="EY369" s="118"/>
      <c r="EZ369" s="118"/>
      <c r="FA369" s="118"/>
      <c r="FB369" s="118"/>
      <c r="FC369" s="118"/>
      <c r="FD369" s="118"/>
      <c r="FE369" s="118"/>
      <c r="FF369" s="118"/>
      <c r="FG369" s="118"/>
      <c r="FH369" s="118"/>
      <c r="FI369" s="118"/>
      <c r="FJ369" s="118"/>
      <c r="FK369" s="118"/>
      <c r="FL369" s="118"/>
      <c r="FM369" s="118"/>
      <c r="FN369" s="118"/>
      <c r="FO369" s="118"/>
      <c r="FP369" s="118"/>
      <c r="FQ369" s="118"/>
      <c r="FR369" s="118"/>
      <c r="FS369" s="118"/>
      <c r="FT369" s="118"/>
      <c r="FU369" s="118"/>
      <c r="FV369" s="118"/>
      <c r="FW369" s="118"/>
      <c r="FX369" s="118"/>
      <c r="FY369" s="118"/>
      <c r="FZ369" s="118"/>
      <c r="GA369" s="118"/>
      <c r="GB369" s="118"/>
      <c r="GC369" s="118"/>
      <c r="GD369" s="118"/>
      <c r="GE369" s="118"/>
      <c r="GF369" s="118"/>
      <c r="GG369" s="118"/>
      <c r="GH369" s="118"/>
      <c r="GI369" s="118"/>
      <c r="GJ369" s="118"/>
      <c r="GK369" s="118"/>
      <c r="GL369" s="118"/>
      <c r="GM369" s="118"/>
      <c r="GN369" s="118"/>
      <c r="GO369" s="118"/>
      <c r="GP369" s="118"/>
      <c r="GQ369" s="118"/>
      <c r="GR369" s="118"/>
      <c r="GS369" s="118"/>
      <c r="GT369" s="118"/>
      <c r="GU369" s="118"/>
      <c r="GV369" s="118"/>
      <c r="GW369" s="118"/>
      <c r="GX369" s="118"/>
      <c r="GY369" s="118"/>
      <c r="GZ369" s="118"/>
      <c r="HA369" s="118"/>
      <c r="HB369" s="118"/>
      <c r="HC369" s="118"/>
      <c r="HD369" s="118"/>
      <c r="HE369" s="118"/>
      <c r="HF369" s="118"/>
      <c r="HG369" s="118"/>
      <c r="HH369" s="118"/>
      <c r="HI369" s="118"/>
      <c r="HJ369" s="118"/>
      <c r="HK369" s="118"/>
      <c r="HL369" s="118"/>
      <c r="HM369" s="118"/>
      <c r="HN369" s="118"/>
      <c r="HO369" s="118"/>
      <c r="HP369" s="118"/>
      <c r="HQ369" s="118"/>
      <c r="HR369" s="118"/>
      <c r="HS369" s="118"/>
      <c r="HT369" s="118"/>
      <c r="HU369" s="118"/>
      <c r="HV369" s="118"/>
    </row>
    <row r="370" spans="1:230" x14ac:dyDescent="0.3">
      <c r="A370" s="120"/>
      <c r="B370" s="120"/>
      <c r="C370" s="118"/>
      <c r="D370" s="118"/>
      <c r="E370" s="118"/>
      <c r="F370" s="118"/>
      <c r="G370" s="118"/>
      <c r="H370" s="118"/>
      <c r="I370" s="118"/>
      <c r="J370" s="118"/>
      <c r="K370" s="118"/>
      <c r="L370" s="118"/>
      <c r="M370" s="118"/>
      <c r="N370" s="118"/>
      <c r="O370" s="118"/>
      <c r="P370" s="118"/>
      <c r="Q370" s="118"/>
      <c r="R370" s="118"/>
      <c r="S370" s="118"/>
      <c r="T370" s="123"/>
      <c r="U370" s="120"/>
      <c r="V370" s="118"/>
      <c r="W370" s="118"/>
      <c r="X370" s="118"/>
      <c r="Y370" s="118"/>
      <c r="Z370" s="118"/>
      <c r="AA370" s="118"/>
      <c r="AB370" s="118"/>
      <c r="AC370" s="118"/>
      <c r="AD370" s="118"/>
      <c r="AE370" s="118"/>
      <c r="AF370" s="118"/>
      <c r="AG370" s="118"/>
      <c r="AH370" s="118"/>
      <c r="AI370" s="118"/>
      <c r="AJ370" s="118"/>
      <c r="AK370" s="118"/>
      <c r="AL370" s="118"/>
      <c r="AM370" s="118"/>
      <c r="AN370" s="118"/>
      <c r="AO370" s="118"/>
      <c r="AP370" s="118"/>
      <c r="AQ370" s="118"/>
      <c r="AR370" s="118"/>
      <c r="AS370" s="123"/>
      <c r="AT370" s="123"/>
      <c r="AU370" s="118"/>
      <c r="AV370" s="118"/>
      <c r="AW370" s="118"/>
      <c r="AX370" s="118"/>
      <c r="AY370" s="118"/>
      <c r="AZ370" s="118"/>
      <c r="BA370" s="118"/>
      <c r="BB370" s="118"/>
      <c r="BC370" s="118"/>
      <c r="BD370" s="118"/>
      <c r="BE370" s="118"/>
      <c r="BF370" s="118"/>
      <c r="BG370" s="118"/>
      <c r="BH370" s="118"/>
      <c r="BI370" s="118"/>
      <c r="BJ370" s="118"/>
      <c r="BK370" s="118"/>
      <c r="BL370" s="118"/>
      <c r="BM370" s="118"/>
      <c r="BN370" s="118"/>
      <c r="BO370" s="118"/>
      <c r="BP370" s="118"/>
      <c r="BQ370" s="118"/>
      <c r="BR370" s="118"/>
      <c r="BS370" s="118"/>
      <c r="BT370" s="118"/>
      <c r="BU370" s="118"/>
      <c r="BV370" s="118"/>
      <c r="BW370" s="118"/>
      <c r="BX370" s="118"/>
      <c r="BY370" s="118"/>
      <c r="BZ370" s="118"/>
      <c r="CA370" s="118"/>
      <c r="CB370" s="118"/>
      <c r="CC370" s="118"/>
      <c r="CD370" s="118"/>
      <c r="CE370" s="118"/>
      <c r="CF370" s="118"/>
      <c r="CG370" s="118"/>
      <c r="CH370" s="118"/>
      <c r="CI370" s="118"/>
      <c r="CJ370" s="118"/>
      <c r="CK370" s="118"/>
      <c r="CL370" s="118"/>
      <c r="CM370" s="118"/>
      <c r="CN370" s="118"/>
      <c r="CO370" s="118"/>
      <c r="CP370" s="118"/>
      <c r="CQ370" s="118"/>
      <c r="CR370" s="118"/>
      <c r="CS370" s="118"/>
      <c r="CT370" s="118"/>
      <c r="CU370" s="118"/>
      <c r="CV370" s="118"/>
      <c r="CW370" s="118"/>
      <c r="CX370" s="118"/>
      <c r="CY370" s="118"/>
      <c r="CZ370" s="118"/>
      <c r="DA370" s="118"/>
      <c r="DB370" s="118"/>
      <c r="DC370" s="118"/>
      <c r="DD370" s="118"/>
      <c r="DE370" s="118"/>
      <c r="DF370" s="118"/>
      <c r="DG370" s="118"/>
      <c r="DH370" s="118"/>
      <c r="DI370" s="118"/>
      <c r="DJ370" s="118"/>
      <c r="DK370" s="118"/>
      <c r="DL370" s="118"/>
      <c r="DM370" s="118"/>
      <c r="DN370" s="118"/>
      <c r="DO370" s="118"/>
      <c r="DP370" s="118"/>
      <c r="DQ370" s="118"/>
      <c r="DR370" s="118"/>
      <c r="DS370" s="118"/>
      <c r="DT370" s="118"/>
      <c r="DU370" s="129"/>
      <c r="DV370" s="118"/>
      <c r="DW370" s="118"/>
      <c r="DX370" s="118"/>
      <c r="DY370" s="118"/>
      <c r="DZ370" s="118"/>
      <c r="EA370" s="118"/>
      <c r="EB370" s="118"/>
      <c r="EC370" s="118"/>
      <c r="ED370" s="118"/>
      <c r="EE370" s="118"/>
      <c r="EF370" s="118"/>
      <c r="EG370" s="118"/>
      <c r="EH370" s="118"/>
      <c r="EI370" s="118"/>
      <c r="EJ370" s="118"/>
      <c r="EK370" s="118"/>
      <c r="EL370" s="123"/>
      <c r="EM370" s="123"/>
      <c r="EN370" s="118"/>
      <c r="EO370" s="118"/>
      <c r="EP370" s="118"/>
      <c r="EQ370" s="118"/>
      <c r="ER370" s="118"/>
      <c r="ES370" s="118"/>
      <c r="ET370" s="118"/>
      <c r="EU370" s="118"/>
      <c r="EV370" s="120"/>
      <c r="EW370" s="120"/>
      <c r="EX370" s="118"/>
      <c r="EY370" s="118"/>
      <c r="EZ370" s="118"/>
      <c r="FA370" s="118"/>
      <c r="FB370" s="118"/>
      <c r="FC370" s="118"/>
      <c r="FD370" s="118"/>
      <c r="FE370" s="118"/>
      <c r="FF370" s="118"/>
      <c r="FG370" s="118"/>
      <c r="FH370" s="118"/>
      <c r="FI370" s="118"/>
      <c r="FJ370" s="118"/>
      <c r="FK370" s="118"/>
      <c r="FL370" s="118"/>
      <c r="FM370" s="118"/>
      <c r="FN370" s="118"/>
      <c r="FO370" s="118"/>
      <c r="FP370" s="118"/>
      <c r="FQ370" s="118"/>
      <c r="FR370" s="118"/>
      <c r="FS370" s="118"/>
      <c r="FT370" s="118"/>
      <c r="FU370" s="118"/>
      <c r="FV370" s="118"/>
      <c r="FW370" s="118"/>
      <c r="FX370" s="118"/>
      <c r="FY370" s="118"/>
      <c r="FZ370" s="118"/>
      <c r="GA370" s="118"/>
      <c r="GB370" s="118"/>
      <c r="GC370" s="118"/>
      <c r="GD370" s="118"/>
      <c r="GE370" s="118"/>
      <c r="GF370" s="118"/>
      <c r="GG370" s="118"/>
      <c r="GH370" s="118"/>
      <c r="GI370" s="118"/>
      <c r="GJ370" s="118"/>
      <c r="GK370" s="118"/>
      <c r="GL370" s="118"/>
      <c r="GM370" s="118"/>
      <c r="GN370" s="118"/>
      <c r="GO370" s="118"/>
      <c r="GP370" s="118"/>
      <c r="GQ370" s="118"/>
      <c r="GR370" s="118"/>
      <c r="GS370" s="118"/>
      <c r="GT370" s="118"/>
      <c r="GU370" s="118"/>
      <c r="GV370" s="118"/>
      <c r="GW370" s="118"/>
      <c r="GX370" s="118"/>
      <c r="GY370" s="118"/>
      <c r="GZ370" s="118"/>
      <c r="HA370" s="118"/>
      <c r="HB370" s="118"/>
      <c r="HC370" s="118"/>
      <c r="HD370" s="118"/>
      <c r="HE370" s="118"/>
      <c r="HF370" s="118"/>
      <c r="HG370" s="118"/>
      <c r="HH370" s="118"/>
      <c r="HI370" s="118"/>
      <c r="HJ370" s="118"/>
      <c r="HK370" s="118"/>
      <c r="HL370" s="118"/>
      <c r="HM370" s="118"/>
      <c r="HN370" s="118"/>
      <c r="HO370" s="118"/>
      <c r="HP370" s="118"/>
      <c r="HQ370" s="118"/>
      <c r="HR370" s="118"/>
      <c r="HS370" s="118"/>
      <c r="HT370" s="118"/>
      <c r="HU370" s="118"/>
      <c r="HV370" s="118"/>
    </row>
    <row r="371" spans="1:230" x14ac:dyDescent="0.3">
      <c r="A371" s="120"/>
      <c r="B371" s="120"/>
      <c r="C371" s="118"/>
      <c r="D371" s="118"/>
      <c r="E371" s="118"/>
      <c r="F371" s="118"/>
      <c r="G371" s="118"/>
      <c r="H371" s="118"/>
      <c r="I371" s="118"/>
      <c r="J371" s="118"/>
      <c r="K371" s="118"/>
      <c r="L371" s="118"/>
      <c r="M371" s="118"/>
      <c r="N371" s="118"/>
      <c r="O371" s="118"/>
      <c r="P371" s="118"/>
      <c r="Q371" s="118"/>
      <c r="R371" s="118"/>
      <c r="S371" s="118"/>
      <c r="T371" s="123"/>
      <c r="U371" s="120"/>
      <c r="V371" s="118"/>
      <c r="W371" s="118"/>
      <c r="X371" s="118"/>
      <c r="Y371" s="118"/>
      <c r="Z371" s="118"/>
      <c r="AA371" s="118"/>
      <c r="AB371" s="118"/>
      <c r="AC371" s="118"/>
      <c r="AD371" s="118"/>
      <c r="AE371" s="118"/>
      <c r="AF371" s="118"/>
      <c r="AG371" s="118"/>
      <c r="AH371" s="118"/>
      <c r="AI371" s="118"/>
      <c r="AJ371" s="118"/>
      <c r="AK371" s="118"/>
      <c r="AL371" s="118"/>
      <c r="AM371" s="118"/>
      <c r="AN371" s="118"/>
      <c r="AO371" s="118"/>
      <c r="AP371" s="118"/>
      <c r="AQ371" s="118"/>
      <c r="AR371" s="118"/>
      <c r="AS371" s="123"/>
      <c r="AT371" s="123"/>
      <c r="AU371" s="118"/>
      <c r="AV371" s="118"/>
      <c r="AW371" s="118"/>
      <c r="AX371" s="118"/>
      <c r="AY371" s="118"/>
      <c r="AZ371" s="118"/>
      <c r="BA371" s="118"/>
      <c r="BB371" s="118"/>
      <c r="BC371" s="118"/>
      <c r="BD371" s="118"/>
      <c r="BE371" s="118"/>
      <c r="BF371" s="118"/>
      <c r="BG371" s="118"/>
      <c r="BH371" s="118"/>
      <c r="BI371" s="118"/>
      <c r="BJ371" s="118"/>
      <c r="BK371" s="118"/>
      <c r="BL371" s="118"/>
      <c r="BM371" s="118"/>
      <c r="BN371" s="118"/>
      <c r="BO371" s="118"/>
      <c r="BP371" s="118"/>
      <c r="BQ371" s="118"/>
      <c r="BR371" s="118"/>
      <c r="BS371" s="118"/>
      <c r="BT371" s="118"/>
      <c r="BU371" s="118"/>
      <c r="BV371" s="118"/>
      <c r="BW371" s="118"/>
      <c r="BX371" s="118"/>
      <c r="BY371" s="118"/>
      <c r="BZ371" s="118"/>
      <c r="CA371" s="118"/>
      <c r="CB371" s="118"/>
      <c r="CC371" s="118"/>
      <c r="CD371" s="118"/>
      <c r="CE371" s="118"/>
      <c r="CF371" s="118"/>
      <c r="CG371" s="118"/>
      <c r="CH371" s="118"/>
      <c r="CI371" s="118"/>
      <c r="CJ371" s="118"/>
      <c r="CK371" s="118"/>
      <c r="CL371" s="118"/>
      <c r="CM371" s="118"/>
      <c r="CN371" s="118"/>
      <c r="CO371" s="118"/>
      <c r="CP371" s="118"/>
      <c r="CQ371" s="118"/>
      <c r="CR371" s="118"/>
      <c r="CS371" s="118"/>
      <c r="CT371" s="118"/>
      <c r="CU371" s="118"/>
      <c r="CV371" s="118"/>
      <c r="CW371" s="118"/>
      <c r="CX371" s="118"/>
      <c r="CY371" s="118"/>
      <c r="CZ371" s="118"/>
      <c r="DA371" s="118"/>
      <c r="DB371" s="118"/>
      <c r="DC371" s="118"/>
      <c r="DD371" s="118"/>
      <c r="DE371" s="118"/>
      <c r="DF371" s="118"/>
      <c r="DG371" s="118"/>
      <c r="DH371" s="118"/>
      <c r="DI371" s="118"/>
      <c r="DJ371" s="118"/>
      <c r="DK371" s="118"/>
      <c r="DL371" s="118"/>
      <c r="DM371" s="118"/>
      <c r="DN371" s="118"/>
      <c r="DO371" s="118"/>
      <c r="DP371" s="118"/>
      <c r="DQ371" s="118"/>
      <c r="DR371" s="118"/>
      <c r="DS371" s="118"/>
      <c r="DT371" s="118"/>
      <c r="DU371" s="129"/>
      <c r="DV371" s="118"/>
      <c r="DW371" s="118"/>
      <c r="DX371" s="118"/>
      <c r="DY371" s="118"/>
      <c r="DZ371" s="118"/>
      <c r="EA371" s="118"/>
      <c r="EB371" s="118"/>
      <c r="EC371" s="118"/>
      <c r="ED371" s="118"/>
      <c r="EE371" s="118"/>
      <c r="EF371" s="118"/>
      <c r="EG371" s="118"/>
      <c r="EH371" s="118"/>
      <c r="EI371" s="118"/>
      <c r="EJ371" s="118"/>
      <c r="EK371" s="118"/>
      <c r="EL371" s="123"/>
      <c r="EM371" s="123"/>
      <c r="EN371" s="118"/>
      <c r="EO371" s="118"/>
      <c r="EP371" s="118"/>
      <c r="EQ371" s="118"/>
      <c r="ER371" s="118"/>
      <c r="ES371" s="118"/>
      <c r="ET371" s="118"/>
      <c r="EU371" s="118"/>
      <c r="EV371" s="120"/>
      <c r="EW371" s="120"/>
      <c r="EX371" s="118"/>
      <c r="EY371" s="118"/>
      <c r="EZ371" s="118"/>
      <c r="FA371" s="118"/>
      <c r="FB371" s="118"/>
      <c r="FC371" s="118"/>
      <c r="FD371" s="118"/>
      <c r="FE371" s="118"/>
      <c r="FF371" s="118"/>
      <c r="FG371" s="118"/>
      <c r="FH371" s="118"/>
      <c r="FI371" s="118"/>
      <c r="FJ371" s="118"/>
      <c r="FK371" s="118"/>
      <c r="FL371" s="118"/>
      <c r="FM371" s="118"/>
      <c r="FN371" s="118"/>
      <c r="FO371" s="118"/>
      <c r="FP371" s="118"/>
      <c r="FQ371" s="118"/>
      <c r="FR371" s="118"/>
      <c r="FS371" s="118"/>
      <c r="FT371" s="118"/>
      <c r="FU371" s="118"/>
      <c r="FV371" s="118"/>
      <c r="FW371" s="118"/>
      <c r="FX371" s="118"/>
      <c r="FY371" s="118"/>
      <c r="FZ371" s="118"/>
      <c r="GA371" s="118"/>
      <c r="GB371" s="118"/>
      <c r="GC371" s="118"/>
      <c r="GD371" s="118"/>
      <c r="GE371" s="118"/>
      <c r="GF371" s="118"/>
      <c r="GG371" s="118"/>
      <c r="GH371" s="118"/>
      <c r="GI371" s="118"/>
      <c r="GJ371" s="118"/>
      <c r="GK371" s="118"/>
      <c r="GL371" s="118"/>
      <c r="GM371" s="118"/>
      <c r="GN371" s="118"/>
      <c r="GO371" s="118"/>
      <c r="GP371" s="118"/>
      <c r="GQ371" s="118"/>
      <c r="GR371" s="118"/>
      <c r="GS371" s="118"/>
      <c r="GT371" s="118"/>
      <c r="GU371" s="118"/>
      <c r="GV371" s="118"/>
      <c r="GW371" s="118"/>
      <c r="GX371" s="118"/>
      <c r="GY371" s="118"/>
      <c r="GZ371" s="118"/>
      <c r="HA371" s="118"/>
      <c r="HB371" s="118"/>
      <c r="HC371" s="118"/>
      <c r="HD371" s="118"/>
      <c r="HE371" s="118"/>
      <c r="HF371" s="118"/>
      <c r="HG371" s="118"/>
      <c r="HH371" s="118"/>
      <c r="HI371" s="118"/>
      <c r="HJ371" s="118"/>
      <c r="HK371" s="118"/>
      <c r="HL371" s="118"/>
      <c r="HM371" s="118"/>
      <c r="HN371" s="118"/>
      <c r="HO371" s="118"/>
      <c r="HP371" s="118"/>
      <c r="HQ371" s="118"/>
      <c r="HR371" s="118"/>
      <c r="HS371" s="118"/>
      <c r="HT371" s="118"/>
      <c r="HU371" s="118"/>
      <c r="HV371" s="118"/>
    </row>
    <row r="372" spans="1:230" x14ac:dyDescent="0.3">
      <c r="A372" s="120"/>
      <c r="B372" s="120"/>
      <c r="C372" s="118"/>
      <c r="D372" s="118"/>
      <c r="E372" s="118"/>
      <c r="F372" s="118"/>
      <c r="G372" s="118"/>
      <c r="H372" s="118"/>
      <c r="I372" s="118"/>
      <c r="J372" s="118"/>
      <c r="K372" s="118"/>
      <c r="L372" s="118"/>
      <c r="M372" s="118"/>
      <c r="N372" s="118"/>
      <c r="O372" s="118"/>
      <c r="P372" s="118"/>
      <c r="Q372" s="118"/>
      <c r="R372" s="118"/>
      <c r="S372" s="118"/>
      <c r="T372" s="123"/>
      <c r="U372" s="120"/>
      <c r="V372" s="118"/>
      <c r="W372" s="118"/>
      <c r="X372" s="118"/>
      <c r="Y372" s="118"/>
      <c r="Z372" s="118"/>
      <c r="AA372" s="118"/>
      <c r="AB372" s="118"/>
      <c r="AC372" s="118"/>
      <c r="AD372" s="118"/>
      <c r="AE372" s="118"/>
      <c r="AF372" s="118"/>
      <c r="AG372" s="118"/>
      <c r="AH372" s="118"/>
      <c r="AI372" s="118"/>
      <c r="AJ372" s="118"/>
      <c r="AK372" s="118"/>
      <c r="AL372" s="118"/>
      <c r="AM372" s="118"/>
      <c r="AN372" s="118"/>
      <c r="AO372" s="118"/>
      <c r="AP372" s="118"/>
      <c r="AQ372" s="118"/>
      <c r="AR372" s="118"/>
      <c r="AS372" s="123"/>
      <c r="AT372" s="123"/>
      <c r="AU372" s="118"/>
      <c r="AV372" s="118"/>
      <c r="AW372" s="118"/>
      <c r="AX372" s="118"/>
      <c r="AY372" s="118"/>
      <c r="AZ372" s="118"/>
      <c r="BA372" s="118"/>
      <c r="BB372" s="118"/>
      <c r="BC372" s="118"/>
      <c r="BD372" s="118"/>
      <c r="BE372" s="118"/>
      <c r="BF372" s="118"/>
      <c r="BG372" s="118"/>
      <c r="BH372" s="118"/>
      <c r="BI372" s="118"/>
      <c r="BJ372" s="118"/>
      <c r="BK372" s="118"/>
      <c r="BL372" s="118"/>
      <c r="BM372" s="118"/>
      <c r="BN372" s="118"/>
      <c r="BO372" s="118"/>
      <c r="BP372" s="118"/>
      <c r="BQ372" s="118"/>
      <c r="BR372" s="118"/>
      <c r="BS372" s="118"/>
      <c r="BT372" s="118"/>
      <c r="BU372" s="118"/>
      <c r="BV372" s="118"/>
      <c r="BW372" s="118"/>
      <c r="BX372" s="118"/>
      <c r="BY372" s="118"/>
      <c r="BZ372" s="118"/>
      <c r="CA372" s="118"/>
      <c r="CB372" s="118"/>
      <c r="CC372" s="118"/>
      <c r="CD372" s="118"/>
      <c r="CE372" s="118"/>
      <c r="CF372" s="118"/>
      <c r="CG372" s="118"/>
      <c r="CH372" s="118"/>
      <c r="CI372" s="118"/>
      <c r="CJ372" s="118"/>
      <c r="CK372" s="118"/>
      <c r="CL372" s="118"/>
      <c r="CM372" s="118"/>
      <c r="CN372" s="118"/>
      <c r="CO372" s="118"/>
      <c r="CP372" s="118"/>
      <c r="CQ372" s="118"/>
      <c r="CR372" s="118"/>
      <c r="CS372" s="118"/>
      <c r="CT372" s="118"/>
      <c r="CU372" s="118"/>
      <c r="CV372" s="118"/>
      <c r="CW372" s="118"/>
      <c r="CX372" s="118"/>
      <c r="CY372" s="118"/>
      <c r="CZ372" s="118"/>
      <c r="DA372" s="118"/>
      <c r="DB372" s="118"/>
      <c r="DC372" s="118"/>
      <c r="DD372" s="118"/>
      <c r="DE372" s="118"/>
      <c r="DF372" s="118"/>
      <c r="DG372" s="118"/>
      <c r="DH372" s="118"/>
      <c r="DI372" s="118"/>
      <c r="DJ372" s="118"/>
      <c r="DK372" s="118"/>
      <c r="DL372" s="118"/>
      <c r="DM372" s="118"/>
      <c r="DN372" s="118"/>
      <c r="DO372" s="118"/>
      <c r="DP372" s="118"/>
      <c r="DQ372" s="118"/>
      <c r="DR372" s="118"/>
      <c r="DS372" s="118"/>
      <c r="DT372" s="118"/>
      <c r="DU372" s="129"/>
      <c r="DV372" s="118"/>
      <c r="DW372" s="118"/>
      <c r="DX372" s="118"/>
      <c r="DY372" s="118"/>
      <c r="DZ372" s="118"/>
      <c r="EA372" s="118"/>
      <c r="EB372" s="118"/>
      <c r="EC372" s="118"/>
      <c r="ED372" s="118"/>
      <c r="EE372" s="118"/>
      <c r="EF372" s="118"/>
      <c r="EG372" s="118"/>
      <c r="EH372" s="118"/>
      <c r="EI372" s="118"/>
      <c r="EJ372" s="118"/>
      <c r="EK372" s="118"/>
      <c r="EL372" s="123"/>
      <c r="EM372" s="123"/>
      <c r="EN372" s="118"/>
      <c r="EO372" s="118"/>
      <c r="EP372" s="118"/>
      <c r="EQ372" s="118"/>
      <c r="ER372" s="118"/>
      <c r="ES372" s="118"/>
      <c r="ET372" s="118"/>
      <c r="EU372" s="118"/>
      <c r="EV372" s="120"/>
      <c r="EW372" s="120"/>
      <c r="EX372" s="118"/>
      <c r="EY372" s="118"/>
      <c r="EZ372" s="118"/>
      <c r="FA372" s="118"/>
      <c r="FB372" s="118"/>
      <c r="FC372" s="118"/>
      <c r="FD372" s="118"/>
      <c r="FE372" s="118"/>
      <c r="FF372" s="118"/>
      <c r="FG372" s="118"/>
      <c r="FH372" s="118"/>
      <c r="FI372" s="118"/>
      <c r="FJ372" s="118"/>
      <c r="FK372" s="118"/>
      <c r="FL372" s="118"/>
      <c r="FM372" s="118"/>
      <c r="FN372" s="118"/>
      <c r="FO372" s="118"/>
      <c r="FP372" s="118"/>
      <c r="FQ372" s="118"/>
      <c r="FR372" s="118"/>
      <c r="FS372" s="118"/>
      <c r="FT372" s="118"/>
      <c r="FU372" s="118"/>
      <c r="FV372" s="118"/>
      <c r="FW372" s="118"/>
      <c r="FX372" s="118"/>
      <c r="FY372" s="118"/>
      <c r="FZ372" s="118"/>
      <c r="GA372" s="118"/>
      <c r="GB372" s="118"/>
      <c r="GC372" s="118"/>
      <c r="GD372" s="118"/>
      <c r="GE372" s="118"/>
      <c r="GF372" s="118"/>
      <c r="GG372" s="118"/>
      <c r="GH372" s="118"/>
      <c r="GI372" s="118"/>
      <c r="GJ372" s="118"/>
      <c r="GK372" s="118"/>
      <c r="GL372" s="118"/>
      <c r="GM372" s="118"/>
      <c r="GN372" s="118"/>
      <c r="GO372" s="118"/>
      <c r="GP372" s="118"/>
      <c r="GQ372" s="118"/>
      <c r="GR372" s="118"/>
      <c r="GS372" s="118"/>
      <c r="GT372" s="118"/>
      <c r="GU372" s="118"/>
      <c r="GV372" s="118"/>
      <c r="GW372" s="118"/>
      <c r="GX372" s="118"/>
      <c r="GY372" s="118"/>
      <c r="GZ372" s="118"/>
      <c r="HA372" s="118"/>
      <c r="HB372" s="118"/>
      <c r="HC372" s="118"/>
      <c r="HD372" s="118"/>
      <c r="HE372" s="118"/>
      <c r="HF372" s="118"/>
      <c r="HG372" s="118"/>
      <c r="HH372" s="118"/>
      <c r="HI372" s="118"/>
      <c r="HJ372" s="118"/>
      <c r="HK372" s="118"/>
      <c r="HL372" s="118"/>
      <c r="HM372" s="118"/>
      <c r="HN372" s="118"/>
      <c r="HO372" s="118"/>
      <c r="HP372" s="118"/>
      <c r="HQ372" s="118"/>
      <c r="HR372" s="118"/>
      <c r="HS372" s="118"/>
      <c r="HT372" s="118"/>
      <c r="HU372" s="118"/>
      <c r="HV372" s="118"/>
    </row>
    <row r="373" spans="1:230" x14ac:dyDescent="0.3">
      <c r="A373" s="120"/>
      <c r="B373" s="120"/>
      <c r="C373" s="118"/>
      <c r="D373" s="118"/>
      <c r="E373" s="118"/>
      <c r="F373" s="118"/>
      <c r="G373" s="118"/>
      <c r="H373" s="118"/>
      <c r="I373" s="118"/>
      <c r="J373" s="118"/>
      <c r="K373" s="118"/>
      <c r="L373" s="118"/>
      <c r="M373" s="118"/>
      <c r="N373" s="118"/>
      <c r="O373" s="118"/>
      <c r="P373" s="118"/>
      <c r="Q373" s="118"/>
      <c r="R373" s="118"/>
      <c r="S373" s="118"/>
      <c r="T373" s="123"/>
      <c r="U373" s="120"/>
      <c r="V373" s="118"/>
      <c r="W373" s="118"/>
      <c r="X373" s="118"/>
      <c r="Y373" s="118"/>
      <c r="Z373" s="118"/>
      <c r="AA373" s="118"/>
      <c r="AB373" s="118"/>
      <c r="AC373" s="118"/>
      <c r="AD373" s="118"/>
      <c r="AE373" s="118"/>
      <c r="AF373" s="118"/>
      <c r="AG373" s="118"/>
      <c r="AH373" s="118"/>
      <c r="AI373" s="118"/>
      <c r="AJ373" s="118"/>
      <c r="AK373" s="118"/>
      <c r="AL373" s="118"/>
      <c r="AM373" s="118"/>
      <c r="AN373" s="118"/>
      <c r="AO373" s="118"/>
      <c r="AP373" s="118"/>
      <c r="AQ373" s="118"/>
      <c r="AR373" s="118"/>
      <c r="AS373" s="123"/>
      <c r="AT373" s="123"/>
      <c r="AU373" s="118"/>
      <c r="AV373" s="118"/>
      <c r="AW373" s="118"/>
      <c r="AX373" s="118"/>
      <c r="AY373" s="118"/>
      <c r="AZ373" s="118"/>
      <c r="BA373" s="118"/>
      <c r="BB373" s="118"/>
      <c r="BC373" s="118"/>
      <c r="BD373" s="118"/>
      <c r="BE373" s="118"/>
      <c r="BF373" s="118"/>
      <c r="BG373" s="118"/>
      <c r="BH373" s="118"/>
      <c r="BI373" s="118"/>
      <c r="BJ373" s="118"/>
      <c r="BK373" s="118"/>
      <c r="BL373" s="118"/>
      <c r="BM373" s="118"/>
      <c r="BN373" s="118"/>
      <c r="BO373" s="118"/>
      <c r="BP373" s="118"/>
      <c r="BQ373" s="118"/>
      <c r="BR373" s="118"/>
      <c r="BS373" s="118"/>
      <c r="BT373" s="118"/>
      <c r="BU373" s="118"/>
      <c r="BV373" s="118"/>
      <c r="BW373" s="118"/>
      <c r="BX373" s="118"/>
      <c r="BY373" s="118"/>
      <c r="BZ373" s="118"/>
      <c r="CA373" s="118"/>
      <c r="CB373" s="118"/>
      <c r="CC373" s="118"/>
      <c r="CD373" s="118"/>
      <c r="CE373" s="118"/>
      <c r="CF373" s="118"/>
      <c r="CG373" s="118"/>
      <c r="CH373" s="118"/>
      <c r="CI373" s="118"/>
      <c r="CJ373" s="118"/>
      <c r="CK373" s="118"/>
      <c r="CL373" s="118"/>
      <c r="CM373" s="118"/>
      <c r="CN373" s="118"/>
      <c r="CO373" s="118"/>
      <c r="CP373" s="118"/>
      <c r="CQ373" s="118"/>
      <c r="CR373" s="118"/>
      <c r="CS373" s="118"/>
      <c r="CT373" s="118"/>
      <c r="CU373" s="118"/>
      <c r="CV373" s="118"/>
      <c r="CW373" s="118"/>
      <c r="CX373" s="118"/>
      <c r="CY373" s="118"/>
      <c r="CZ373" s="118"/>
      <c r="DA373" s="118"/>
      <c r="DB373" s="118"/>
      <c r="DC373" s="118"/>
      <c r="DD373" s="118"/>
      <c r="DE373" s="118"/>
      <c r="DF373" s="118"/>
      <c r="DG373" s="118"/>
      <c r="DH373" s="118"/>
      <c r="DI373" s="118"/>
      <c r="DJ373" s="118"/>
      <c r="DK373" s="118"/>
      <c r="DL373" s="118"/>
      <c r="DM373" s="118"/>
      <c r="DN373" s="118"/>
      <c r="DO373" s="118"/>
      <c r="DP373" s="118"/>
      <c r="DQ373" s="118"/>
      <c r="DR373" s="118"/>
      <c r="DS373" s="118"/>
      <c r="DT373" s="118"/>
      <c r="DU373" s="129"/>
      <c r="DV373" s="118"/>
      <c r="DW373" s="118"/>
      <c r="DX373" s="118"/>
      <c r="DY373" s="118"/>
      <c r="DZ373" s="118"/>
      <c r="EA373" s="118"/>
      <c r="EB373" s="118"/>
      <c r="EC373" s="118"/>
      <c r="ED373" s="118"/>
      <c r="EE373" s="118"/>
      <c r="EF373" s="118"/>
      <c r="EG373" s="118"/>
      <c r="EH373" s="118"/>
      <c r="EI373" s="118"/>
      <c r="EJ373" s="118"/>
      <c r="EK373" s="118"/>
      <c r="EL373" s="123"/>
      <c r="EM373" s="123"/>
      <c r="EN373" s="118"/>
      <c r="EO373" s="118"/>
      <c r="EP373" s="118"/>
      <c r="EQ373" s="118"/>
      <c r="ER373" s="118"/>
      <c r="ES373" s="118"/>
      <c r="ET373" s="118"/>
      <c r="EU373" s="118"/>
      <c r="EV373" s="120"/>
      <c r="EW373" s="120"/>
      <c r="EX373" s="118"/>
      <c r="EY373" s="118"/>
      <c r="EZ373" s="118"/>
      <c r="FA373" s="118"/>
      <c r="FB373" s="118"/>
      <c r="FC373" s="118"/>
      <c r="FD373" s="118"/>
      <c r="FE373" s="118"/>
      <c r="FF373" s="118"/>
      <c r="FG373" s="118"/>
      <c r="FH373" s="118"/>
      <c r="FI373" s="118"/>
      <c r="FJ373" s="118"/>
      <c r="FK373" s="118"/>
      <c r="FL373" s="118"/>
      <c r="FM373" s="118"/>
      <c r="FN373" s="118"/>
      <c r="FO373" s="118"/>
      <c r="FP373" s="118"/>
      <c r="FQ373" s="118"/>
      <c r="FR373" s="118"/>
      <c r="FS373" s="118"/>
      <c r="FT373" s="118"/>
      <c r="FU373" s="118"/>
      <c r="FV373" s="118"/>
      <c r="FW373" s="118"/>
      <c r="FX373" s="118"/>
      <c r="FY373" s="118"/>
      <c r="FZ373" s="118"/>
      <c r="GA373" s="118"/>
      <c r="GB373" s="118"/>
      <c r="GC373" s="118"/>
      <c r="GD373" s="118"/>
      <c r="GE373" s="118"/>
      <c r="GF373" s="118"/>
      <c r="GG373" s="118"/>
      <c r="GH373" s="118"/>
      <c r="GI373" s="118"/>
      <c r="GJ373" s="118"/>
      <c r="GK373" s="118"/>
      <c r="GL373" s="118"/>
      <c r="GM373" s="118"/>
      <c r="GN373" s="118"/>
      <c r="GO373" s="118"/>
      <c r="GP373" s="118"/>
      <c r="GQ373" s="118"/>
      <c r="GR373" s="118"/>
      <c r="GS373" s="118"/>
      <c r="GT373" s="118"/>
      <c r="GU373" s="118"/>
      <c r="GV373" s="118"/>
      <c r="GW373" s="118"/>
      <c r="GX373" s="118"/>
      <c r="GY373" s="118"/>
      <c r="GZ373" s="118"/>
      <c r="HA373" s="118"/>
      <c r="HB373" s="118"/>
      <c r="HC373" s="118"/>
      <c r="HD373" s="118"/>
      <c r="HE373" s="118"/>
      <c r="HF373" s="118"/>
      <c r="HG373" s="118"/>
      <c r="HH373" s="118"/>
      <c r="HI373" s="118"/>
      <c r="HJ373" s="118"/>
      <c r="HK373" s="118"/>
      <c r="HL373" s="118"/>
      <c r="HM373" s="118"/>
      <c r="HN373" s="118"/>
      <c r="HO373" s="118"/>
      <c r="HP373" s="118"/>
      <c r="HQ373" s="118"/>
      <c r="HR373" s="118"/>
      <c r="HS373" s="118"/>
      <c r="HT373" s="118"/>
      <c r="HU373" s="118"/>
      <c r="HV373" s="118"/>
    </row>
    <row r="374" spans="1:230" x14ac:dyDescent="0.3">
      <c r="A374" s="120"/>
      <c r="B374" s="120"/>
      <c r="C374" s="118"/>
      <c r="D374" s="118"/>
      <c r="E374" s="118"/>
      <c r="F374" s="118"/>
      <c r="G374" s="118"/>
      <c r="H374" s="118"/>
      <c r="I374" s="118"/>
      <c r="J374" s="118"/>
      <c r="K374" s="118"/>
      <c r="L374" s="118"/>
      <c r="M374" s="118"/>
      <c r="N374" s="118"/>
      <c r="O374" s="118"/>
      <c r="P374" s="118"/>
      <c r="Q374" s="118"/>
      <c r="R374" s="118"/>
      <c r="S374" s="118"/>
      <c r="T374" s="123"/>
      <c r="U374" s="120"/>
      <c r="V374" s="118"/>
      <c r="W374" s="118"/>
      <c r="X374" s="118"/>
      <c r="Y374" s="118"/>
      <c r="Z374" s="118"/>
      <c r="AA374" s="118"/>
      <c r="AB374" s="118"/>
      <c r="AC374" s="118"/>
      <c r="AD374" s="118"/>
      <c r="AE374" s="118"/>
      <c r="AF374" s="118"/>
      <c r="AG374" s="118"/>
      <c r="AH374" s="118"/>
      <c r="AI374" s="118"/>
      <c r="AJ374" s="118"/>
      <c r="AK374" s="118"/>
      <c r="AL374" s="118"/>
      <c r="AM374" s="118"/>
      <c r="AN374" s="118"/>
      <c r="AO374" s="118"/>
      <c r="AP374" s="118"/>
      <c r="AQ374" s="118"/>
      <c r="AR374" s="118"/>
      <c r="AS374" s="123"/>
      <c r="AT374" s="123"/>
      <c r="AU374" s="118"/>
      <c r="AV374" s="118"/>
      <c r="AW374" s="118"/>
      <c r="AX374" s="118"/>
      <c r="AY374" s="118"/>
      <c r="AZ374" s="118"/>
      <c r="BA374" s="118"/>
      <c r="BB374" s="118"/>
      <c r="BC374" s="118"/>
      <c r="BD374" s="118"/>
      <c r="BE374" s="118"/>
      <c r="BF374" s="118"/>
      <c r="BG374" s="118"/>
      <c r="BH374" s="118"/>
      <c r="BI374" s="118"/>
      <c r="BJ374" s="118"/>
      <c r="BK374" s="118"/>
      <c r="BL374" s="118"/>
      <c r="BM374" s="118"/>
      <c r="BN374" s="118"/>
      <c r="BO374" s="118"/>
      <c r="BP374" s="118"/>
      <c r="BQ374" s="118"/>
      <c r="BR374" s="118"/>
      <c r="BS374" s="118"/>
      <c r="BT374" s="118"/>
      <c r="BU374" s="118"/>
      <c r="BV374" s="118"/>
      <c r="BW374" s="118"/>
      <c r="BX374" s="118"/>
      <c r="BY374" s="118"/>
      <c r="BZ374" s="118"/>
      <c r="CA374" s="118"/>
      <c r="CB374" s="118"/>
      <c r="CC374" s="118"/>
      <c r="CD374" s="118"/>
      <c r="CE374" s="118"/>
      <c r="CF374" s="118"/>
      <c r="CG374" s="118"/>
      <c r="CH374" s="118"/>
      <c r="CI374" s="118"/>
      <c r="CJ374" s="118"/>
      <c r="CK374" s="118"/>
      <c r="CL374" s="118"/>
      <c r="CM374" s="118"/>
      <c r="CN374" s="118"/>
      <c r="CO374" s="118"/>
      <c r="CP374" s="118"/>
      <c r="CQ374" s="118"/>
      <c r="CR374" s="118"/>
      <c r="CS374" s="118"/>
      <c r="CT374" s="118"/>
      <c r="CU374" s="118"/>
      <c r="CV374" s="118"/>
      <c r="CW374" s="118"/>
      <c r="CX374" s="118"/>
      <c r="CY374" s="118"/>
      <c r="CZ374" s="118"/>
      <c r="DA374" s="118"/>
      <c r="DB374" s="118"/>
      <c r="DC374" s="118"/>
      <c r="DD374" s="118"/>
      <c r="DE374" s="118"/>
      <c r="DF374" s="118"/>
      <c r="DG374" s="118"/>
      <c r="DH374" s="118"/>
      <c r="DI374" s="118"/>
      <c r="DJ374" s="118"/>
      <c r="DK374" s="118"/>
      <c r="DL374" s="118"/>
      <c r="DM374" s="118"/>
      <c r="DN374" s="118"/>
      <c r="DO374" s="118"/>
      <c r="DP374" s="118"/>
      <c r="DQ374" s="118"/>
      <c r="DR374" s="118"/>
      <c r="DS374" s="118"/>
      <c r="DT374" s="118"/>
      <c r="DU374" s="129"/>
      <c r="DV374" s="118"/>
      <c r="DW374" s="118"/>
      <c r="DX374" s="118"/>
      <c r="DY374" s="118"/>
      <c r="DZ374" s="118"/>
      <c r="EA374" s="118"/>
      <c r="EB374" s="118"/>
      <c r="EC374" s="118"/>
      <c r="ED374" s="118"/>
      <c r="EE374" s="118"/>
      <c r="EF374" s="118"/>
      <c r="EG374" s="118"/>
      <c r="EH374" s="118"/>
      <c r="EI374" s="118"/>
      <c r="EJ374" s="118"/>
      <c r="EK374" s="118"/>
      <c r="EL374" s="123"/>
      <c r="EM374" s="123"/>
      <c r="EN374" s="118"/>
      <c r="EO374" s="118"/>
      <c r="EP374" s="118"/>
      <c r="EQ374" s="118"/>
      <c r="ER374" s="118"/>
      <c r="ES374" s="118"/>
      <c r="ET374" s="118"/>
      <c r="EU374" s="118"/>
      <c r="EV374" s="120"/>
      <c r="EW374" s="120"/>
      <c r="EX374" s="118"/>
      <c r="EY374" s="118"/>
      <c r="EZ374" s="118"/>
      <c r="FA374" s="118"/>
      <c r="FB374" s="118"/>
      <c r="FC374" s="118"/>
      <c r="FD374" s="118"/>
      <c r="FE374" s="118"/>
      <c r="FF374" s="118"/>
      <c r="FG374" s="118"/>
      <c r="FH374" s="118"/>
      <c r="FI374" s="118"/>
      <c r="FJ374" s="118"/>
      <c r="FK374" s="118"/>
      <c r="FL374" s="118"/>
      <c r="FM374" s="118"/>
      <c r="FN374" s="118"/>
      <c r="FO374" s="118"/>
      <c r="FP374" s="118"/>
      <c r="FQ374" s="118"/>
      <c r="FR374" s="118"/>
      <c r="FS374" s="118"/>
      <c r="FT374" s="118"/>
      <c r="FU374" s="118"/>
      <c r="FV374" s="118"/>
      <c r="FW374" s="118"/>
      <c r="FX374" s="118"/>
      <c r="FY374" s="118"/>
      <c r="FZ374" s="118"/>
      <c r="GA374" s="118"/>
      <c r="GB374" s="118"/>
      <c r="GC374" s="118"/>
      <c r="GD374" s="118"/>
      <c r="GE374" s="118"/>
      <c r="GF374" s="118"/>
      <c r="GG374" s="118"/>
      <c r="GH374" s="118"/>
      <c r="GI374" s="118"/>
      <c r="GJ374" s="118"/>
      <c r="GK374" s="118"/>
      <c r="GL374" s="118"/>
      <c r="GM374" s="118"/>
      <c r="GN374" s="118"/>
      <c r="GO374" s="118"/>
      <c r="GP374" s="118"/>
      <c r="GQ374" s="118"/>
      <c r="GR374" s="118"/>
      <c r="GS374" s="118"/>
      <c r="GT374" s="118"/>
      <c r="GU374" s="118"/>
      <c r="GV374" s="118"/>
      <c r="GW374" s="118"/>
      <c r="GX374" s="118"/>
      <c r="GY374" s="118"/>
      <c r="GZ374" s="118"/>
      <c r="HA374" s="118"/>
      <c r="HB374" s="118"/>
      <c r="HC374" s="118"/>
      <c r="HD374" s="118"/>
      <c r="HE374" s="118"/>
      <c r="HF374" s="118"/>
      <c r="HG374" s="118"/>
      <c r="HH374" s="118"/>
      <c r="HI374" s="118"/>
      <c r="HJ374" s="118"/>
      <c r="HK374" s="118"/>
      <c r="HL374" s="118"/>
      <c r="HM374" s="118"/>
      <c r="HN374" s="118"/>
      <c r="HO374" s="118"/>
      <c r="HP374" s="118"/>
      <c r="HQ374" s="118"/>
      <c r="HR374" s="118"/>
      <c r="HS374" s="118"/>
      <c r="HT374" s="118"/>
      <c r="HU374" s="118"/>
      <c r="HV374" s="118"/>
    </row>
    <row r="375" spans="1:230" x14ac:dyDescent="0.3">
      <c r="A375" s="120"/>
      <c r="B375" s="120"/>
      <c r="C375" s="118"/>
      <c r="D375" s="118"/>
      <c r="E375" s="118"/>
      <c r="F375" s="118"/>
      <c r="G375" s="118"/>
      <c r="H375" s="118"/>
      <c r="I375" s="118"/>
      <c r="J375" s="118"/>
      <c r="K375" s="118"/>
      <c r="L375" s="118"/>
      <c r="M375" s="118"/>
      <c r="N375" s="118"/>
      <c r="O375" s="118"/>
      <c r="P375" s="118"/>
      <c r="Q375" s="118"/>
      <c r="R375" s="118"/>
      <c r="S375" s="118"/>
      <c r="T375" s="123"/>
      <c r="U375" s="120"/>
      <c r="V375" s="118"/>
      <c r="W375" s="118"/>
      <c r="X375" s="118"/>
      <c r="Y375" s="118"/>
      <c r="Z375" s="118"/>
      <c r="AA375" s="118"/>
      <c r="AB375" s="118"/>
      <c r="AC375" s="118"/>
      <c r="AD375" s="118"/>
      <c r="AE375" s="118"/>
      <c r="AF375" s="118"/>
      <c r="AG375" s="118"/>
      <c r="AH375" s="118"/>
      <c r="AI375" s="118"/>
      <c r="AJ375" s="118"/>
      <c r="AK375" s="118"/>
      <c r="AL375" s="118"/>
      <c r="AM375" s="118"/>
      <c r="AN375" s="118"/>
      <c r="AO375" s="118"/>
      <c r="AP375" s="118"/>
      <c r="AQ375" s="118"/>
      <c r="AR375" s="118"/>
      <c r="AS375" s="123"/>
      <c r="AT375" s="123"/>
      <c r="AU375" s="118"/>
      <c r="AV375" s="118"/>
      <c r="AW375" s="118"/>
      <c r="AX375" s="118"/>
      <c r="AY375" s="118"/>
      <c r="AZ375" s="118"/>
      <c r="BA375" s="118"/>
      <c r="BB375" s="118"/>
      <c r="BC375" s="118"/>
      <c r="BD375" s="118"/>
      <c r="BE375" s="118"/>
      <c r="BF375" s="118"/>
      <c r="BG375" s="118"/>
      <c r="BH375" s="118"/>
      <c r="BI375" s="118"/>
      <c r="BJ375" s="118"/>
      <c r="BK375" s="118"/>
      <c r="BL375" s="118"/>
      <c r="BM375" s="118"/>
      <c r="BN375" s="118"/>
      <c r="BO375" s="118"/>
      <c r="BP375" s="118"/>
      <c r="BQ375" s="118"/>
      <c r="BR375" s="118"/>
      <c r="BS375" s="118"/>
      <c r="BT375" s="118"/>
      <c r="BU375" s="118"/>
      <c r="BV375" s="118"/>
      <c r="BW375" s="118"/>
      <c r="BX375" s="118"/>
      <c r="BY375" s="118"/>
      <c r="BZ375" s="118"/>
      <c r="CA375" s="118"/>
      <c r="CB375" s="118"/>
      <c r="CC375" s="118"/>
      <c r="CD375" s="118"/>
      <c r="CE375" s="118"/>
      <c r="CF375" s="118"/>
      <c r="CG375" s="118"/>
      <c r="CH375" s="118"/>
      <c r="CI375" s="118"/>
      <c r="CJ375" s="118"/>
      <c r="CK375" s="118"/>
      <c r="CL375" s="118"/>
      <c r="CM375" s="118"/>
      <c r="CN375" s="118"/>
      <c r="CO375" s="118"/>
      <c r="CP375" s="118"/>
      <c r="CQ375" s="118"/>
      <c r="CR375" s="118"/>
      <c r="CS375" s="118"/>
      <c r="CT375" s="118"/>
      <c r="CU375" s="118"/>
      <c r="CV375" s="118"/>
      <c r="CW375" s="118"/>
      <c r="CX375" s="118"/>
      <c r="CY375" s="118"/>
      <c r="CZ375" s="118"/>
      <c r="DA375" s="118"/>
      <c r="DB375" s="118"/>
      <c r="DC375" s="118"/>
      <c r="DD375" s="118"/>
      <c r="DE375" s="118"/>
      <c r="DF375" s="118"/>
      <c r="DG375" s="118"/>
      <c r="DH375" s="118"/>
      <c r="DI375" s="118"/>
      <c r="DJ375" s="118"/>
      <c r="DK375" s="118"/>
      <c r="DL375" s="118"/>
      <c r="DM375" s="118"/>
      <c r="DN375" s="118"/>
      <c r="DO375" s="118"/>
      <c r="DP375" s="118"/>
      <c r="DQ375" s="118"/>
      <c r="DR375" s="118"/>
      <c r="DS375" s="118"/>
      <c r="DT375" s="118"/>
      <c r="DU375" s="129"/>
      <c r="DV375" s="118"/>
      <c r="DW375" s="118"/>
      <c r="DX375" s="118"/>
      <c r="DY375" s="118"/>
      <c r="DZ375" s="118"/>
      <c r="EA375" s="118"/>
      <c r="EB375" s="118"/>
      <c r="EC375" s="118"/>
      <c r="ED375" s="118"/>
      <c r="EE375" s="118"/>
      <c r="EF375" s="118"/>
      <c r="EG375" s="118"/>
      <c r="EH375" s="118"/>
      <c r="EI375" s="118"/>
      <c r="EJ375" s="118"/>
      <c r="EK375" s="118"/>
      <c r="EL375" s="123"/>
      <c r="EM375" s="123"/>
      <c r="EN375" s="118"/>
      <c r="EO375" s="118"/>
      <c r="EP375" s="118"/>
      <c r="EQ375" s="118"/>
      <c r="ER375" s="118"/>
      <c r="ES375" s="118"/>
      <c r="ET375" s="118"/>
      <c r="EU375" s="118"/>
      <c r="EV375" s="120"/>
      <c r="EW375" s="120"/>
      <c r="EX375" s="118"/>
      <c r="EY375" s="118"/>
      <c r="EZ375" s="118"/>
      <c r="FA375" s="118"/>
      <c r="FB375" s="118"/>
      <c r="FC375" s="118"/>
      <c r="FD375" s="118"/>
      <c r="FE375" s="118"/>
      <c r="FF375" s="118"/>
      <c r="FG375" s="118"/>
      <c r="FH375" s="118"/>
      <c r="FI375" s="118"/>
      <c r="FJ375" s="118"/>
      <c r="FK375" s="118"/>
      <c r="FL375" s="118"/>
      <c r="FM375" s="118"/>
      <c r="FN375" s="118"/>
      <c r="FO375" s="118"/>
      <c r="FP375" s="118"/>
      <c r="FQ375" s="118"/>
      <c r="FR375" s="118"/>
      <c r="FS375" s="118"/>
      <c r="FT375" s="118"/>
      <c r="FU375" s="118"/>
      <c r="FV375" s="118"/>
      <c r="FW375" s="118"/>
      <c r="FX375" s="118"/>
      <c r="FY375" s="118"/>
      <c r="FZ375" s="118"/>
      <c r="GA375" s="118"/>
      <c r="GB375" s="118"/>
      <c r="GC375" s="118"/>
      <c r="GD375" s="118"/>
      <c r="GE375" s="118"/>
      <c r="GF375" s="118"/>
      <c r="GG375" s="118"/>
      <c r="GH375" s="118"/>
      <c r="GI375" s="118"/>
      <c r="GJ375" s="118"/>
      <c r="GK375" s="118"/>
      <c r="GL375" s="118"/>
      <c r="GM375" s="118"/>
      <c r="GN375" s="118"/>
      <c r="GO375" s="118"/>
      <c r="GP375" s="118"/>
      <c r="GQ375" s="118"/>
      <c r="GR375" s="118"/>
      <c r="GS375" s="118"/>
      <c r="GT375" s="118"/>
      <c r="GU375" s="118"/>
      <c r="GV375" s="118"/>
      <c r="GW375" s="118"/>
      <c r="GX375" s="118"/>
      <c r="GY375" s="118"/>
      <c r="GZ375" s="118"/>
      <c r="HA375" s="118"/>
      <c r="HB375" s="118"/>
      <c r="HC375" s="118"/>
      <c r="HD375" s="118"/>
      <c r="HE375" s="118"/>
      <c r="HF375" s="118"/>
      <c r="HG375" s="118"/>
      <c r="HH375" s="118"/>
      <c r="HI375" s="118"/>
      <c r="HJ375" s="118"/>
      <c r="HK375" s="118"/>
      <c r="HL375" s="118"/>
      <c r="HM375" s="118"/>
      <c r="HN375" s="118"/>
      <c r="HO375" s="118"/>
      <c r="HP375" s="118"/>
      <c r="HQ375" s="118"/>
      <c r="HR375" s="118"/>
      <c r="HS375" s="118"/>
      <c r="HT375" s="118"/>
      <c r="HU375" s="118"/>
      <c r="HV375" s="118"/>
    </row>
    <row r="376" spans="1:230" x14ac:dyDescent="0.3">
      <c r="A376" s="120"/>
      <c r="B376" s="120"/>
      <c r="C376" s="118"/>
      <c r="D376" s="118"/>
      <c r="E376" s="118"/>
      <c r="F376" s="118"/>
      <c r="G376" s="118"/>
      <c r="H376" s="118"/>
      <c r="I376" s="118"/>
      <c r="J376" s="118"/>
      <c r="K376" s="118"/>
      <c r="L376" s="118"/>
      <c r="M376" s="118"/>
      <c r="N376" s="118"/>
      <c r="O376" s="118"/>
      <c r="P376" s="118"/>
      <c r="Q376" s="118"/>
      <c r="R376" s="118"/>
      <c r="S376" s="118"/>
      <c r="T376" s="123"/>
      <c r="U376" s="120"/>
      <c r="V376" s="118"/>
      <c r="W376" s="118"/>
      <c r="X376" s="118"/>
      <c r="Y376" s="118"/>
      <c r="Z376" s="118"/>
      <c r="AA376" s="118"/>
      <c r="AB376" s="118"/>
      <c r="AC376" s="118"/>
      <c r="AD376" s="118"/>
      <c r="AE376" s="118"/>
      <c r="AF376" s="118"/>
      <c r="AG376" s="118"/>
      <c r="AH376" s="118"/>
      <c r="AI376" s="118"/>
      <c r="AJ376" s="118"/>
      <c r="AK376" s="118"/>
      <c r="AL376" s="118"/>
      <c r="AM376" s="118"/>
      <c r="AN376" s="118"/>
      <c r="AO376" s="118"/>
      <c r="AP376" s="118"/>
      <c r="AQ376" s="118"/>
      <c r="AR376" s="118"/>
      <c r="AS376" s="123"/>
      <c r="AT376" s="123"/>
      <c r="AU376" s="118"/>
      <c r="AV376" s="118"/>
      <c r="AW376" s="118"/>
      <c r="AX376" s="118"/>
      <c r="AY376" s="118"/>
      <c r="AZ376" s="118"/>
      <c r="BA376" s="118"/>
      <c r="BB376" s="118"/>
      <c r="BC376" s="118"/>
      <c r="BD376" s="118"/>
      <c r="BE376" s="118"/>
      <c r="BF376" s="118"/>
      <c r="BG376" s="118"/>
      <c r="BH376" s="118"/>
      <c r="BI376" s="118"/>
      <c r="BJ376" s="118"/>
      <c r="BK376" s="118"/>
      <c r="BL376" s="118"/>
      <c r="BM376" s="118"/>
      <c r="BN376" s="118"/>
      <c r="BO376" s="118"/>
      <c r="BP376" s="118"/>
      <c r="BQ376" s="118"/>
      <c r="BR376" s="118"/>
      <c r="BS376" s="118"/>
      <c r="BT376" s="118"/>
      <c r="BU376" s="118"/>
      <c r="BV376" s="118"/>
      <c r="BW376" s="118"/>
      <c r="BX376" s="118"/>
      <c r="BY376" s="118"/>
      <c r="BZ376" s="118"/>
      <c r="CA376" s="118"/>
      <c r="CB376" s="118"/>
      <c r="CC376" s="118"/>
      <c r="CD376" s="118"/>
      <c r="CE376" s="118"/>
      <c r="CF376" s="118"/>
      <c r="CG376" s="118"/>
      <c r="CH376" s="118"/>
      <c r="CI376" s="118"/>
      <c r="CJ376" s="118"/>
      <c r="CK376" s="118"/>
      <c r="CL376" s="118"/>
      <c r="CM376" s="118"/>
      <c r="CN376" s="118"/>
      <c r="CO376" s="118"/>
      <c r="CP376" s="118"/>
      <c r="CQ376" s="118"/>
      <c r="CR376" s="118"/>
      <c r="CS376" s="118"/>
      <c r="CT376" s="118"/>
      <c r="CU376" s="118"/>
      <c r="CV376" s="118"/>
      <c r="CW376" s="118"/>
      <c r="CX376" s="118"/>
      <c r="CY376" s="118"/>
      <c r="CZ376" s="118"/>
      <c r="DA376" s="118"/>
      <c r="DB376" s="118"/>
      <c r="DC376" s="118"/>
      <c r="DD376" s="118"/>
      <c r="DE376" s="118"/>
      <c r="DF376" s="118"/>
      <c r="DG376" s="118"/>
      <c r="DH376" s="118"/>
      <c r="DI376" s="118"/>
      <c r="DJ376" s="118"/>
      <c r="DK376" s="118"/>
      <c r="DL376" s="118"/>
      <c r="DM376" s="118"/>
      <c r="DN376" s="118"/>
      <c r="DO376" s="118"/>
      <c r="DP376" s="118"/>
      <c r="DQ376" s="118"/>
      <c r="DR376" s="118"/>
      <c r="DS376" s="118"/>
      <c r="DT376" s="118"/>
      <c r="DU376" s="129"/>
      <c r="DV376" s="118"/>
      <c r="DW376" s="118"/>
      <c r="DX376" s="118"/>
      <c r="DY376" s="118"/>
      <c r="DZ376" s="118"/>
      <c r="EA376" s="118"/>
      <c r="EB376" s="118"/>
      <c r="EC376" s="118"/>
      <c r="ED376" s="118"/>
      <c r="EE376" s="118"/>
      <c r="EF376" s="118"/>
      <c r="EG376" s="118"/>
      <c r="EH376" s="118"/>
      <c r="EI376" s="118"/>
      <c r="EJ376" s="118"/>
      <c r="EK376" s="118"/>
      <c r="EL376" s="123"/>
      <c r="EM376" s="123"/>
      <c r="EN376" s="118"/>
      <c r="EO376" s="118"/>
      <c r="EP376" s="118"/>
      <c r="EQ376" s="118"/>
      <c r="ER376" s="118"/>
      <c r="ES376" s="118"/>
      <c r="ET376" s="118"/>
      <c r="EU376" s="118"/>
      <c r="EV376" s="120"/>
      <c r="EW376" s="120"/>
      <c r="EX376" s="118"/>
      <c r="EY376" s="118"/>
      <c r="EZ376" s="118"/>
      <c r="FA376" s="118"/>
      <c r="FB376" s="118"/>
      <c r="FC376" s="118"/>
      <c r="FD376" s="118"/>
      <c r="FE376" s="118"/>
      <c r="FF376" s="118"/>
      <c r="FG376" s="118"/>
      <c r="FH376" s="118"/>
      <c r="FI376" s="118"/>
      <c r="FJ376" s="118"/>
      <c r="FK376" s="118"/>
      <c r="FL376" s="118"/>
      <c r="FM376" s="118"/>
      <c r="FN376" s="118"/>
      <c r="FO376" s="118"/>
      <c r="FP376" s="118"/>
      <c r="FQ376" s="118"/>
      <c r="FR376" s="118"/>
      <c r="FS376" s="118"/>
      <c r="FT376" s="118"/>
      <c r="FU376" s="118"/>
      <c r="FV376" s="118"/>
      <c r="FW376" s="118"/>
      <c r="FX376" s="118"/>
      <c r="FY376" s="118"/>
      <c r="FZ376" s="118"/>
      <c r="GA376" s="118"/>
      <c r="GB376" s="118"/>
      <c r="GC376" s="118"/>
      <c r="GD376" s="118"/>
      <c r="GE376" s="118"/>
      <c r="GF376" s="118"/>
      <c r="GG376" s="118"/>
      <c r="GH376" s="118"/>
      <c r="GI376" s="118"/>
      <c r="GJ376" s="118"/>
      <c r="GK376" s="118"/>
      <c r="GL376" s="118"/>
      <c r="GM376" s="118"/>
      <c r="GN376" s="118"/>
      <c r="GO376" s="118"/>
      <c r="GP376" s="118"/>
      <c r="GQ376" s="118"/>
      <c r="GR376" s="118"/>
      <c r="GS376" s="118"/>
      <c r="GT376" s="118"/>
      <c r="GU376" s="118"/>
      <c r="GV376" s="118"/>
      <c r="GW376" s="118"/>
      <c r="GX376" s="118"/>
      <c r="GY376" s="118"/>
      <c r="GZ376" s="118"/>
      <c r="HA376" s="118"/>
      <c r="HB376" s="118"/>
      <c r="HC376" s="118"/>
      <c r="HD376" s="118"/>
      <c r="HE376" s="118"/>
      <c r="HF376" s="118"/>
      <c r="HG376" s="118"/>
      <c r="HH376" s="118"/>
      <c r="HI376" s="118"/>
      <c r="HJ376" s="118"/>
      <c r="HK376" s="118"/>
      <c r="HL376" s="118"/>
      <c r="HM376" s="118"/>
      <c r="HN376" s="118"/>
      <c r="HO376" s="118"/>
      <c r="HP376" s="118"/>
      <c r="HQ376" s="118"/>
      <c r="HR376" s="118"/>
      <c r="HS376" s="118"/>
      <c r="HT376" s="118"/>
      <c r="HU376" s="118"/>
      <c r="HV376" s="118"/>
    </row>
    <row r="377" spans="1:230" x14ac:dyDescent="0.3">
      <c r="A377" s="120"/>
      <c r="B377" s="120"/>
      <c r="C377" s="118"/>
      <c r="D377" s="118"/>
      <c r="E377" s="118"/>
      <c r="F377" s="118"/>
      <c r="G377" s="118"/>
      <c r="H377" s="118"/>
      <c r="I377" s="118"/>
      <c r="J377" s="118"/>
      <c r="K377" s="118"/>
      <c r="L377" s="118"/>
      <c r="M377" s="118"/>
      <c r="N377" s="118"/>
      <c r="O377" s="118"/>
      <c r="P377" s="118"/>
      <c r="Q377" s="118"/>
      <c r="R377" s="118"/>
      <c r="S377" s="118"/>
      <c r="T377" s="123"/>
      <c r="U377" s="120"/>
      <c r="V377" s="118"/>
      <c r="W377" s="118"/>
      <c r="X377" s="118"/>
      <c r="Y377" s="118"/>
      <c r="Z377" s="118"/>
      <c r="AA377" s="118"/>
      <c r="AB377" s="118"/>
      <c r="AC377" s="118"/>
      <c r="AD377" s="118"/>
      <c r="AE377" s="118"/>
      <c r="AF377" s="118"/>
      <c r="AG377" s="118"/>
      <c r="AH377" s="118"/>
      <c r="AI377" s="118"/>
      <c r="AJ377" s="118"/>
      <c r="AK377" s="118"/>
      <c r="AL377" s="118"/>
      <c r="AM377" s="118"/>
      <c r="AN377" s="118"/>
      <c r="AO377" s="118"/>
      <c r="AP377" s="118"/>
      <c r="AQ377" s="118"/>
      <c r="AR377" s="118"/>
      <c r="AS377" s="123"/>
      <c r="AT377" s="123"/>
      <c r="AU377" s="118"/>
      <c r="AV377" s="118"/>
      <c r="AW377" s="118"/>
      <c r="AX377" s="118"/>
      <c r="AY377" s="118"/>
      <c r="AZ377" s="118"/>
      <c r="BA377" s="118"/>
      <c r="BB377" s="118"/>
      <c r="BC377" s="118"/>
      <c r="BD377" s="118"/>
      <c r="BE377" s="118"/>
      <c r="BF377" s="118"/>
      <c r="BG377" s="118"/>
      <c r="BH377" s="118"/>
      <c r="BI377" s="118"/>
      <c r="BJ377" s="118"/>
      <c r="BK377" s="118"/>
      <c r="BL377" s="118"/>
      <c r="BM377" s="118"/>
      <c r="BN377" s="118"/>
      <c r="BO377" s="118"/>
      <c r="BP377" s="118"/>
      <c r="BQ377" s="118"/>
      <c r="BR377" s="118"/>
      <c r="BS377" s="118"/>
      <c r="BT377" s="118"/>
      <c r="BU377" s="118"/>
      <c r="BV377" s="118"/>
      <c r="BW377" s="118"/>
      <c r="BX377" s="118"/>
      <c r="BY377" s="118"/>
      <c r="BZ377" s="118"/>
      <c r="CA377" s="118"/>
      <c r="CB377" s="118"/>
      <c r="CC377" s="118"/>
      <c r="CD377" s="118"/>
      <c r="CE377" s="118"/>
      <c r="CF377" s="118"/>
      <c r="CG377" s="118"/>
      <c r="CH377" s="118"/>
      <c r="CI377" s="118"/>
      <c r="CJ377" s="118"/>
      <c r="CK377" s="118"/>
      <c r="CL377" s="118"/>
      <c r="CM377" s="118"/>
      <c r="CN377" s="118"/>
      <c r="CO377" s="118"/>
      <c r="CP377" s="118"/>
      <c r="CQ377" s="118"/>
      <c r="CR377" s="118"/>
      <c r="CS377" s="118"/>
      <c r="CT377" s="118"/>
      <c r="CU377" s="118"/>
      <c r="CV377" s="118"/>
      <c r="CW377" s="118"/>
      <c r="CX377" s="118"/>
      <c r="CY377" s="118"/>
      <c r="CZ377" s="118"/>
      <c r="DA377" s="118"/>
      <c r="DB377" s="118"/>
      <c r="DC377" s="118"/>
      <c r="DD377" s="118"/>
      <c r="DE377" s="118"/>
      <c r="DF377" s="118"/>
      <c r="DG377" s="118"/>
      <c r="DH377" s="118"/>
      <c r="DI377" s="118"/>
      <c r="DJ377" s="118"/>
      <c r="DK377" s="118"/>
      <c r="DL377" s="118"/>
      <c r="DM377" s="118"/>
      <c r="DN377" s="118"/>
      <c r="DO377" s="118"/>
      <c r="DP377" s="118"/>
      <c r="DQ377" s="118"/>
      <c r="DR377" s="118"/>
      <c r="DS377" s="118"/>
      <c r="DT377" s="118"/>
      <c r="DU377" s="129"/>
      <c r="DV377" s="118"/>
      <c r="DW377" s="118"/>
      <c r="DX377" s="118"/>
      <c r="DY377" s="118"/>
      <c r="DZ377" s="118"/>
      <c r="EA377" s="118"/>
      <c r="EB377" s="118"/>
      <c r="EC377" s="118"/>
      <c r="ED377" s="118"/>
      <c r="EE377" s="118"/>
      <c r="EF377" s="118"/>
      <c r="EG377" s="118"/>
      <c r="EH377" s="118"/>
      <c r="EI377" s="118"/>
      <c r="EJ377" s="118"/>
      <c r="EK377" s="118"/>
      <c r="EL377" s="123"/>
      <c r="EM377" s="123"/>
      <c r="EN377" s="118"/>
      <c r="EO377" s="118"/>
      <c r="EP377" s="118"/>
      <c r="EQ377" s="118"/>
      <c r="ER377" s="118"/>
      <c r="ES377" s="118"/>
      <c r="ET377" s="118"/>
      <c r="EU377" s="118"/>
      <c r="EV377" s="120"/>
      <c r="EW377" s="120"/>
      <c r="EX377" s="118"/>
      <c r="EY377" s="118"/>
      <c r="EZ377" s="118"/>
      <c r="FA377" s="118"/>
      <c r="FB377" s="118"/>
      <c r="FC377" s="118"/>
      <c r="FD377" s="118"/>
      <c r="FE377" s="118"/>
      <c r="FF377" s="118"/>
      <c r="FG377" s="118"/>
      <c r="FH377" s="118"/>
      <c r="FI377" s="118"/>
      <c r="FJ377" s="118"/>
      <c r="FK377" s="118"/>
      <c r="FL377" s="118"/>
      <c r="FM377" s="118"/>
      <c r="FN377" s="118"/>
      <c r="FO377" s="118"/>
      <c r="FP377" s="118"/>
      <c r="FQ377" s="118"/>
      <c r="FR377" s="118"/>
      <c r="FS377" s="118"/>
      <c r="FT377" s="118"/>
      <c r="FU377" s="118"/>
      <c r="FV377" s="118"/>
      <c r="FW377" s="118"/>
      <c r="FX377" s="118"/>
      <c r="FY377" s="118"/>
      <c r="FZ377" s="118"/>
      <c r="GA377" s="118"/>
      <c r="GB377" s="118"/>
      <c r="GC377" s="118"/>
      <c r="GD377" s="118"/>
      <c r="GE377" s="118"/>
      <c r="GF377" s="118"/>
      <c r="GG377" s="118"/>
      <c r="GH377" s="118"/>
      <c r="GI377" s="118"/>
      <c r="GJ377" s="118"/>
      <c r="GK377" s="118"/>
      <c r="GL377" s="118"/>
      <c r="GM377" s="118"/>
      <c r="GN377" s="118"/>
      <c r="GO377" s="118"/>
      <c r="GP377" s="118"/>
      <c r="GQ377" s="118"/>
      <c r="GR377" s="118"/>
      <c r="GS377" s="118"/>
      <c r="GT377" s="118"/>
      <c r="GU377" s="118"/>
      <c r="GV377" s="118"/>
      <c r="GW377" s="118"/>
      <c r="GX377" s="118"/>
      <c r="GY377" s="118"/>
      <c r="GZ377" s="118"/>
      <c r="HA377" s="118"/>
      <c r="HB377" s="118"/>
      <c r="HC377" s="118"/>
      <c r="HD377" s="118"/>
      <c r="HE377" s="118"/>
      <c r="HF377" s="118"/>
      <c r="HG377" s="118"/>
      <c r="HH377" s="118"/>
      <c r="HI377" s="118"/>
      <c r="HJ377" s="118"/>
      <c r="HK377" s="118"/>
      <c r="HL377" s="118"/>
      <c r="HM377" s="118"/>
      <c r="HN377" s="118"/>
      <c r="HO377" s="118"/>
      <c r="HP377" s="118"/>
      <c r="HQ377" s="118"/>
      <c r="HR377" s="118"/>
      <c r="HS377" s="118"/>
      <c r="HT377" s="118"/>
      <c r="HU377" s="118"/>
      <c r="HV377" s="118"/>
    </row>
    <row r="378" spans="1:230" x14ac:dyDescent="0.3">
      <c r="A378" s="120"/>
      <c r="B378" s="120"/>
      <c r="C378" s="118"/>
      <c r="D378" s="118"/>
      <c r="E378" s="118"/>
      <c r="F378" s="118"/>
      <c r="G378" s="118"/>
      <c r="H378" s="118"/>
      <c r="I378" s="118"/>
      <c r="J378" s="118"/>
      <c r="K378" s="118"/>
      <c r="L378" s="118"/>
      <c r="M378" s="118"/>
      <c r="N378" s="118"/>
      <c r="O378" s="118"/>
      <c r="P378" s="118"/>
      <c r="Q378" s="118"/>
      <c r="R378" s="118"/>
      <c r="S378" s="118"/>
      <c r="T378" s="123"/>
      <c r="U378" s="120"/>
      <c r="V378" s="118"/>
      <c r="W378" s="118"/>
      <c r="X378" s="118"/>
      <c r="Y378" s="118"/>
      <c r="Z378" s="118"/>
      <c r="AA378" s="118"/>
      <c r="AB378" s="118"/>
      <c r="AC378" s="118"/>
      <c r="AD378" s="118"/>
      <c r="AE378" s="118"/>
      <c r="AF378" s="118"/>
      <c r="AG378" s="118"/>
      <c r="AH378" s="118"/>
      <c r="AI378" s="118"/>
      <c r="AJ378" s="118"/>
      <c r="AK378" s="118"/>
      <c r="AL378" s="118"/>
      <c r="AM378" s="118"/>
      <c r="AN378" s="118"/>
      <c r="AO378" s="118"/>
      <c r="AP378" s="118"/>
      <c r="AQ378" s="118"/>
      <c r="AR378" s="118"/>
      <c r="AS378" s="123"/>
      <c r="AT378" s="123"/>
      <c r="AU378" s="118"/>
      <c r="AV378" s="118"/>
      <c r="AW378" s="118"/>
      <c r="AX378" s="118"/>
      <c r="AY378" s="118"/>
      <c r="AZ378" s="118"/>
      <c r="BA378" s="118"/>
      <c r="BB378" s="118"/>
      <c r="BC378" s="118"/>
      <c r="BD378" s="118"/>
      <c r="BE378" s="118"/>
      <c r="BF378" s="118"/>
      <c r="BG378" s="118"/>
      <c r="BH378" s="118"/>
      <c r="BI378" s="118"/>
      <c r="BJ378" s="118"/>
      <c r="BK378" s="118"/>
      <c r="BL378" s="118"/>
      <c r="BM378" s="118"/>
      <c r="BN378" s="118"/>
      <c r="BO378" s="118"/>
      <c r="BP378" s="118"/>
      <c r="BQ378" s="118"/>
      <c r="BR378" s="118"/>
      <c r="BS378" s="118"/>
      <c r="BT378" s="118"/>
      <c r="BU378" s="118"/>
      <c r="BV378" s="118"/>
      <c r="BW378" s="118"/>
      <c r="BX378" s="118"/>
      <c r="BY378" s="118"/>
      <c r="BZ378" s="118"/>
      <c r="CA378" s="118"/>
      <c r="CB378" s="118"/>
      <c r="CC378" s="118"/>
      <c r="CD378" s="118"/>
      <c r="CE378" s="118"/>
      <c r="CF378" s="118"/>
      <c r="CG378" s="118"/>
      <c r="CH378" s="118"/>
      <c r="CI378" s="118"/>
      <c r="CJ378" s="118"/>
      <c r="CK378" s="118"/>
      <c r="CL378" s="118"/>
      <c r="CM378" s="118"/>
      <c r="CN378" s="118"/>
      <c r="CO378" s="118"/>
      <c r="CP378" s="118"/>
      <c r="CQ378" s="118"/>
      <c r="CR378" s="118"/>
      <c r="CS378" s="118"/>
      <c r="CT378" s="118"/>
      <c r="CU378" s="118"/>
      <c r="CV378" s="118"/>
      <c r="CW378" s="118"/>
      <c r="CX378" s="118"/>
      <c r="CY378" s="118"/>
      <c r="CZ378" s="118"/>
      <c r="DA378" s="118"/>
      <c r="DB378" s="118"/>
      <c r="DC378" s="118"/>
      <c r="DD378" s="118"/>
      <c r="DE378" s="118"/>
      <c r="DF378" s="118"/>
      <c r="DG378" s="118"/>
      <c r="DH378" s="118"/>
      <c r="DI378" s="118"/>
      <c r="DJ378" s="118"/>
      <c r="DK378" s="118"/>
      <c r="DL378" s="118"/>
      <c r="DM378" s="118"/>
      <c r="DN378" s="118"/>
      <c r="DO378" s="118"/>
      <c r="DP378" s="118"/>
      <c r="DQ378" s="118"/>
      <c r="DR378" s="118"/>
      <c r="DS378" s="118"/>
      <c r="DT378" s="118"/>
      <c r="DU378" s="129"/>
      <c r="DV378" s="118"/>
      <c r="DW378" s="118"/>
      <c r="DX378" s="118"/>
      <c r="DY378" s="118"/>
      <c r="DZ378" s="118"/>
      <c r="EA378" s="118"/>
      <c r="EB378" s="118"/>
      <c r="EC378" s="118"/>
      <c r="ED378" s="118"/>
      <c r="EE378" s="118"/>
      <c r="EF378" s="118"/>
      <c r="EG378" s="118"/>
      <c r="EH378" s="118"/>
      <c r="EI378" s="118"/>
      <c r="EJ378" s="118"/>
      <c r="EK378" s="118"/>
      <c r="EL378" s="123"/>
      <c r="EM378" s="123"/>
      <c r="EN378" s="118"/>
      <c r="EO378" s="118"/>
      <c r="EP378" s="118"/>
      <c r="EQ378" s="118"/>
      <c r="ER378" s="118"/>
      <c r="ES378" s="118"/>
      <c r="ET378" s="118"/>
      <c r="EU378" s="118"/>
      <c r="EV378" s="120"/>
      <c r="EW378" s="120"/>
      <c r="EX378" s="118"/>
      <c r="EY378" s="118"/>
      <c r="EZ378" s="118"/>
      <c r="FA378" s="118"/>
      <c r="FB378" s="118"/>
      <c r="FC378" s="118"/>
      <c r="FD378" s="118"/>
      <c r="FE378" s="118"/>
      <c r="FF378" s="118"/>
      <c r="FG378" s="118"/>
      <c r="FH378" s="118"/>
      <c r="FI378" s="118"/>
      <c r="FJ378" s="118"/>
      <c r="FK378" s="118"/>
      <c r="FL378" s="118"/>
      <c r="FM378" s="118"/>
      <c r="FN378" s="118"/>
      <c r="FO378" s="118"/>
      <c r="FP378" s="118"/>
      <c r="FQ378" s="118"/>
      <c r="FR378" s="118"/>
      <c r="FS378" s="118"/>
      <c r="FT378" s="118"/>
      <c r="FU378" s="118"/>
      <c r="FV378" s="118"/>
      <c r="FW378" s="118"/>
      <c r="FX378" s="118"/>
      <c r="FY378" s="118"/>
      <c r="FZ378" s="118"/>
      <c r="GA378" s="118"/>
      <c r="GB378" s="118"/>
      <c r="GC378" s="118"/>
      <c r="GD378" s="118"/>
      <c r="GE378" s="118"/>
      <c r="GF378" s="118"/>
      <c r="GG378" s="118"/>
      <c r="GH378" s="118"/>
      <c r="GI378" s="118"/>
      <c r="GJ378" s="118"/>
      <c r="GK378" s="118"/>
      <c r="GL378" s="118"/>
      <c r="GM378" s="118"/>
      <c r="GN378" s="118"/>
      <c r="GO378" s="118"/>
      <c r="GP378" s="118"/>
      <c r="GQ378" s="118"/>
      <c r="GR378" s="118"/>
      <c r="GS378" s="118"/>
      <c r="GT378" s="118"/>
      <c r="GU378" s="118"/>
      <c r="GV378" s="118"/>
      <c r="GW378" s="118"/>
      <c r="GX378" s="118"/>
      <c r="GY378" s="118"/>
      <c r="GZ378" s="118"/>
      <c r="HA378" s="118"/>
      <c r="HB378" s="118"/>
      <c r="HC378" s="118"/>
      <c r="HD378" s="118"/>
      <c r="HE378" s="118"/>
      <c r="HF378" s="118"/>
      <c r="HG378" s="118"/>
      <c r="HH378" s="118"/>
      <c r="HI378" s="118"/>
      <c r="HJ378" s="118"/>
      <c r="HK378" s="118"/>
      <c r="HL378" s="118"/>
      <c r="HM378" s="118"/>
      <c r="HN378" s="118"/>
      <c r="HO378" s="118"/>
      <c r="HP378" s="118"/>
      <c r="HQ378" s="118"/>
      <c r="HR378" s="118"/>
      <c r="HS378" s="118"/>
      <c r="HT378" s="118"/>
      <c r="HU378" s="118"/>
      <c r="HV378" s="118"/>
    </row>
    <row r="379" spans="1:230" x14ac:dyDescent="0.3">
      <c r="A379" s="120"/>
      <c r="B379" s="120"/>
      <c r="C379" s="118"/>
      <c r="D379" s="118"/>
      <c r="E379" s="118"/>
      <c r="F379" s="118"/>
      <c r="G379" s="118"/>
      <c r="H379" s="118"/>
      <c r="I379" s="118"/>
      <c r="J379" s="118"/>
      <c r="K379" s="118"/>
      <c r="L379" s="118"/>
      <c r="M379" s="118"/>
      <c r="N379" s="118"/>
      <c r="O379" s="118"/>
      <c r="P379" s="118"/>
      <c r="Q379" s="118"/>
      <c r="R379" s="118"/>
      <c r="S379" s="118"/>
      <c r="T379" s="123"/>
      <c r="U379" s="120"/>
      <c r="V379" s="118"/>
      <c r="W379" s="118"/>
      <c r="X379" s="118"/>
      <c r="Y379" s="118"/>
      <c r="Z379" s="118"/>
      <c r="AA379" s="118"/>
      <c r="AB379" s="118"/>
      <c r="AC379" s="118"/>
      <c r="AD379" s="118"/>
      <c r="AE379" s="118"/>
      <c r="AF379" s="118"/>
      <c r="AG379" s="118"/>
      <c r="AH379" s="118"/>
      <c r="AI379" s="118"/>
      <c r="AJ379" s="118"/>
      <c r="AK379" s="118"/>
      <c r="AL379" s="118"/>
      <c r="AM379" s="118"/>
      <c r="AN379" s="118"/>
      <c r="AO379" s="118"/>
      <c r="AP379" s="118"/>
      <c r="AQ379" s="118"/>
      <c r="AR379" s="118"/>
      <c r="AS379" s="123"/>
      <c r="AT379" s="123"/>
      <c r="AU379" s="118"/>
      <c r="AV379" s="118"/>
      <c r="AW379" s="118"/>
      <c r="AX379" s="118"/>
      <c r="AY379" s="118"/>
      <c r="AZ379" s="118"/>
      <c r="BA379" s="118"/>
      <c r="BB379" s="118"/>
      <c r="BC379" s="118"/>
      <c r="BD379" s="118"/>
      <c r="BE379" s="118"/>
      <c r="BF379" s="118"/>
      <c r="BG379" s="118"/>
      <c r="BH379" s="118"/>
      <c r="BI379" s="118"/>
      <c r="BJ379" s="118"/>
      <c r="BK379" s="118"/>
      <c r="BL379" s="118"/>
      <c r="BM379" s="118"/>
      <c r="BN379" s="118"/>
      <c r="BO379" s="118"/>
      <c r="BP379" s="118"/>
      <c r="BQ379" s="118"/>
      <c r="BR379" s="118"/>
      <c r="BS379" s="118"/>
      <c r="BT379" s="118"/>
      <c r="BU379" s="118"/>
      <c r="BV379" s="118"/>
      <c r="BW379" s="118"/>
      <c r="BX379" s="118"/>
      <c r="BY379" s="118"/>
      <c r="BZ379" s="118"/>
      <c r="CA379" s="118"/>
      <c r="CB379" s="118"/>
      <c r="CC379" s="118"/>
      <c r="CD379" s="118"/>
      <c r="CE379" s="118"/>
      <c r="CF379" s="118"/>
      <c r="CG379" s="118"/>
      <c r="CH379" s="118"/>
      <c r="CI379" s="118"/>
      <c r="CJ379" s="118"/>
      <c r="CK379" s="118"/>
      <c r="CL379" s="118"/>
      <c r="CM379" s="118"/>
      <c r="CN379" s="118"/>
      <c r="CO379" s="118"/>
      <c r="CP379" s="118"/>
      <c r="CQ379" s="118"/>
      <c r="CR379" s="118"/>
      <c r="CS379" s="118"/>
      <c r="CT379" s="118"/>
      <c r="CU379" s="118"/>
      <c r="CV379" s="118"/>
      <c r="CW379" s="118"/>
      <c r="CX379" s="118"/>
      <c r="CY379" s="118"/>
      <c r="CZ379" s="118"/>
      <c r="DA379" s="118"/>
      <c r="DB379" s="118"/>
      <c r="DC379" s="118"/>
      <c r="DD379" s="118"/>
      <c r="DE379" s="118"/>
      <c r="DF379" s="118"/>
      <c r="DG379" s="118"/>
      <c r="DH379" s="118"/>
      <c r="DI379" s="118"/>
      <c r="DJ379" s="118"/>
      <c r="DK379" s="118"/>
      <c r="DL379" s="118"/>
      <c r="DM379" s="118"/>
      <c r="DN379" s="118"/>
      <c r="DO379" s="118"/>
      <c r="DP379" s="118"/>
      <c r="DQ379" s="118"/>
      <c r="DR379" s="118"/>
      <c r="DS379" s="118"/>
      <c r="DT379" s="118"/>
      <c r="DU379" s="129"/>
      <c r="DV379" s="118"/>
      <c r="DW379" s="118"/>
      <c r="DX379" s="118"/>
      <c r="DY379" s="118"/>
      <c r="DZ379" s="118"/>
      <c r="EA379" s="118"/>
      <c r="EB379" s="118"/>
      <c r="EC379" s="118"/>
      <c r="ED379" s="118"/>
      <c r="EE379" s="118"/>
      <c r="EF379" s="118"/>
      <c r="EG379" s="118"/>
      <c r="EH379" s="118"/>
      <c r="EI379" s="118"/>
      <c r="EJ379" s="118"/>
      <c r="EK379" s="118"/>
      <c r="EL379" s="123"/>
      <c r="EM379" s="123"/>
      <c r="EN379" s="118"/>
      <c r="EO379" s="118"/>
      <c r="EP379" s="118"/>
      <c r="EQ379" s="118"/>
      <c r="ER379" s="118"/>
      <c r="ES379" s="118"/>
      <c r="ET379" s="118"/>
      <c r="EU379" s="118"/>
      <c r="EV379" s="120"/>
      <c r="EW379" s="120"/>
      <c r="EX379" s="118"/>
      <c r="EY379" s="118"/>
      <c r="EZ379" s="118"/>
      <c r="FA379" s="118"/>
      <c r="FB379" s="118"/>
      <c r="FC379" s="118"/>
      <c r="FD379" s="118"/>
      <c r="FE379" s="118"/>
      <c r="FF379" s="118"/>
      <c r="FG379" s="118"/>
      <c r="FH379" s="118"/>
      <c r="FI379" s="118"/>
      <c r="FJ379" s="118"/>
      <c r="FK379" s="118"/>
      <c r="FL379" s="118"/>
      <c r="FM379" s="118"/>
      <c r="FN379" s="118"/>
      <c r="FO379" s="118"/>
      <c r="FP379" s="118"/>
      <c r="FQ379" s="118"/>
      <c r="FR379" s="118"/>
      <c r="FS379" s="118"/>
      <c r="FT379" s="118"/>
      <c r="FU379" s="118"/>
      <c r="FV379" s="118"/>
      <c r="FW379" s="118"/>
      <c r="FX379" s="118"/>
      <c r="FY379" s="118"/>
      <c r="FZ379" s="118"/>
      <c r="GA379" s="118"/>
      <c r="GB379" s="118"/>
      <c r="GC379" s="118"/>
      <c r="GD379" s="118"/>
      <c r="GE379" s="118"/>
      <c r="GF379" s="118"/>
      <c r="GG379" s="118"/>
      <c r="GH379" s="118"/>
      <c r="GI379" s="118"/>
      <c r="GJ379" s="118"/>
      <c r="GK379" s="118"/>
      <c r="GL379" s="118"/>
      <c r="GM379" s="118"/>
      <c r="GN379" s="118"/>
      <c r="GO379" s="118"/>
      <c r="GP379" s="118"/>
      <c r="GQ379" s="118"/>
      <c r="GR379" s="118"/>
      <c r="GS379" s="118"/>
      <c r="GT379" s="118"/>
      <c r="GU379" s="118"/>
      <c r="GV379" s="118"/>
      <c r="GW379" s="118"/>
      <c r="GX379" s="118"/>
      <c r="GY379" s="118"/>
      <c r="GZ379" s="118"/>
      <c r="HA379" s="118"/>
      <c r="HB379" s="118"/>
      <c r="HC379" s="118"/>
      <c r="HD379" s="118"/>
      <c r="HE379" s="118"/>
      <c r="HF379" s="118"/>
      <c r="HG379" s="118"/>
      <c r="HH379" s="118"/>
      <c r="HI379" s="118"/>
      <c r="HJ379" s="118"/>
      <c r="HK379" s="118"/>
      <c r="HL379" s="118"/>
      <c r="HM379" s="118"/>
      <c r="HN379" s="118"/>
      <c r="HO379" s="118"/>
      <c r="HP379" s="118"/>
      <c r="HQ379" s="118"/>
      <c r="HR379" s="118"/>
      <c r="HS379" s="118"/>
      <c r="HT379" s="118"/>
      <c r="HU379" s="118"/>
      <c r="HV379" s="118"/>
    </row>
    <row r="380" spans="1:230" x14ac:dyDescent="0.3">
      <c r="A380" s="120"/>
      <c r="B380" s="120"/>
      <c r="C380" s="118"/>
      <c r="D380" s="118"/>
      <c r="E380" s="118"/>
      <c r="F380" s="118"/>
      <c r="G380" s="118"/>
      <c r="H380" s="118"/>
      <c r="I380" s="118"/>
      <c r="J380" s="118"/>
      <c r="K380" s="118"/>
      <c r="L380" s="118"/>
      <c r="M380" s="118"/>
      <c r="N380" s="118"/>
      <c r="O380" s="118"/>
      <c r="P380" s="118"/>
      <c r="Q380" s="118"/>
      <c r="R380" s="118"/>
      <c r="S380" s="118"/>
      <c r="T380" s="123"/>
      <c r="U380" s="120"/>
      <c r="V380" s="118"/>
      <c r="W380" s="118"/>
      <c r="X380" s="118"/>
      <c r="Y380" s="118"/>
      <c r="Z380" s="118"/>
      <c r="AA380" s="118"/>
      <c r="AB380" s="118"/>
      <c r="AC380" s="118"/>
      <c r="AD380" s="118"/>
      <c r="AE380" s="118"/>
      <c r="AF380" s="118"/>
      <c r="AG380" s="118"/>
      <c r="AH380" s="118"/>
      <c r="AI380" s="118"/>
      <c r="AJ380" s="118"/>
      <c r="AK380" s="118"/>
      <c r="AL380" s="118"/>
      <c r="AM380" s="118"/>
      <c r="AN380" s="118"/>
      <c r="AO380" s="118"/>
      <c r="AP380" s="118"/>
      <c r="AQ380" s="118"/>
      <c r="AR380" s="118"/>
      <c r="AS380" s="123"/>
      <c r="AT380" s="123"/>
      <c r="AU380" s="118"/>
      <c r="AV380" s="118"/>
      <c r="AW380" s="118"/>
      <c r="AX380" s="118"/>
      <c r="AY380" s="118"/>
      <c r="AZ380" s="118"/>
      <c r="BA380" s="118"/>
      <c r="BB380" s="118"/>
      <c r="BC380" s="118"/>
      <c r="BD380" s="118"/>
      <c r="BE380" s="118"/>
      <c r="BF380" s="118"/>
      <c r="BG380" s="118"/>
      <c r="BH380" s="118"/>
      <c r="BI380" s="118"/>
      <c r="BJ380" s="118"/>
      <c r="BK380" s="118"/>
      <c r="BL380" s="118"/>
      <c r="BM380" s="118"/>
      <c r="BN380" s="118"/>
      <c r="BO380" s="118"/>
      <c r="BP380" s="118"/>
      <c r="BQ380" s="118"/>
      <c r="BR380" s="118"/>
      <c r="BS380" s="118"/>
      <c r="BT380" s="118"/>
      <c r="BU380" s="118"/>
      <c r="BV380" s="118"/>
      <c r="BW380" s="118"/>
      <c r="BX380" s="118"/>
      <c r="BY380" s="118"/>
      <c r="BZ380" s="118"/>
      <c r="CA380" s="118"/>
      <c r="CB380" s="118"/>
      <c r="CC380" s="118"/>
      <c r="CD380" s="118"/>
      <c r="CE380" s="118"/>
      <c r="CF380" s="118"/>
      <c r="CG380" s="118"/>
      <c r="CH380" s="118"/>
      <c r="CI380" s="118"/>
      <c r="CJ380" s="118"/>
      <c r="CK380" s="118"/>
      <c r="CL380" s="118"/>
      <c r="CM380" s="118"/>
      <c r="CN380" s="118"/>
      <c r="CO380" s="118"/>
      <c r="CP380" s="118"/>
      <c r="CQ380" s="118"/>
      <c r="CR380" s="118"/>
      <c r="CS380" s="118"/>
      <c r="CT380" s="118"/>
      <c r="CU380" s="118"/>
      <c r="CV380" s="118"/>
      <c r="CW380" s="118"/>
      <c r="CX380" s="118"/>
      <c r="CY380" s="118"/>
      <c r="CZ380" s="118"/>
      <c r="DA380" s="118"/>
      <c r="DB380" s="118"/>
      <c r="DC380" s="118"/>
      <c r="DD380" s="118"/>
      <c r="DE380" s="118"/>
      <c r="DF380" s="118"/>
      <c r="DG380" s="118"/>
      <c r="DH380" s="118"/>
      <c r="DI380" s="118"/>
      <c r="DJ380" s="118"/>
      <c r="DK380" s="118"/>
      <c r="DL380" s="118"/>
      <c r="DM380" s="118"/>
      <c r="DN380" s="118"/>
      <c r="DO380" s="118"/>
      <c r="DP380" s="118"/>
      <c r="DQ380" s="118"/>
      <c r="DR380" s="118"/>
      <c r="DS380" s="118"/>
      <c r="DT380" s="118"/>
      <c r="DU380" s="129"/>
      <c r="DV380" s="118"/>
      <c r="DW380" s="118"/>
      <c r="DX380" s="118"/>
      <c r="DY380" s="118"/>
      <c r="DZ380" s="118"/>
      <c r="EA380" s="118"/>
      <c r="EB380" s="118"/>
      <c r="EC380" s="118"/>
      <c r="ED380" s="118"/>
      <c r="EE380" s="118"/>
      <c r="EF380" s="118"/>
      <c r="EG380" s="118"/>
      <c r="EH380" s="118"/>
      <c r="EI380" s="118"/>
      <c r="EJ380" s="118"/>
      <c r="EK380" s="118"/>
      <c r="EL380" s="123"/>
      <c r="EM380" s="123"/>
      <c r="EN380" s="118"/>
      <c r="EO380" s="118"/>
      <c r="EP380" s="118"/>
      <c r="EQ380" s="118"/>
      <c r="ER380" s="118"/>
      <c r="ES380" s="118"/>
      <c r="ET380" s="118"/>
      <c r="EU380" s="118"/>
      <c r="EV380" s="120"/>
      <c r="EW380" s="120"/>
      <c r="EX380" s="118"/>
      <c r="EY380" s="118"/>
      <c r="EZ380" s="118"/>
      <c r="FA380" s="118"/>
      <c r="FB380" s="118"/>
      <c r="FC380" s="118"/>
      <c r="FD380" s="118"/>
      <c r="FE380" s="118"/>
      <c r="FF380" s="118"/>
      <c r="FG380" s="118"/>
      <c r="FH380" s="118"/>
      <c r="FI380" s="118"/>
      <c r="FJ380" s="118"/>
      <c r="FK380" s="118"/>
      <c r="FL380" s="118"/>
      <c r="FM380" s="118"/>
      <c r="FN380" s="118"/>
      <c r="FO380" s="118"/>
      <c r="FP380" s="118"/>
      <c r="FQ380" s="118"/>
      <c r="FR380" s="118"/>
      <c r="FS380" s="118"/>
      <c r="FT380" s="118"/>
      <c r="FU380" s="118"/>
      <c r="FV380" s="118"/>
      <c r="FW380" s="118"/>
      <c r="FX380" s="118"/>
      <c r="FY380" s="118"/>
      <c r="FZ380" s="118"/>
      <c r="GA380" s="118"/>
      <c r="GB380" s="118"/>
      <c r="GC380" s="118"/>
      <c r="GD380" s="118"/>
      <c r="GE380" s="118"/>
      <c r="GF380" s="118"/>
      <c r="GG380" s="118"/>
      <c r="GH380" s="118"/>
      <c r="GI380" s="118"/>
      <c r="GJ380" s="118"/>
      <c r="GK380" s="118"/>
      <c r="GL380" s="118"/>
      <c r="GM380" s="118"/>
      <c r="GN380" s="118"/>
      <c r="GO380" s="118"/>
      <c r="GP380" s="118"/>
      <c r="GQ380" s="118"/>
      <c r="GR380" s="118"/>
      <c r="GS380" s="118"/>
      <c r="GT380" s="118"/>
      <c r="GU380" s="118"/>
      <c r="GV380" s="118"/>
      <c r="GW380" s="118"/>
      <c r="GX380" s="118"/>
      <c r="GY380" s="118"/>
      <c r="GZ380" s="118"/>
      <c r="HA380" s="118"/>
      <c r="HB380" s="118"/>
      <c r="HC380" s="118"/>
      <c r="HD380" s="118"/>
      <c r="HE380" s="118"/>
      <c r="HF380" s="118"/>
      <c r="HG380" s="118"/>
      <c r="HH380" s="118"/>
      <c r="HI380" s="118"/>
      <c r="HJ380" s="118"/>
      <c r="HK380" s="118"/>
      <c r="HL380" s="118"/>
      <c r="HM380" s="118"/>
      <c r="HN380" s="118"/>
      <c r="HO380" s="118"/>
      <c r="HP380" s="118"/>
      <c r="HQ380" s="118"/>
      <c r="HR380" s="118"/>
      <c r="HS380" s="118"/>
      <c r="HT380" s="118"/>
      <c r="HU380" s="118"/>
      <c r="HV380" s="118"/>
    </row>
    <row r="381" spans="1:230" x14ac:dyDescent="0.3">
      <c r="A381" s="120"/>
      <c r="B381" s="120"/>
      <c r="C381" s="118"/>
      <c r="D381" s="118"/>
      <c r="E381" s="118"/>
      <c r="F381" s="118"/>
      <c r="G381" s="118"/>
      <c r="H381" s="118"/>
      <c r="I381" s="118"/>
      <c r="J381" s="118"/>
      <c r="K381" s="118"/>
      <c r="L381" s="118"/>
      <c r="M381" s="118"/>
      <c r="N381" s="118"/>
      <c r="O381" s="118"/>
      <c r="P381" s="118"/>
      <c r="Q381" s="118"/>
      <c r="R381" s="118"/>
      <c r="S381" s="118"/>
      <c r="T381" s="123"/>
      <c r="U381" s="120"/>
      <c r="V381" s="118"/>
      <c r="W381" s="118"/>
      <c r="X381" s="118"/>
      <c r="Y381" s="118"/>
      <c r="Z381" s="118"/>
      <c r="AA381" s="118"/>
      <c r="AB381" s="118"/>
      <c r="AC381" s="118"/>
      <c r="AD381" s="118"/>
      <c r="AE381" s="118"/>
      <c r="AF381" s="118"/>
      <c r="AG381" s="118"/>
      <c r="AH381" s="118"/>
      <c r="AI381" s="118"/>
      <c r="AJ381" s="118"/>
      <c r="AK381" s="118"/>
      <c r="AL381" s="118"/>
      <c r="AM381" s="118"/>
      <c r="AN381" s="118"/>
      <c r="AO381" s="118"/>
      <c r="AP381" s="118"/>
      <c r="AQ381" s="118"/>
      <c r="AR381" s="118"/>
      <c r="AS381" s="123"/>
      <c r="AT381" s="123"/>
      <c r="AU381" s="118"/>
      <c r="AV381" s="118"/>
      <c r="AW381" s="118"/>
      <c r="AX381" s="118"/>
      <c r="AY381" s="118"/>
      <c r="AZ381" s="118"/>
      <c r="BA381" s="118"/>
      <c r="BB381" s="118"/>
      <c r="BC381" s="118"/>
      <c r="BD381" s="118"/>
      <c r="BE381" s="118"/>
      <c r="BF381" s="118"/>
      <c r="BG381" s="118"/>
      <c r="BH381" s="118"/>
      <c r="BI381" s="118"/>
      <c r="BJ381" s="118"/>
      <c r="BK381" s="118"/>
      <c r="BL381" s="118"/>
      <c r="BM381" s="118"/>
      <c r="BN381" s="118"/>
      <c r="BO381" s="118"/>
      <c r="BP381" s="118"/>
      <c r="BQ381" s="118"/>
      <c r="BR381" s="118"/>
      <c r="BS381" s="118"/>
      <c r="BT381" s="118"/>
      <c r="BU381" s="118"/>
      <c r="BV381" s="118"/>
      <c r="BW381" s="118"/>
      <c r="BX381" s="118"/>
      <c r="BY381" s="118"/>
      <c r="BZ381" s="118"/>
      <c r="CA381" s="118"/>
      <c r="CB381" s="118"/>
      <c r="CC381" s="118"/>
      <c r="CD381" s="118"/>
      <c r="CE381" s="118"/>
      <c r="CF381" s="118"/>
      <c r="CG381" s="118"/>
      <c r="CH381" s="118"/>
      <c r="CI381" s="118"/>
      <c r="CJ381" s="118"/>
      <c r="CK381" s="118"/>
      <c r="CL381" s="118"/>
      <c r="CM381" s="118"/>
      <c r="CN381" s="118"/>
      <c r="CO381" s="118"/>
      <c r="CP381" s="118"/>
      <c r="CQ381" s="118"/>
      <c r="CR381" s="118"/>
      <c r="CS381" s="118"/>
      <c r="CT381" s="118"/>
      <c r="CU381" s="118"/>
      <c r="CV381" s="118"/>
      <c r="CW381" s="118"/>
      <c r="CX381" s="118"/>
      <c r="CY381" s="118"/>
      <c r="CZ381" s="118"/>
      <c r="DA381" s="118"/>
      <c r="DB381" s="118"/>
      <c r="DC381" s="118"/>
      <c r="DD381" s="118"/>
      <c r="DE381" s="118"/>
      <c r="DF381" s="118"/>
      <c r="DG381" s="118"/>
      <c r="DH381" s="118"/>
      <c r="DI381" s="118"/>
      <c r="DJ381" s="118"/>
      <c r="DK381" s="118"/>
      <c r="DL381" s="118"/>
      <c r="DM381" s="118"/>
      <c r="DN381" s="118"/>
      <c r="DO381" s="118"/>
      <c r="DP381" s="118"/>
      <c r="DQ381" s="118"/>
      <c r="DR381" s="118"/>
      <c r="DS381" s="118"/>
      <c r="DT381" s="118"/>
      <c r="DU381" s="129"/>
      <c r="DV381" s="118"/>
      <c r="DW381" s="118"/>
      <c r="DX381" s="118"/>
      <c r="DY381" s="118"/>
      <c r="DZ381" s="118"/>
      <c r="EA381" s="118"/>
      <c r="EB381" s="118"/>
      <c r="EC381" s="118"/>
      <c r="ED381" s="118"/>
      <c r="EE381" s="118"/>
      <c r="EF381" s="118"/>
      <c r="EG381" s="118"/>
      <c r="EH381" s="118"/>
      <c r="EI381" s="118"/>
      <c r="EJ381" s="118"/>
      <c r="EK381" s="118"/>
      <c r="EL381" s="123"/>
      <c r="EM381" s="123"/>
      <c r="EN381" s="118"/>
      <c r="EO381" s="118"/>
      <c r="EP381" s="118"/>
      <c r="EQ381" s="118"/>
      <c r="ER381" s="118"/>
      <c r="ES381" s="118"/>
      <c r="ET381" s="118"/>
      <c r="EU381" s="118"/>
      <c r="EV381" s="120"/>
      <c r="EW381" s="120"/>
      <c r="EX381" s="118"/>
      <c r="EY381" s="118"/>
      <c r="EZ381" s="118"/>
      <c r="FA381" s="118"/>
      <c r="FB381" s="118"/>
      <c r="FC381" s="118"/>
      <c r="FD381" s="118"/>
      <c r="FE381" s="118"/>
      <c r="FF381" s="118"/>
      <c r="FG381" s="118"/>
      <c r="FH381" s="118"/>
      <c r="FI381" s="118"/>
      <c r="FJ381" s="118"/>
      <c r="FK381" s="118"/>
      <c r="FL381" s="118"/>
      <c r="FM381" s="118"/>
      <c r="FN381" s="118"/>
      <c r="FO381" s="118"/>
      <c r="FP381" s="118"/>
      <c r="FQ381" s="118"/>
      <c r="FR381" s="118"/>
      <c r="FS381" s="118"/>
      <c r="FT381" s="118"/>
      <c r="FU381" s="118"/>
      <c r="FV381" s="118"/>
      <c r="FW381" s="118"/>
      <c r="FX381" s="118"/>
      <c r="FY381" s="118"/>
      <c r="FZ381" s="118"/>
      <c r="GA381" s="118"/>
      <c r="GB381" s="118"/>
      <c r="GC381" s="118"/>
      <c r="GD381" s="118"/>
      <c r="GE381" s="118"/>
      <c r="GF381" s="118"/>
      <c r="GG381" s="118"/>
      <c r="GH381" s="118"/>
      <c r="GI381" s="118"/>
      <c r="GJ381" s="118"/>
      <c r="GK381" s="118"/>
      <c r="GL381" s="118"/>
      <c r="GM381" s="118"/>
      <c r="GN381" s="118"/>
      <c r="GO381" s="118"/>
      <c r="GP381" s="118"/>
      <c r="GQ381" s="118"/>
      <c r="GR381" s="118"/>
      <c r="GS381" s="118"/>
      <c r="GT381" s="118"/>
      <c r="GU381" s="118"/>
      <c r="GV381" s="118"/>
      <c r="GW381" s="118"/>
      <c r="GX381" s="118"/>
      <c r="GY381" s="118"/>
      <c r="GZ381" s="118"/>
      <c r="HA381" s="118"/>
      <c r="HB381" s="118"/>
      <c r="HC381" s="118"/>
      <c r="HD381" s="118"/>
      <c r="HE381" s="118"/>
      <c r="HF381" s="118"/>
      <c r="HG381" s="118"/>
      <c r="HH381" s="118"/>
      <c r="HI381" s="118"/>
      <c r="HJ381" s="118"/>
      <c r="HK381" s="118"/>
      <c r="HL381" s="118"/>
      <c r="HM381" s="118"/>
      <c r="HN381" s="118"/>
      <c r="HO381" s="118"/>
      <c r="HP381" s="118"/>
      <c r="HQ381" s="118"/>
      <c r="HR381" s="118"/>
      <c r="HS381" s="118"/>
      <c r="HT381" s="118"/>
      <c r="HU381" s="118"/>
      <c r="HV381" s="118"/>
    </row>
    <row r="382" spans="1:230" x14ac:dyDescent="0.3">
      <c r="A382" s="120"/>
      <c r="B382" s="120"/>
      <c r="C382" s="118"/>
      <c r="D382" s="118"/>
      <c r="E382" s="118"/>
      <c r="F382" s="118"/>
      <c r="G382" s="118"/>
      <c r="H382" s="118"/>
      <c r="I382" s="118"/>
      <c r="J382" s="118"/>
      <c r="K382" s="118"/>
      <c r="L382" s="118"/>
      <c r="M382" s="118"/>
      <c r="N382" s="118"/>
      <c r="O382" s="118"/>
      <c r="P382" s="118"/>
      <c r="Q382" s="118"/>
      <c r="R382" s="118"/>
      <c r="S382" s="118"/>
      <c r="T382" s="123"/>
      <c r="U382" s="120"/>
      <c r="V382" s="118"/>
      <c r="W382" s="118"/>
      <c r="X382" s="118"/>
      <c r="Y382" s="118"/>
      <c r="Z382" s="118"/>
      <c r="AA382" s="118"/>
      <c r="AB382" s="118"/>
      <c r="AC382" s="118"/>
      <c r="AD382" s="118"/>
      <c r="AE382" s="118"/>
      <c r="AF382" s="118"/>
      <c r="AG382" s="118"/>
      <c r="AH382" s="118"/>
      <c r="AI382" s="118"/>
      <c r="AJ382" s="118"/>
      <c r="AK382" s="118"/>
      <c r="AL382" s="118"/>
      <c r="AM382" s="118"/>
      <c r="AN382" s="118"/>
      <c r="AO382" s="118"/>
      <c r="AP382" s="118"/>
      <c r="AQ382" s="118"/>
      <c r="AR382" s="118"/>
      <c r="AS382" s="123"/>
      <c r="AT382" s="123"/>
      <c r="AU382" s="118"/>
      <c r="AV382" s="118"/>
      <c r="AW382" s="118"/>
      <c r="AX382" s="118"/>
      <c r="AY382" s="118"/>
      <c r="AZ382" s="118"/>
      <c r="BA382" s="118"/>
      <c r="BB382" s="118"/>
      <c r="BC382" s="118"/>
      <c r="BD382" s="118"/>
      <c r="BE382" s="118"/>
      <c r="BF382" s="118"/>
      <c r="BG382" s="118"/>
      <c r="BH382" s="118"/>
      <c r="BI382" s="118"/>
      <c r="BJ382" s="118"/>
      <c r="BK382" s="118"/>
      <c r="BL382" s="118"/>
      <c r="BM382" s="118"/>
      <c r="BN382" s="118"/>
      <c r="BO382" s="118"/>
      <c r="BP382" s="118"/>
      <c r="BQ382" s="118"/>
      <c r="BR382" s="118"/>
      <c r="BS382" s="118"/>
      <c r="BT382" s="118"/>
      <c r="BU382" s="118"/>
      <c r="BV382" s="118"/>
      <c r="BW382" s="118"/>
      <c r="BX382" s="118"/>
      <c r="BY382" s="118"/>
      <c r="BZ382" s="118"/>
      <c r="CA382" s="118"/>
      <c r="CB382" s="118"/>
      <c r="CC382" s="118"/>
      <c r="CD382" s="118"/>
      <c r="CE382" s="118"/>
      <c r="CF382" s="118"/>
      <c r="CG382" s="118"/>
      <c r="CH382" s="118"/>
      <c r="CI382" s="118"/>
      <c r="CJ382" s="118"/>
      <c r="CK382" s="118"/>
      <c r="CL382" s="118"/>
      <c r="CM382" s="118"/>
      <c r="CN382" s="118"/>
      <c r="CO382" s="118"/>
      <c r="CP382" s="118"/>
      <c r="CQ382" s="118"/>
      <c r="CR382" s="118"/>
      <c r="CS382" s="118"/>
      <c r="CT382" s="118"/>
      <c r="CU382" s="118"/>
      <c r="CV382" s="118"/>
      <c r="CW382" s="118"/>
      <c r="CX382" s="118"/>
      <c r="CY382" s="118"/>
      <c r="CZ382" s="118"/>
      <c r="DA382" s="118"/>
      <c r="DB382" s="118"/>
      <c r="DC382" s="118"/>
      <c r="DD382" s="118"/>
      <c r="DE382" s="118"/>
      <c r="DF382" s="118"/>
      <c r="DG382" s="118"/>
      <c r="DH382" s="118"/>
      <c r="DI382" s="118"/>
      <c r="DJ382" s="118"/>
      <c r="DK382" s="118"/>
      <c r="DL382" s="118"/>
      <c r="DM382" s="118"/>
      <c r="DN382" s="118"/>
      <c r="DO382" s="118"/>
      <c r="DP382" s="118"/>
      <c r="DQ382" s="118"/>
      <c r="DR382" s="118"/>
      <c r="DS382" s="118"/>
      <c r="DT382" s="118"/>
      <c r="DU382" s="129"/>
      <c r="DV382" s="118"/>
      <c r="DW382" s="118"/>
      <c r="DX382" s="118"/>
      <c r="DY382" s="118"/>
      <c r="DZ382" s="118"/>
      <c r="EA382" s="118"/>
      <c r="EB382" s="118"/>
      <c r="EC382" s="118"/>
      <c r="ED382" s="118"/>
      <c r="EE382" s="118"/>
      <c r="EF382" s="118"/>
      <c r="EG382" s="118"/>
      <c r="EH382" s="118"/>
      <c r="EI382" s="118"/>
      <c r="EJ382" s="118"/>
      <c r="EK382" s="118"/>
      <c r="EL382" s="123"/>
      <c r="EM382" s="123"/>
      <c r="EN382" s="118"/>
      <c r="EO382" s="118"/>
      <c r="EP382" s="118"/>
      <c r="EQ382" s="118"/>
      <c r="ER382" s="118"/>
      <c r="ES382" s="118"/>
      <c r="ET382" s="118"/>
      <c r="EU382" s="118"/>
      <c r="EV382" s="120"/>
      <c r="EW382" s="120"/>
      <c r="EX382" s="118"/>
      <c r="EY382" s="118"/>
      <c r="EZ382" s="118"/>
      <c r="FA382" s="118"/>
      <c r="FB382" s="118"/>
      <c r="FC382" s="118"/>
      <c r="FD382" s="118"/>
      <c r="FE382" s="118"/>
      <c r="FF382" s="118"/>
      <c r="FG382" s="118"/>
      <c r="FH382" s="118"/>
      <c r="FI382" s="118"/>
      <c r="FJ382" s="118"/>
      <c r="FK382" s="118"/>
      <c r="FL382" s="118"/>
      <c r="FM382" s="118"/>
      <c r="FN382" s="118"/>
      <c r="FO382" s="118"/>
      <c r="FP382" s="118"/>
      <c r="FQ382" s="118"/>
      <c r="FR382" s="118"/>
      <c r="FS382" s="118"/>
      <c r="FT382" s="118"/>
      <c r="FU382" s="118"/>
      <c r="FV382" s="118"/>
      <c r="FW382" s="118"/>
      <c r="FX382" s="118"/>
      <c r="FY382" s="118"/>
      <c r="FZ382" s="118"/>
      <c r="GA382" s="118"/>
      <c r="GB382" s="118"/>
      <c r="GC382" s="118"/>
      <c r="GD382" s="118"/>
      <c r="GE382" s="118"/>
      <c r="GF382" s="118"/>
      <c r="GG382" s="118"/>
      <c r="GH382" s="118"/>
      <c r="GI382" s="118"/>
      <c r="GJ382" s="118"/>
      <c r="GK382" s="118"/>
      <c r="GL382" s="118"/>
      <c r="GM382" s="118"/>
      <c r="GN382" s="118"/>
      <c r="GO382" s="118"/>
      <c r="GP382" s="118"/>
      <c r="GQ382" s="118"/>
      <c r="GR382" s="118"/>
      <c r="GS382" s="118"/>
      <c r="GT382" s="118"/>
      <c r="GU382" s="118"/>
      <c r="GV382" s="118"/>
      <c r="GW382" s="118"/>
      <c r="GX382" s="118"/>
      <c r="GY382" s="118"/>
      <c r="GZ382" s="118"/>
      <c r="HA382" s="118"/>
      <c r="HB382" s="118"/>
      <c r="HC382" s="118"/>
      <c r="HD382" s="118"/>
      <c r="HE382" s="118"/>
      <c r="HF382" s="118"/>
      <c r="HG382" s="118"/>
      <c r="HH382" s="118"/>
      <c r="HI382" s="118"/>
      <c r="HJ382" s="118"/>
      <c r="HK382" s="118"/>
      <c r="HL382" s="118"/>
      <c r="HM382" s="118"/>
      <c r="HN382" s="118"/>
      <c r="HO382" s="118"/>
      <c r="HP382" s="118"/>
      <c r="HQ382" s="118"/>
      <c r="HR382" s="118"/>
      <c r="HS382" s="118"/>
      <c r="HT382" s="118"/>
      <c r="HU382" s="118"/>
      <c r="HV382" s="118"/>
    </row>
    <row r="383" spans="1:230" x14ac:dyDescent="0.3">
      <c r="A383" s="120"/>
      <c r="B383" s="120"/>
      <c r="C383" s="118"/>
      <c r="D383" s="118"/>
      <c r="E383" s="118"/>
      <c r="F383" s="118"/>
      <c r="G383" s="118"/>
      <c r="H383" s="118"/>
      <c r="I383" s="118"/>
      <c r="J383" s="118"/>
      <c r="K383" s="118"/>
      <c r="L383" s="118"/>
      <c r="M383" s="118"/>
      <c r="N383" s="118"/>
      <c r="O383" s="118"/>
      <c r="P383" s="118"/>
      <c r="Q383" s="118"/>
      <c r="R383" s="118"/>
      <c r="S383" s="118"/>
      <c r="T383" s="123"/>
      <c r="U383" s="120"/>
      <c r="V383" s="118"/>
      <c r="W383" s="118"/>
      <c r="X383" s="118"/>
      <c r="Y383" s="118"/>
      <c r="Z383" s="118"/>
      <c r="AA383" s="118"/>
      <c r="AB383" s="118"/>
      <c r="AC383" s="118"/>
      <c r="AD383" s="118"/>
      <c r="AE383" s="118"/>
      <c r="AF383" s="118"/>
      <c r="AG383" s="118"/>
      <c r="AH383" s="118"/>
      <c r="AI383" s="118"/>
      <c r="AJ383" s="118"/>
      <c r="AK383" s="118"/>
      <c r="AL383" s="118"/>
      <c r="AM383" s="118"/>
      <c r="AN383" s="118"/>
      <c r="AO383" s="118"/>
      <c r="AP383" s="118"/>
      <c r="AQ383" s="118"/>
      <c r="AR383" s="118"/>
      <c r="AS383" s="123"/>
      <c r="AT383" s="123"/>
      <c r="AU383" s="118"/>
      <c r="AV383" s="118"/>
      <c r="AW383" s="118"/>
      <c r="AX383" s="118"/>
      <c r="AY383" s="118"/>
      <c r="AZ383" s="118"/>
      <c r="BA383" s="118"/>
      <c r="BB383" s="118"/>
      <c r="BC383" s="118"/>
      <c r="BD383" s="118"/>
      <c r="BE383" s="118"/>
      <c r="BF383" s="118"/>
      <c r="BG383" s="118"/>
      <c r="BH383" s="118"/>
      <c r="BI383" s="118"/>
      <c r="BJ383" s="118"/>
      <c r="BK383" s="118"/>
      <c r="BL383" s="118"/>
      <c r="BM383" s="118"/>
      <c r="BN383" s="118"/>
      <c r="BO383" s="118"/>
      <c r="BP383" s="118"/>
      <c r="BQ383" s="118"/>
      <c r="BR383" s="118"/>
      <c r="BS383" s="118"/>
      <c r="BT383" s="118"/>
      <c r="BU383" s="118"/>
      <c r="BV383" s="118"/>
      <c r="BW383" s="118"/>
      <c r="BX383" s="118"/>
      <c r="BY383" s="118"/>
      <c r="BZ383" s="118"/>
      <c r="CA383" s="118"/>
      <c r="CB383" s="118"/>
      <c r="CC383" s="118"/>
      <c r="CD383" s="118"/>
      <c r="CE383" s="118"/>
      <c r="CF383" s="118"/>
      <c r="CG383" s="118"/>
      <c r="CH383" s="118"/>
      <c r="CI383" s="118"/>
      <c r="CJ383" s="118"/>
      <c r="CK383" s="118"/>
      <c r="CL383" s="118"/>
      <c r="CM383" s="118"/>
      <c r="CN383" s="118"/>
      <c r="CO383" s="118"/>
      <c r="CP383" s="118"/>
      <c r="CQ383" s="118"/>
      <c r="CR383" s="118"/>
      <c r="CS383" s="118"/>
      <c r="CT383" s="118"/>
      <c r="CU383" s="118"/>
      <c r="CV383" s="118"/>
      <c r="CW383" s="118"/>
      <c r="CX383" s="118"/>
      <c r="CY383" s="118"/>
      <c r="CZ383" s="118"/>
      <c r="DA383" s="118"/>
      <c r="DB383" s="118"/>
      <c r="DC383" s="118"/>
      <c r="DD383" s="118"/>
      <c r="DE383" s="118"/>
      <c r="DF383" s="118"/>
      <c r="DG383" s="118"/>
      <c r="DH383" s="118"/>
      <c r="DI383" s="118"/>
      <c r="DJ383" s="118"/>
      <c r="DK383" s="118"/>
      <c r="DL383" s="118"/>
      <c r="DM383" s="118"/>
      <c r="DN383" s="118"/>
      <c r="DO383" s="118"/>
      <c r="DP383" s="118"/>
      <c r="DQ383" s="118"/>
      <c r="DR383" s="118"/>
      <c r="DS383" s="118"/>
      <c r="DT383" s="118"/>
      <c r="DU383" s="129"/>
      <c r="DV383" s="118"/>
      <c r="DW383" s="118"/>
      <c r="DX383" s="118"/>
      <c r="DY383" s="118"/>
      <c r="DZ383" s="118"/>
      <c r="EA383" s="118"/>
      <c r="EB383" s="118"/>
      <c r="EC383" s="118"/>
      <c r="ED383" s="118"/>
      <c r="EE383" s="118"/>
      <c r="EF383" s="118"/>
      <c r="EG383" s="118"/>
      <c r="EH383" s="118"/>
      <c r="EI383" s="118"/>
      <c r="EJ383" s="118"/>
      <c r="EK383" s="118"/>
      <c r="EL383" s="123"/>
      <c r="EM383" s="123"/>
      <c r="EN383" s="118"/>
      <c r="EO383" s="118"/>
      <c r="EP383" s="118"/>
      <c r="EQ383" s="118"/>
      <c r="ER383" s="118"/>
      <c r="ES383" s="118"/>
      <c r="ET383" s="118"/>
      <c r="EU383" s="118"/>
      <c r="EV383" s="120"/>
      <c r="EW383" s="120"/>
      <c r="EX383" s="118"/>
      <c r="EY383" s="118"/>
      <c r="EZ383" s="118"/>
      <c r="FA383" s="118"/>
      <c r="FB383" s="118"/>
      <c r="FC383" s="118"/>
      <c r="FD383" s="118"/>
      <c r="FE383" s="118"/>
      <c r="FF383" s="118"/>
      <c r="FG383" s="118"/>
      <c r="FH383" s="118"/>
      <c r="FI383" s="118"/>
      <c r="FJ383" s="118"/>
      <c r="FK383" s="118"/>
      <c r="FL383" s="118"/>
      <c r="FM383" s="118"/>
      <c r="FN383" s="118"/>
      <c r="FO383" s="118"/>
      <c r="FP383" s="118"/>
      <c r="FQ383" s="118"/>
      <c r="FR383" s="118"/>
      <c r="FS383" s="118"/>
      <c r="FT383" s="118"/>
      <c r="FU383" s="118"/>
      <c r="FV383" s="118"/>
      <c r="FW383" s="118"/>
      <c r="FX383" s="118"/>
      <c r="FY383" s="118"/>
      <c r="FZ383" s="118"/>
      <c r="GA383" s="118"/>
      <c r="GB383" s="118"/>
      <c r="GC383" s="118"/>
      <c r="GD383" s="118"/>
      <c r="GE383" s="118"/>
      <c r="GF383" s="118"/>
      <c r="GG383" s="118"/>
      <c r="GH383" s="118"/>
      <c r="GI383" s="118"/>
      <c r="GJ383" s="118"/>
      <c r="GK383" s="118"/>
      <c r="GL383" s="118"/>
      <c r="GM383" s="118"/>
      <c r="GN383" s="118"/>
      <c r="GO383" s="118"/>
      <c r="GP383" s="118"/>
      <c r="GQ383" s="118"/>
      <c r="GR383" s="118"/>
      <c r="GS383" s="118"/>
      <c r="GT383" s="118"/>
      <c r="GU383" s="118"/>
      <c r="GV383" s="118"/>
      <c r="GW383" s="118"/>
      <c r="GX383" s="118"/>
      <c r="GY383" s="118"/>
      <c r="GZ383" s="118"/>
      <c r="HA383" s="118"/>
      <c r="HB383" s="118"/>
      <c r="HC383" s="118"/>
      <c r="HD383" s="118"/>
      <c r="HE383" s="118"/>
      <c r="HF383" s="118"/>
      <c r="HG383" s="118"/>
      <c r="HH383" s="118"/>
      <c r="HI383" s="118"/>
      <c r="HJ383" s="118"/>
      <c r="HK383" s="118"/>
      <c r="HL383" s="118"/>
      <c r="HM383" s="118"/>
      <c r="HN383" s="118"/>
      <c r="HO383" s="118"/>
      <c r="HP383" s="118"/>
      <c r="HQ383" s="118"/>
      <c r="HR383" s="118"/>
      <c r="HS383" s="118"/>
      <c r="HT383" s="118"/>
      <c r="HU383" s="118"/>
      <c r="HV383" s="118"/>
    </row>
    <row r="384" spans="1:230" x14ac:dyDescent="0.3">
      <c r="A384" s="120"/>
      <c r="B384" s="120"/>
      <c r="C384" s="118"/>
      <c r="D384" s="118"/>
      <c r="E384" s="118"/>
      <c r="F384" s="118"/>
      <c r="G384" s="118"/>
      <c r="H384" s="118"/>
      <c r="I384" s="118"/>
      <c r="J384" s="118"/>
      <c r="K384" s="118"/>
      <c r="L384" s="118"/>
      <c r="M384" s="118"/>
      <c r="N384" s="118"/>
      <c r="O384" s="118"/>
      <c r="P384" s="118"/>
      <c r="Q384" s="118"/>
      <c r="R384" s="118"/>
      <c r="S384" s="118"/>
      <c r="T384" s="123"/>
      <c r="U384" s="120"/>
      <c r="V384" s="118"/>
      <c r="W384" s="118"/>
      <c r="X384" s="118"/>
      <c r="Y384" s="118"/>
      <c r="Z384" s="118"/>
      <c r="AA384" s="118"/>
      <c r="AB384" s="118"/>
      <c r="AC384" s="118"/>
      <c r="AD384" s="118"/>
      <c r="AE384" s="118"/>
      <c r="AF384" s="118"/>
      <c r="AG384" s="118"/>
      <c r="AH384" s="118"/>
      <c r="AI384" s="118"/>
      <c r="AJ384" s="118"/>
      <c r="AK384" s="118"/>
      <c r="AL384" s="118"/>
      <c r="AM384" s="118"/>
      <c r="AN384" s="118"/>
      <c r="AO384" s="118"/>
      <c r="AP384" s="118"/>
      <c r="AQ384" s="118"/>
      <c r="AR384" s="118"/>
      <c r="AS384" s="123"/>
      <c r="AT384" s="123"/>
      <c r="AU384" s="118"/>
      <c r="AV384" s="118"/>
      <c r="AW384" s="118"/>
      <c r="AX384" s="118"/>
      <c r="AY384" s="118"/>
      <c r="AZ384" s="118"/>
      <c r="BA384" s="118"/>
      <c r="BB384" s="118"/>
      <c r="BC384" s="118"/>
      <c r="BD384" s="118"/>
      <c r="BE384" s="118"/>
      <c r="BF384" s="118"/>
      <c r="BG384" s="118"/>
      <c r="BH384" s="118"/>
      <c r="BI384" s="118"/>
      <c r="BJ384" s="118"/>
      <c r="BK384" s="118"/>
      <c r="BL384" s="118"/>
      <c r="BM384" s="118"/>
      <c r="BN384" s="118"/>
      <c r="BO384" s="118"/>
      <c r="BP384" s="118"/>
      <c r="BQ384" s="118"/>
      <c r="BR384" s="118"/>
      <c r="BS384" s="118"/>
      <c r="BT384" s="118"/>
      <c r="BU384" s="118"/>
      <c r="BV384" s="118"/>
      <c r="BW384" s="118"/>
      <c r="BX384" s="118"/>
      <c r="BY384" s="118"/>
      <c r="BZ384" s="118"/>
      <c r="CA384" s="118"/>
      <c r="CB384" s="118"/>
      <c r="CC384" s="118"/>
      <c r="CD384" s="118"/>
      <c r="CE384" s="118"/>
      <c r="CF384" s="118"/>
      <c r="CG384" s="118"/>
      <c r="CH384" s="118"/>
      <c r="CI384" s="118"/>
      <c r="CJ384" s="118"/>
      <c r="CK384" s="118"/>
      <c r="CL384" s="118"/>
      <c r="CM384" s="118"/>
      <c r="CN384" s="118"/>
      <c r="CO384" s="118"/>
      <c r="CP384" s="118"/>
      <c r="CQ384" s="118"/>
      <c r="CR384" s="118"/>
      <c r="CS384" s="118"/>
      <c r="CT384" s="118"/>
      <c r="CU384" s="118"/>
      <c r="CV384" s="118"/>
      <c r="CW384" s="118"/>
      <c r="CX384" s="118"/>
      <c r="CY384" s="118"/>
      <c r="CZ384" s="118"/>
      <c r="DA384" s="118"/>
      <c r="DB384" s="118"/>
      <c r="DC384" s="118"/>
      <c r="DD384" s="118"/>
      <c r="DE384" s="118"/>
      <c r="DF384" s="118"/>
      <c r="DG384" s="118"/>
      <c r="DH384" s="118"/>
      <c r="DI384" s="118"/>
      <c r="DJ384" s="118"/>
      <c r="DK384" s="118"/>
      <c r="DL384" s="118"/>
      <c r="DM384" s="118"/>
      <c r="DN384" s="118"/>
      <c r="DO384" s="118"/>
      <c r="DP384" s="118"/>
      <c r="DQ384" s="118"/>
      <c r="DR384" s="118"/>
      <c r="DS384" s="118"/>
      <c r="DT384" s="118"/>
      <c r="DU384" s="129"/>
      <c r="DV384" s="118"/>
      <c r="DW384" s="118"/>
      <c r="DX384" s="118"/>
      <c r="DY384" s="118"/>
      <c r="DZ384" s="118"/>
      <c r="EA384" s="118"/>
      <c r="EB384" s="118"/>
      <c r="EC384" s="118"/>
      <c r="ED384" s="118"/>
      <c r="EE384" s="118"/>
      <c r="EF384" s="118"/>
      <c r="EG384" s="118"/>
      <c r="EH384" s="118"/>
      <c r="EI384" s="118"/>
      <c r="EJ384" s="118"/>
      <c r="EK384" s="118"/>
      <c r="EL384" s="123"/>
      <c r="EM384" s="123"/>
      <c r="EN384" s="118"/>
      <c r="EO384" s="118"/>
      <c r="EP384" s="118"/>
      <c r="EQ384" s="118"/>
      <c r="ER384" s="118"/>
      <c r="ES384" s="118"/>
      <c r="ET384" s="118"/>
      <c r="EU384" s="118"/>
      <c r="EV384" s="120"/>
      <c r="EW384" s="120"/>
      <c r="EX384" s="118"/>
      <c r="EY384" s="118"/>
      <c r="EZ384" s="118"/>
      <c r="FA384" s="118"/>
      <c r="FB384" s="118"/>
      <c r="FC384" s="118"/>
      <c r="FD384" s="118"/>
      <c r="FE384" s="118"/>
      <c r="FF384" s="118"/>
      <c r="FG384" s="118"/>
      <c r="FH384" s="118"/>
      <c r="FI384" s="118"/>
      <c r="FJ384" s="118"/>
      <c r="FK384" s="118"/>
      <c r="FL384" s="118"/>
      <c r="FM384" s="118"/>
      <c r="FN384" s="118"/>
      <c r="FO384" s="118"/>
      <c r="FP384" s="118"/>
      <c r="FQ384" s="118"/>
      <c r="FR384" s="118"/>
      <c r="FS384" s="118"/>
      <c r="FT384" s="118"/>
      <c r="FU384" s="118"/>
      <c r="FV384" s="118"/>
      <c r="FW384" s="118"/>
      <c r="FX384" s="118"/>
      <c r="FY384" s="118"/>
      <c r="FZ384" s="118"/>
      <c r="GA384" s="118"/>
      <c r="GB384" s="118"/>
      <c r="GC384" s="118"/>
      <c r="GD384" s="118"/>
      <c r="GE384" s="118"/>
      <c r="GF384" s="118"/>
      <c r="GG384" s="118"/>
      <c r="GH384" s="118"/>
      <c r="GI384" s="118"/>
      <c r="GJ384" s="118"/>
      <c r="GK384" s="118"/>
      <c r="GL384" s="118"/>
      <c r="GM384" s="118"/>
      <c r="GN384" s="118"/>
      <c r="GO384" s="118"/>
      <c r="GP384" s="118"/>
      <c r="GQ384" s="118"/>
      <c r="GR384" s="118"/>
      <c r="GS384" s="118"/>
      <c r="GT384" s="118"/>
      <c r="GU384" s="118"/>
      <c r="GV384" s="118"/>
      <c r="GW384" s="118"/>
      <c r="GX384" s="118"/>
      <c r="GY384" s="118"/>
      <c r="GZ384" s="118"/>
      <c r="HA384" s="118"/>
      <c r="HB384" s="118"/>
      <c r="HC384" s="118"/>
      <c r="HD384" s="118"/>
      <c r="HE384" s="118"/>
      <c r="HF384" s="118"/>
      <c r="HG384" s="118"/>
      <c r="HH384" s="118"/>
      <c r="HI384" s="118"/>
      <c r="HJ384" s="118"/>
      <c r="HK384" s="118"/>
      <c r="HL384" s="118"/>
      <c r="HM384" s="118"/>
      <c r="HN384" s="118"/>
      <c r="HO384" s="118"/>
      <c r="HP384" s="118"/>
      <c r="HQ384" s="118"/>
      <c r="HR384" s="118"/>
      <c r="HS384" s="118"/>
      <c r="HT384" s="118"/>
      <c r="HU384" s="118"/>
      <c r="HV384" s="118"/>
    </row>
    <row r="385" spans="1:230" x14ac:dyDescent="0.3">
      <c r="A385" s="120"/>
      <c r="B385" s="120"/>
      <c r="C385" s="118"/>
      <c r="D385" s="118"/>
      <c r="E385" s="118"/>
      <c r="F385" s="118"/>
      <c r="G385" s="118"/>
      <c r="H385" s="118"/>
      <c r="I385" s="118"/>
      <c r="J385" s="118"/>
      <c r="K385" s="118"/>
      <c r="L385" s="118"/>
      <c r="M385" s="118"/>
      <c r="N385" s="118"/>
      <c r="O385" s="118"/>
      <c r="P385" s="118"/>
      <c r="Q385" s="118"/>
      <c r="R385" s="118"/>
      <c r="S385" s="118"/>
      <c r="T385" s="123"/>
      <c r="U385" s="120"/>
      <c r="V385" s="118"/>
      <c r="W385" s="118"/>
      <c r="X385" s="118"/>
      <c r="Y385" s="118"/>
      <c r="Z385" s="118"/>
      <c r="AA385" s="118"/>
      <c r="AB385" s="118"/>
      <c r="AC385" s="118"/>
      <c r="AD385" s="118"/>
      <c r="AE385" s="118"/>
      <c r="AF385" s="118"/>
      <c r="AG385" s="118"/>
      <c r="AH385" s="118"/>
      <c r="AI385" s="118"/>
      <c r="AJ385" s="118"/>
      <c r="AK385" s="118"/>
      <c r="AL385" s="118"/>
      <c r="AM385" s="118"/>
      <c r="AN385" s="118"/>
      <c r="AO385" s="118"/>
      <c r="AP385" s="118"/>
      <c r="AQ385" s="118"/>
      <c r="AR385" s="118"/>
      <c r="AS385" s="123"/>
      <c r="AT385" s="123"/>
      <c r="AU385" s="118"/>
      <c r="AV385" s="118"/>
      <c r="AW385" s="118"/>
      <c r="AX385" s="118"/>
      <c r="AY385" s="118"/>
      <c r="AZ385" s="118"/>
      <c r="BA385" s="118"/>
      <c r="BB385" s="118"/>
      <c r="BC385" s="118"/>
      <c r="BD385" s="118"/>
      <c r="BE385" s="118"/>
      <c r="BF385" s="118"/>
      <c r="BG385" s="118"/>
      <c r="BH385" s="118"/>
      <c r="BI385" s="118"/>
      <c r="BJ385" s="118"/>
      <c r="BK385" s="118"/>
      <c r="BL385" s="118"/>
      <c r="BM385" s="118"/>
      <c r="BN385" s="118"/>
      <c r="BO385" s="118"/>
      <c r="BP385" s="118"/>
      <c r="BQ385" s="118"/>
      <c r="BR385" s="118"/>
      <c r="BS385" s="118"/>
      <c r="BT385" s="118"/>
      <c r="BU385" s="118"/>
      <c r="BV385" s="118"/>
      <c r="BW385" s="118"/>
      <c r="BX385" s="118"/>
      <c r="BY385" s="118"/>
      <c r="BZ385" s="118"/>
      <c r="CA385" s="118"/>
      <c r="CB385" s="118"/>
      <c r="CC385" s="118"/>
      <c r="CD385" s="118"/>
      <c r="CE385" s="118"/>
      <c r="CF385" s="118"/>
      <c r="CG385" s="118"/>
      <c r="CH385" s="118"/>
      <c r="CI385" s="118"/>
      <c r="CJ385" s="118"/>
      <c r="CK385" s="118"/>
      <c r="CL385" s="118"/>
      <c r="CM385" s="118"/>
      <c r="CN385" s="118"/>
      <c r="CO385" s="118"/>
      <c r="CP385" s="118"/>
      <c r="CQ385" s="118"/>
      <c r="CR385" s="118"/>
      <c r="CS385" s="118"/>
      <c r="CT385" s="118"/>
      <c r="CU385" s="118"/>
      <c r="CV385" s="118"/>
      <c r="CW385" s="118"/>
      <c r="CX385" s="118"/>
      <c r="CY385" s="118"/>
      <c r="CZ385" s="118"/>
      <c r="DA385" s="118"/>
      <c r="DB385" s="118"/>
      <c r="DC385" s="118"/>
      <c r="DD385" s="118"/>
      <c r="DE385" s="118"/>
      <c r="DF385" s="118"/>
      <c r="DG385" s="118"/>
      <c r="DH385" s="118"/>
      <c r="DI385" s="118"/>
      <c r="DJ385" s="118"/>
      <c r="DK385" s="118"/>
      <c r="DL385" s="118"/>
      <c r="DM385" s="118"/>
      <c r="DN385" s="118"/>
      <c r="DO385" s="118"/>
      <c r="DP385" s="118"/>
      <c r="DQ385" s="118"/>
      <c r="DR385" s="118"/>
      <c r="DS385" s="118"/>
      <c r="DT385" s="118"/>
      <c r="DU385" s="129"/>
      <c r="DV385" s="118"/>
      <c r="DW385" s="118"/>
      <c r="DX385" s="118"/>
      <c r="DY385" s="118"/>
      <c r="DZ385" s="118"/>
      <c r="EA385" s="118"/>
      <c r="EB385" s="118"/>
      <c r="EC385" s="118"/>
      <c r="ED385" s="118"/>
      <c r="EE385" s="118"/>
      <c r="EF385" s="118"/>
      <c r="EG385" s="118"/>
      <c r="EH385" s="118"/>
      <c r="EI385" s="118"/>
      <c r="EJ385" s="118"/>
      <c r="EK385" s="118"/>
      <c r="EL385" s="123"/>
      <c r="EM385" s="123"/>
      <c r="EN385" s="118"/>
      <c r="EO385" s="118"/>
      <c r="EP385" s="118"/>
      <c r="EQ385" s="118"/>
      <c r="ER385" s="118"/>
      <c r="ES385" s="118"/>
      <c r="ET385" s="118"/>
      <c r="EU385" s="118"/>
      <c r="EV385" s="120"/>
      <c r="EW385" s="120"/>
      <c r="EX385" s="118"/>
      <c r="EY385" s="118"/>
      <c r="EZ385" s="118"/>
      <c r="FA385" s="118"/>
      <c r="FB385" s="118"/>
      <c r="FC385" s="118"/>
      <c r="FD385" s="118"/>
      <c r="FE385" s="118"/>
      <c r="FF385" s="118"/>
      <c r="FG385" s="118"/>
      <c r="FH385" s="118"/>
      <c r="FI385" s="118"/>
      <c r="FJ385" s="118"/>
      <c r="FK385" s="118"/>
      <c r="FL385" s="118"/>
      <c r="FM385" s="118"/>
      <c r="FN385" s="118"/>
      <c r="FO385" s="118"/>
      <c r="FP385" s="118"/>
      <c r="FQ385" s="118"/>
      <c r="FR385" s="118"/>
      <c r="FS385" s="118"/>
      <c r="FT385" s="118"/>
      <c r="FU385" s="118"/>
      <c r="FV385" s="118"/>
      <c r="FW385" s="118"/>
      <c r="FX385" s="118"/>
      <c r="FY385" s="118"/>
      <c r="FZ385" s="118"/>
      <c r="GA385" s="118"/>
      <c r="GB385" s="118"/>
      <c r="GC385" s="118"/>
      <c r="GD385" s="118"/>
      <c r="GE385" s="118"/>
      <c r="GF385" s="118"/>
      <c r="GG385" s="118"/>
      <c r="GH385" s="118"/>
      <c r="GI385" s="118"/>
      <c r="GJ385" s="118"/>
      <c r="GK385" s="118"/>
      <c r="GL385" s="118"/>
      <c r="GM385" s="118"/>
      <c r="GN385" s="118"/>
      <c r="GO385" s="118"/>
      <c r="GP385" s="118"/>
      <c r="GQ385" s="118"/>
      <c r="GR385" s="118"/>
      <c r="GS385" s="118"/>
      <c r="GT385" s="118"/>
      <c r="GU385" s="118"/>
      <c r="GV385" s="118"/>
      <c r="GW385" s="118"/>
      <c r="GX385" s="118"/>
      <c r="GY385" s="118"/>
      <c r="GZ385" s="118"/>
      <c r="HA385" s="118"/>
      <c r="HB385" s="118"/>
      <c r="HC385" s="118"/>
      <c r="HD385" s="118"/>
      <c r="HE385" s="118"/>
      <c r="HF385" s="118"/>
      <c r="HG385" s="118"/>
      <c r="HH385" s="118"/>
      <c r="HI385" s="118"/>
      <c r="HJ385" s="118"/>
      <c r="HK385" s="118"/>
      <c r="HL385" s="118"/>
      <c r="HM385" s="118"/>
      <c r="HN385" s="118"/>
      <c r="HO385" s="118"/>
      <c r="HP385" s="118"/>
      <c r="HQ385" s="118"/>
      <c r="HR385" s="118"/>
      <c r="HS385" s="118"/>
      <c r="HT385" s="118"/>
      <c r="HU385" s="118"/>
      <c r="HV385" s="118"/>
    </row>
    <row r="386" spans="1:230" x14ac:dyDescent="0.3">
      <c r="A386" s="120"/>
      <c r="B386" s="120"/>
      <c r="C386" s="118"/>
      <c r="D386" s="118"/>
      <c r="E386" s="118"/>
      <c r="F386" s="118"/>
      <c r="G386" s="118"/>
      <c r="H386" s="118"/>
      <c r="I386" s="118"/>
      <c r="J386" s="118"/>
      <c r="K386" s="118"/>
      <c r="L386" s="118"/>
      <c r="M386" s="118"/>
      <c r="N386" s="118"/>
      <c r="O386" s="118"/>
      <c r="P386" s="118"/>
      <c r="Q386" s="118"/>
      <c r="R386" s="118"/>
      <c r="S386" s="118"/>
      <c r="T386" s="123"/>
      <c r="U386" s="120"/>
      <c r="V386" s="118"/>
      <c r="W386" s="118"/>
      <c r="X386" s="118"/>
      <c r="Y386" s="118"/>
      <c r="Z386" s="118"/>
      <c r="AA386" s="118"/>
      <c r="AB386" s="118"/>
      <c r="AC386" s="118"/>
      <c r="AD386" s="118"/>
      <c r="AE386" s="118"/>
      <c r="AF386" s="118"/>
      <c r="AG386" s="118"/>
      <c r="AH386" s="118"/>
      <c r="AI386" s="118"/>
      <c r="AJ386" s="118"/>
      <c r="AK386" s="118"/>
      <c r="AL386" s="118"/>
      <c r="AM386" s="118"/>
      <c r="AN386" s="118"/>
      <c r="AO386" s="118"/>
      <c r="AP386" s="118"/>
      <c r="AQ386" s="118"/>
      <c r="AR386" s="118"/>
      <c r="AS386" s="123"/>
      <c r="AT386" s="123"/>
      <c r="AU386" s="118"/>
      <c r="AV386" s="118"/>
      <c r="AW386" s="118"/>
      <c r="AX386" s="118"/>
      <c r="AY386" s="118"/>
      <c r="AZ386" s="118"/>
      <c r="BA386" s="118"/>
      <c r="BB386" s="118"/>
      <c r="BC386" s="118"/>
      <c r="BD386" s="118"/>
      <c r="BE386" s="118"/>
      <c r="BF386" s="118"/>
      <c r="BG386" s="118"/>
      <c r="BH386" s="118"/>
      <c r="BI386" s="118"/>
      <c r="BJ386" s="118"/>
      <c r="BK386" s="118"/>
      <c r="BL386" s="118"/>
      <c r="BM386" s="118"/>
      <c r="BN386" s="118"/>
      <c r="BO386" s="118"/>
      <c r="BP386" s="118"/>
      <c r="BQ386" s="118"/>
      <c r="BR386" s="118"/>
      <c r="BS386" s="118"/>
      <c r="BT386" s="118"/>
      <c r="BU386" s="118"/>
      <c r="BV386" s="118"/>
      <c r="BW386" s="118"/>
      <c r="BX386" s="118"/>
      <c r="BY386" s="118"/>
      <c r="BZ386" s="118"/>
      <c r="CA386" s="118"/>
      <c r="CB386" s="118"/>
      <c r="CC386" s="118"/>
      <c r="CD386" s="118"/>
      <c r="CE386" s="118"/>
      <c r="CF386" s="118"/>
      <c r="CG386" s="118"/>
      <c r="CH386" s="118"/>
      <c r="CI386" s="118"/>
      <c r="CJ386" s="118"/>
      <c r="CK386" s="118"/>
      <c r="CL386" s="118"/>
      <c r="CM386" s="118"/>
      <c r="CN386" s="118"/>
      <c r="CO386" s="118"/>
      <c r="CP386" s="118"/>
      <c r="CQ386" s="118"/>
      <c r="CR386" s="118"/>
      <c r="CS386" s="118"/>
      <c r="CT386" s="118"/>
      <c r="CU386" s="118"/>
      <c r="CV386" s="118"/>
      <c r="CW386" s="118"/>
      <c r="CX386" s="118"/>
      <c r="CY386" s="118"/>
      <c r="CZ386" s="118"/>
      <c r="DA386" s="118"/>
      <c r="DB386" s="118"/>
      <c r="DC386" s="118"/>
      <c r="DD386" s="118"/>
      <c r="DE386" s="118"/>
      <c r="DF386" s="118"/>
      <c r="DG386" s="118"/>
      <c r="DH386" s="118"/>
      <c r="DI386" s="118"/>
      <c r="DJ386" s="118"/>
      <c r="DK386" s="118"/>
      <c r="DL386" s="118"/>
      <c r="DM386" s="118"/>
      <c r="DN386" s="118"/>
      <c r="DO386" s="118"/>
      <c r="DP386" s="118"/>
      <c r="DQ386" s="118"/>
      <c r="DR386" s="118"/>
      <c r="DS386" s="118"/>
      <c r="DT386" s="118"/>
      <c r="DU386" s="129"/>
      <c r="DV386" s="118"/>
      <c r="DW386" s="118"/>
      <c r="DX386" s="118"/>
      <c r="DY386" s="118"/>
      <c r="DZ386" s="118"/>
      <c r="EA386" s="118"/>
      <c r="EB386" s="118"/>
      <c r="EC386" s="118"/>
      <c r="ED386" s="118"/>
      <c r="EE386" s="118"/>
      <c r="EF386" s="118"/>
      <c r="EG386" s="118"/>
      <c r="EH386" s="118"/>
      <c r="EI386" s="118"/>
      <c r="EJ386" s="118"/>
      <c r="EK386" s="118"/>
      <c r="EL386" s="123"/>
      <c r="EM386" s="123"/>
      <c r="EN386" s="118"/>
      <c r="EO386" s="118"/>
      <c r="EP386" s="118"/>
      <c r="EQ386" s="118"/>
      <c r="ER386" s="118"/>
      <c r="ES386" s="118"/>
      <c r="ET386" s="118"/>
      <c r="EU386" s="118"/>
      <c r="EV386" s="120"/>
      <c r="EW386" s="120"/>
      <c r="EX386" s="118"/>
      <c r="EY386" s="118"/>
      <c r="EZ386" s="118"/>
      <c r="FA386" s="118"/>
      <c r="FB386" s="118"/>
      <c r="FC386" s="118"/>
      <c r="FD386" s="118"/>
      <c r="FE386" s="118"/>
      <c r="FF386" s="118"/>
      <c r="FG386" s="118"/>
      <c r="FH386" s="118"/>
      <c r="FI386" s="118"/>
      <c r="FJ386" s="118"/>
      <c r="FK386" s="118"/>
      <c r="FL386" s="118"/>
      <c r="FM386" s="118"/>
      <c r="FN386" s="118"/>
      <c r="FO386" s="118"/>
      <c r="FP386" s="118"/>
      <c r="FQ386" s="118"/>
      <c r="FR386" s="118"/>
      <c r="FS386" s="118"/>
      <c r="FT386" s="118"/>
      <c r="FU386" s="118"/>
      <c r="FV386" s="118"/>
      <c r="FW386" s="118"/>
      <c r="FX386" s="118"/>
      <c r="FY386" s="118"/>
      <c r="FZ386" s="118"/>
      <c r="GA386" s="118"/>
      <c r="GB386" s="118"/>
      <c r="GC386" s="118"/>
      <c r="GD386" s="118"/>
      <c r="GE386" s="118"/>
      <c r="GF386" s="118"/>
      <c r="GG386" s="118"/>
      <c r="GH386" s="118"/>
      <c r="GI386" s="118"/>
      <c r="GJ386" s="118"/>
      <c r="GK386" s="118"/>
      <c r="GL386" s="118"/>
      <c r="GM386" s="118"/>
      <c r="GN386" s="118"/>
      <c r="GO386" s="118"/>
      <c r="GP386" s="118"/>
      <c r="GQ386" s="118"/>
      <c r="GR386" s="118"/>
      <c r="GS386" s="118"/>
      <c r="GT386" s="118"/>
      <c r="GU386" s="118"/>
      <c r="GV386" s="118"/>
      <c r="GW386" s="118"/>
      <c r="GX386" s="118"/>
      <c r="GY386" s="118"/>
      <c r="GZ386" s="118"/>
      <c r="HA386" s="118"/>
      <c r="HB386" s="118"/>
      <c r="HC386" s="118"/>
      <c r="HD386" s="118"/>
      <c r="HE386" s="118"/>
      <c r="HF386" s="118"/>
      <c r="HG386" s="118"/>
      <c r="HH386" s="118"/>
      <c r="HI386" s="118"/>
      <c r="HJ386" s="118"/>
      <c r="HK386" s="118"/>
      <c r="HL386" s="118"/>
      <c r="HM386" s="118"/>
      <c r="HN386" s="118"/>
      <c r="HO386" s="118"/>
      <c r="HP386" s="118"/>
      <c r="HQ386" s="118"/>
      <c r="HR386" s="118"/>
      <c r="HS386" s="118"/>
      <c r="HT386" s="118"/>
      <c r="HU386" s="118"/>
      <c r="HV386" s="118"/>
    </row>
    <row r="387" spans="1:230" x14ac:dyDescent="0.3">
      <c r="A387" s="120"/>
      <c r="B387" s="120"/>
      <c r="C387" s="118"/>
      <c r="D387" s="118"/>
      <c r="E387" s="118"/>
      <c r="F387" s="118"/>
      <c r="G387" s="118"/>
      <c r="H387" s="118"/>
      <c r="I387" s="118"/>
      <c r="J387" s="118"/>
      <c r="K387" s="118"/>
      <c r="L387" s="118"/>
      <c r="M387" s="118"/>
      <c r="N387" s="118"/>
      <c r="O387" s="118"/>
      <c r="P387" s="118"/>
      <c r="Q387" s="118"/>
      <c r="R387" s="118"/>
      <c r="S387" s="118"/>
      <c r="T387" s="123"/>
      <c r="U387" s="120"/>
      <c r="V387" s="118"/>
      <c r="W387" s="118"/>
      <c r="X387" s="118"/>
      <c r="Y387" s="118"/>
      <c r="Z387" s="118"/>
      <c r="AA387" s="118"/>
      <c r="AB387" s="118"/>
      <c r="AC387" s="118"/>
      <c r="AD387" s="118"/>
      <c r="AE387" s="118"/>
      <c r="AF387" s="118"/>
      <c r="AG387" s="118"/>
      <c r="AH387" s="118"/>
      <c r="AI387" s="118"/>
      <c r="AJ387" s="118"/>
      <c r="AK387" s="118"/>
      <c r="AL387" s="118"/>
      <c r="AM387" s="118"/>
      <c r="AN387" s="118"/>
      <c r="AO387" s="118"/>
      <c r="AP387" s="118"/>
      <c r="AQ387" s="118"/>
      <c r="AR387" s="118"/>
      <c r="AS387" s="123"/>
      <c r="AT387" s="123"/>
      <c r="AU387" s="118"/>
      <c r="AV387" s="118"/>
      <c r="AW387" s="118"/>
      <c r="AX387" s="118"/>
      <c r="AY387" s="118"/>
      <c r="AZ387" s="118"/>
      <c r="BA387" s="118"/>
      <c r="BB387" s="118"/>
      <c r="BC387" s="118"/>
      <c r="BD387" s="118"/>
      <c r="BE387" s="118"/>
      <c r="BF387" s="118"/>
      <c r="BG387" s="118"/>
      <c r="BH387" s="118"/>
      <c r="BI387" s="118"/>
      <c r="BJ387" s="118"/>
      <c r="BK387" s="118"/>
      <c r="BL387" s="118"/>
      <c r="BM387" s="118"/>
      <c r="BN387" s="118"/>
      <c r="BO387" s="118"/>
      <c r="BP387" s="118"/>
      <c r="BQ387" s="118"/>
      <c r="BR387" s="118"/>
      <c r="BS387" s="118"/>
      <c r="BT387" s="118"/>
      <c r="BU387" s="118"/>
      <c r="BV387" s="118"/>
      <c r="BW387" s="118"/>
      <c r="BX387" s="118"/>
      <c r="BY387" s="118"/>
      <c r="BZ387" s="118"/>
      <c r="CA387" s="118"/>
      <c r="CB387" s="118"/>
      <c r="CC387" s="118"/>
      <c r="CD387" s="118"/>
      <c r="CE387" s="118"/>
      <c r="CF387" s="118"/>
      <c r="CG387" s="118"/>
      <c r="CH387" s="118"/>
      <c r="CI387" s="118"/>
      <c r="CJ387" s="118"/>
      <c r="CK387" s="118"/>
      <c r="CL387" s="118"/>
      <c r="CM387" s="118"/>
      <c r="CN387" s="118"/>
      <c r="CO387" s="118"/>
      <c r="CP387" s="118"/>
      <c r="CQ387" s="118"/>
      <c r="CR387" s="118"/>
      <c r="CS387" s="118"/>
      <c r="CT387" s="118"/>
      <c r="CU387" s="118"/>
      <c r="CV387" s="118"/>
      <c r="CW387" s="118"/>
      <c r="CX387" s="118"/>
      <c r="CY387" s="118"/>
      <c r="CZ387" s="118"/>
      <c r="DA387" s="118"/>
      <c r="DB387" s="118"/>
      <c r="DC387" s="118"/>
      <c r="DD387" s="118"/>
      <c r="DE387" s="118"/>
      <c r="DF387" s="118"/>
      <c r="DG387" s="118"/>
      <c r="DH387" s="118"/>
      <c r="DI387" s="118"/>
      <c r="DJ387" s="118"/>
      <c r="DK387" s="118"/>
      <c r="DL387" s="118"/>
      <c r="DM387" s="118"/>
      <c r="DN387" s="118"/>
      <c r="DO387" s="118"/>
      <c r="DP387" s="118"/>
      <c r="DQ387" s="118"/>
      <c r="DR387" s="118"/>
      <c r="DS387" s="118"/>
      <c r="DT387" s="118"/>
      <c r="DU387" s="129"/>
      <c r="DV387" s="118"/>
      <c r="DW387" s="118"/>
      <c r="DX387" s="118"/>
      <c r="DY387" s="118"/>
      <c r="DZ387" s="118"/>
      <c r="EA387" s="118"/>
      <c r="EB387" s="118"/>
      <c r="EC387" s="118"/>
      <c r="ED387" s="118"/>
      <c r="EE387" s="118"/>
      <c r="EF387" s="118"/>
      <c r="EG387" s="118"/>
      <c r="EH387" s="118"/>
      <c r="EI387" s="118"/>
      <c r="EJ387" s="118"/>
      <c r="EK387" s="118"/>
      <c r="EL387" s="123"/>
      <c r="EM387" s="123"/>
      <c r="EN387" s="118"/>
      <c r="EO387" s="118"/>
      <c r="EP387" s="118"/>
      <c r="EQ387" s="118"/>
      <c r="ER387" s="118"/>
      <c r="ES387" s="118"/>
      <c r="ET387" s="118"/>
      <c r="EU387" s="118"/>
      <c r="EV387" s="120"/>
      <c r="EW387" s="120"/>
      <c r="EX387" s="118"/>
      <c r="EY387" s="118"/>
      <c r="EZ387" s="118"/>
      <c r="FA387" s="118"/>
      <c r="FB387" s="118"/>
      <c r="FC387" s="118"/>
      <c r="FD387" s="118"/>
      <c r="FE387" s="118"/>
      <c r="FF387" s="118"/>
      <c r="FG387" s="118"/>
      <c r="FH387" s="118"/>
      <c r="FI387" s="118"/>
      <c r="FJ387" s="118"/>
      <c r="FK387" s="118"/>
      <c r="FL387" s="118"/>
      <c r="FM387" s="118"/>
      <c r="FN387" s="118"/>
      <c r="FO387" s="118"/>
      <c r="FP387" s="118"/>
      <c r="FQ387" s="118"/>
      <c r="FR387" s="118"/>
      <c r="FS387" s="118"/>
      <c r="FT387" s="118"/>
      <c r="FU387" s="118"/>
      <c r="FV387" s="118"/>
      <c r="FW387" s="118"/>
      <c r="FX387" s="118"/>
      <c r="FY387" s="118"/>
      <c r="FZ387" s="118"/>
      <c r="GA387" s="118"/>
      <c r="GB387" s="118"/>
      <c r="GC387" s="118"/>
      <c r="GD387" s="118"/>
      <c r="GE387" s="118"/>
      <c r="GF387" s="118"/>
      <c r="GG387" s="118"/>
      <c r="GH387" s="118"/>
      <c r="GI387" s="118"/>
      <c r="GJ387" s="118"/>
      <c r="GK387" s="118"/>
      <c r="GL387" s="118"/>
      <c r="GM387" s="118"/>
      <c r="GN387" s="118"/>
      <c r="GO387" s="118"/>
      <c r="GP387" s="118"/>
      <c r="GQ387" s="118"/>
      <c r="GR387" s="118"/>
      <c r="GS387" s="118"/>
      <c r="GT387" s="118"/>
      <c r="GU387" s="118"/>
      <c r="GV387" s="118"/>
      <c r="GW387" s="118"/>
      <c r="GX387" s="118"/>
      <c r="GY387" s="118"/>
      <c r="GZ387" s="118"/>
      <c r="HA387" s="118"/>
      <c r="HB387" s="118"/>
      <c r="HC387" s="118"/>
      <c r="HD387" s="118"/>
      <c r="HE387" s="118"/>
      <c r="HF387" s="118"/>
      <c r="HG387" s="118"/>
      <c r="HH387" s="118"/>
      <c r="HI387" s="118"/>
      <c r="HJ387" s="118"/>
      <c r="HK387" s="118"/>
      <c r="HL387" s="118"/>
      <c r="HM387" s="118"/>
      <c r="HN387" s="118"/>
      <c r="HO387" s="118"/>
      <c r="HP387" s="118"/>
      <c r="HQ387" s="118"/>
      <c r="HR387" s="118"/>
      <c r="HS387" s="118"/>
      <c r="HT387" s="118"/>
      <c r="HU387" s="118"/>
      <c r="HV387" s="118"/>
    </row>
    <row r="388" spans="1:230" x14ac:dyDescent="0.3">
      <c r="A388" s="120"/>
      <c r="B388" s="120"/>
      <c r="C388" s="118"/>
      <c r="D388" s="118"/>
      <c r="E388" s="118"/>
      <c r="F388" s="118"/>
      <c r="G388" s="118"/>
      <c r="H388" s="118"/>
      <c r="I388" s="118"/>
      <c r="J388" s="118"/>
      <c r="K388" s="118"/>
      <c r="L388" s="118"/>
      <c r="M388" s="118"/>
      <c r="N388" s="118"/>
      <c r="O388" s="118"/>
      <c r="P388" s="118"/>
      <c r="Q388" s="118"/>
      <c r="R388" s="118"/>
      <c r="S388" s="118"/>
      <c r="T388" s="123"/>
      <c r="U388" s="120"/>
      <c r="V388" s="118"/>
      <c r="W388" s="118"/>
      <c r="X388" s="118"/>
      <c r="Y388" s="118"/>
      <c r="Z388" s="118"/>
      <c r="AA388" s="118"/>
      <c r="AB388" s="118"/>
      <c r="AC388" s="118"/>
      <c r="AD388" s="118"/>
      <c r="AE388" s="118"/>
      <c r="AF388" s="118"/>
      <c r="AG388" s="118"/>
      <c r="AH388" s="118"/>
      <c r="AI388" s="118"/>
      <c r="AJ388" s="118"/>
      <c r="AK388" s="118"/>
      <c r="AL388" s="118"/>
      <c r="AM388" s="118"/>
      <c r="AN388" s="118"/>
      <c r="AO388" s="118"/>
      <c r="AP388" s="118"/>
      <c r="AQ388" s="118"/>
      <c r="AR388" s="118"/>
      <c r="AS388" s="123"/>
      <c r="AT388" s="123"/>
      <c r="AU388" s="118"/>
      <c r="AV388" s="118"/>
      <c r="AW388" s="118"/>
      <c r="AX388" s="118"/>
      <c r="AY388" s="118"/>
      <c r="AZ388" s="118"/>
      <c r="BA388" s="118"/>
      <c r="BB388" s="118"/>
      <c r="BC388" s="118"/>
      <c r="BD388" s="118"/>
      <c r="BE388" s="118"/>
      <c r="BF388" s="118"/>
      <c r="BG388" s="118"/>
      <c r="BH388" s="118"/>
      <c r="BI388" s="118"/>
      <c r="BJ388" s="118"/>
      <c r="BK388" s="118"/>
      <c r="BL388" s="118"/>
      <c r="BM388" s="118"/>
      <c r="BN388" s="118"/>
      <c r="BO388" s="118"/>
      <c r="BP388" s="118"/>
      <c r="BQ388" s="118"/>
      <c r="BR388" s="118"/>
      <c r="BS388" s="118"/>
      <c r="BT388" s="118"/>
      <c r="BU388" s="118"/>
      <c r="BV388" s="118"/>
      <c r="BW388" s="118"/>
      <c r="BX388" s="118"/>
      <c r="BY388" s="118"/>
      <c r="BZ388" s="118"/>
      <c r="CA388" s="118"/>
      <c r="CB388" s="118"/>
      <c r="CC388" s="118"/>
      <c r="CD388" s="118"/>
      <c r="CE388" s="118"/>
      <c r="CF388" s="118"/>
      <c r="CG388" s="118"/>
      <c r="CH388" s="118"/>
      <c r="CI388" s="118"/>
      <c r="CJ388" s="118"/>
      <c r="CK388" s="118"/>
      <c r="CL388" s="118"/>
      <c r="CM388" s="118"/>
      <c r="CN388" s="118"/>
      <c r="CO388" s="118"/>
      <c r="CP388" s="118"/>
      <c r="CQ388" s="118"/>
      <c r="CR388" s="118"/>
      <c r="CS388" s="118"/>
      <c r="CT388" s="118"/>
      <c r="CU388" s="118"/>
      <c r="CV388" s="118"/>
      <c r="CW388" s="118"/>
      <c r="CX388" s="118"/>
      <c r="CY388" s="118"/>
      <c r="CZ388" s="118"/>
      <c r="DA388" s="118"/>
      <c r="DB388" s="118"/>
      <c r="DC388" s="118"/>
      <c r="DD388" s="118"/>
      <c r="DE388" s="118"/>
      <c r="DF388" s="118"/>
      <c r="DG388" s="118"/>
      <c r="DH388" s="118"/>
      <c r="DI388" s="118"/>
      <c r="DJ388" s="118"/>
      <c r="DK388" s="118"/>
      <c r="DL388" s="118"/>
      <c r="DM388" s="118"/>
      <c r="DN388" s="118"/>
      <c r="DO388" s="118"/>
      <c r="DP388" s="118"/>
      <c r="DQ388" s="118"/>
      <c r="DR388" s="118"/>
      <c r="DS388" s="118"/>
      <c r="DT388" s="118"/>
      <c r="DU388" s="129"/>
      <c r="DV388" s="118"/>
      <c r="DW388" s="118"/>
      <c r="DX388" s="118"/>
      <c r="DY388" s="118"/>
      <c r="DZ388" s="118"/>
      <c r="EA388" s="118"/>
      <c r="EB388" s="118"/>
      <c r="EC388" s="118"/>
      <c r="ED388" s="118"/>
      <c r="EE388" s="118"/>
      <c r="EF388" s="118"/>
      <c r="EG388" s="118"/>
      <c r="EH388" s="118"/>
      <c r="EI388" s="118"/>
      <c r="EJ388" s="118"/>
      <c r="EK388" s="118"/>
      <c r="EL388" s="123"/>
      <c r="EM388" s="123"/>
      <c r="EN388" s="118"/>
      <c r="EO388" s="118"/>
      <c r="EP388" s="118"/>
      <c r="EQ388" s="118"/>
      <c r="ER388" s="118"/>
      <c r="ES388" s="118"/>
      <c r="ET388" s="118"/>
      <c r="EU388" s="118"/>
      <c r="EV388" s="120"/>
      <c r="EW388" s="120"/>
      <c r="EX388" s="118"/>
      <c r="EY388" s="118"/>
      <c r="EZ388" s="118"/>
      <c r="FA388" s="118"/>
      <c r="FB388" s="118"/>
      <c r="FC388" s="118"/>
      <c r="FD388" s="118"/>
      <c r="FE388" s="118"/>
      <c r="FF388" s="118"/>
      <c r="FG388" s="118"/>
      <c r="FH388" s="118"/>
      <c r="FI388" s="118"/>
      <c r="FJ388" s="118"/>
      <c r="FK388" s="118"/>
      <c r="FL388" s="118"/>
      <c r="FM388" s="118"/>
      <c r="FN388" s="118"/>
      <c r="FO388" s="118"/>
      <c r="FP388" s="118"/>
      <c r="FQ388" s="118"/>
      <c r="FR388" s="118"/>
      <c r="FS388" s="118"/>
      <c r="FT388" s="118"/>
      <c r="FU388" s="118"/>
      <c r="FV388" s="118"/>
      <c r="FW388" s="118"/>
      <c r="FX388" s="118"/>
      <c r="FY388" s="118"/>
      <c r="FZ388" s="118"/>
      <c r="GA388" s="118"/>
      <c r="GB388" s="118"/>
      <c r="GC388" s="118"/>
      <c r="GD388" s="118"/>
      <c r="GE388" s="118"/>
      <c r="GF388" s="118"/>
      <c r="GG388" s="118"/>
      <c r="GH388" s="118"/>
      <c r="GI388" s="118"/>
      <c r="GJ388" s="118"/>
      <c r="GK388" s="118"/>
      <c r="GL388" s="118"/>
      <c r="GM388" s="118"/>
      <c r="GN388" s="118"/>
      <c r="GO388" s="118"/>
      <c r="GP388" s="118"/>
      <c r="GQ388" s="118"/>
      <c r="GR388" s="118"/>
      <c r="GS388" s="118"/>
      <c r="GT388" s="118"/>
      <c r="GU388" s="118"/>
      <c r="GV388" s="118"/>
      <c r="GW388" s="118"/>
      <c r="GX388" s="118"/>
      <c r="GY388" s="118"/>
      <c r="GZ388" s="118"/>
      <c r="HA388" s="118"/>
      <c r="HB388" s="118"/>
      <c r="HC388" s="118"/>
      <c r="HD388" s="118"/>
      <c r="HE388" s="118"/>
      <c r="HF388" s="118"/>
      <c r="HG388" s="118"/>
      <c r="HH388" s="118"/>
      <c r="HI388" s="118"/>
      <c r="HJ388" s="118"/>
      <c r="HK388" s="118"/>
      <c r="HL388" s="118"/>
      <c r="HM388" s="118"/>
      <c r="HN388" s="118"/>
      <c r="HO388" s="118"/>
      <c r="HP388" s="118"/>
      <c r="HQ388" s="118"/>
      <c r="HR388" s="118"/>
      <c r="HS388" s="118"/>
      <c r="HT388" s="118"/>
      <c r="HU388" s="118"/>
      <c r="HV388" s="118"/>
    </row>
    <row r="389" spans="1:230" x14ac:dyDescent="0.3">
      <c r="A389" s="120"/>
      <c r="B389" s="120"/>
      <c r="C389" s="118"/>
      <c r="D389" s="118"/>
      <c r="E389" s="118"/>
      <c r="F389" s="118"/>
      <c r="G389" s="118"/>
      <c r="H389" s="118"/>
      <c r="I389" s="118"/>
      <c r="J389" s="118"/>
      <c r="K389" s="118"/>
      <c r="L389" s="118"/>
      <c r="M389" s="118"/>
      <c r="N389" s="118"/>
      <c r="O389" s="118"/>
      <c r="P389" s="118"/>
      <c r="Q389" s="118"/>
      <c r="R389" s="118"/>
      <c r="S389" s="118"/>
      <c r="T389" s="123"/>
      <c r="U389" s="120"/>
      <c r="V389" s="118"/>
      <c r="W389" s="118"/>
      <c r="X389" s="118"/>
      <c r="Y389" s="118"/>
      <c r="Z389" s="118"/>
      <c r="AA389" s="118"/>
      <c r="AB389" s="118"/>
      <c r="AC389" s="118"/>
      <c r="AD389" s="118"/>
      <c r="AE389" s="118"/>
      <c r="AF389" s="118"/>
      <c r="AG389" s="118"/>
      <c r="AH389" s="118"/>
      <c r="AI389" s="118"/>
      <c r="AJ389" s="118"/>
      <c r="AK389" s="118"/>
      <c r="AL389" s="118"/>
      <c r="AM389" s="118"/>
      <c r="AN389" s="118"/>
      <c r="AO389" s="118"/>
      <c r="AP389" s="118"/>
      <c r="AQ389" s="118"/>
      <c r="AR389" s="118"/>
      <c r="AS389" s="123"/>
      <c r="AT389" s="123"/>
      <c r="AU389" s="118"/>
      <c r="AV389" s="118"/>
      <c r="AW389" s="118"/>
      <c r="AX389" s="118"/>
      <c r="AY389" s="118"/>
      <c r="AZ389" s="118"/>
      <c r="BA389" s="118"/>
      <c r="BB389" s="118"/>
      <c r="BC389" s="118"/>
      <c r="BD389" s="118"/>
      <c r="BE389" s="118"/>
      <c r="BF389" s="118"/>
      <c r="BG389" s="118"/>
      <c r="BH389" s="118"/>
      <c r="BI389" s="118"/>
      <c r="BJ389" s="118"/>
      <c r="BK389" s="118"/>
      <c r="BL389" s="118"/>
      <c r="BM389" s="118"/>
      <c r="BN389" s="118"/>
      <c r="BO389" s="118"/>
      <c r="BP389" s="118"/>
      <c r="BQ389" s="118"/>
      <c r="BR389" s="118"/>
      <c r="BS389" s="118"/>
      <c r="BT389" s="118"/>
      <c r="BU389" s="118"/>
      <c r="BV389" s="118"/>
      <c r="BW389" s="118"/>
      <c r="BX389" s="118"/>
      <c r="BY389" s="118"/>
      <c r="BZ389" s="118"/>
      <c r="CA389" s="118"/>
      <c r="CB389" s="118"/>
      <c r="CC389" s="118"/>
      <c r="CD389" s="118"/>
      <c r="CE389" s="118"/>
      <c r="CF389" s="118"/>
      <c r="CG389" s="118"/>
      <c r="CH389" s="118"/>
      <c r="CI389" s="118"/>
      <c r="CJ389" s="118"/>
      <c r="CK389" s="118"/>
      <c r="CL389" s="118"/>
      <c r="CM389" s="118"/>
      <c r="CN389" s="118"/>
      <c r="CO389" s="118"/>
      <c r="CP389" s="118"/>
      <c r="CQ389" s="118"/>
      <c r="CR389" s="118"/>
      <c r="CS389" s="118"/>
      <c r="CT389" s="118"/>
      <c r="CU389" s="118"/>
      <c r="CV389" s="118"/>
      <c r="CW389" s="118"/>
      <c r="CX389" s="118"/>
      <c r="CY389" s="118"/>
      <c r="CZ389" s="118"/>
      <c r="DA389" s="118"/>
      <c r="DB389" s="118"/>
      <c r="DC389" s="118"/>
      <c r="DD389" s="118"/>
      <c r="DE389" s="118"/>
      <c r="DF389" s="118"/>
      <c r="DG389" s="118"/>
      <c r="DH389" s="118"/>
      <c r="DI389" s="118"/>
      <c r="DJ389" s="118"/>
      <c r="DK389" s="118"/>
      <c r="DL389" s="118"/>
      <c r="DM389" s="118"/>
      <c r="DN389" s="118"/>
      <c r="DO389" s="118"/>
      <c r="DP389" s="118"/>
      <c r="DQ389" s="118"/>
      <c r="DR389" s="118"/>
      <c r="DS389" s="118"/>
      <c r="DT389" s="118"/>
      <c r="DU389" s="129"/>
      <c r="DV389" s="118"/>
      <c r="DW389" s="118"/>
      <c r="DX389" s="118"/>
      <c r="DY389" s="118"/>
      <c r="DZ389" s="118"/>
      <c r="EA389" s="118"/>
      <c r="EB389" s="118"/>
      <c r="EC389" s="118"/>
      <c r="ED389" s="118"/>
      <c r="EE389" s="118"/>
      <c r="EF389" s="118"/>
      <c r="EG389" s="118"/>
      <c r="EH389" s="118"/>
      <c r="EI389" s="118"/>
      <c r="EJ389" s="118"/>
      <c r="EK389" s="118"/>
      <c r="EL389" s="123"/>
      <c r="EM389" s="123"/>
      <c r="EN389" s="118"/>
      <c r="EO389" s="118"/>
      <c r="EP389" s="118"/>
      <c r="EQ389" s="118"/>
      <c r="ER389" s="118"/>
      <c r="ES389" s="118"/>
      <c r="ET389" s="118"/>
      <c r="EU389" s="118"/>
      <c r="EV389" s="120"/>
      <c r="EW389" s="120"/>
      <c r="EX389" s="118"/>
      <c r="EY389" s="118"/>
      <c r="EZ389" s="118"/>
      <c r="FA389" s="118"/>
      <c r="FB389" s="118"/>
      <c r="FC389" s="118"/>
      <c r="FD389" s="118"/>
      <c r="FE389" s="118"/>
      <c r="FF389" s="118"/>
      <c r="FG389" s="118"/>
      <c r="FH389" s="118"/>
      <c r="FI389" s="118"/>
      <c r="FJ389" s="118"/>
      <c r="FK389" s="118"/>
      <c r="FL389" s="118"/>
      <c r="FM389" s="118"/>
      <c r="FN389" s="118"/>
      <c r="FO389" s="118"/>
      <c r="FP389" s="118"/>
      <c r="FQ389" s="118"/>
      <c r="FR389" s="118"/>
      <c r="FS389" s="118"/>
      <c r="FT389" s="118"/>
      <c r="FU389" s="118"/>
      <c r="FV389" s="118"/>
      <c r="FW389" s="118"/>
      <c r="FX389" s="118"/>
      <c r="FY389" s="118"/>
      <c r="FZ389" s="118"/>
      <c r="GA389" s="118"/>
      <c r="GB389" s="118"/>
      <c r="GC389" s="118"/>
      <c r="GD389" s="118"/>
      <c r="GE389" s="118"/>
      <c r="GF389" s="118"/>
      <c r="GG389" s="118"/>
      <c r="GH389" s="118"/>
      <c r="GI389" s="118"/>
      <c r="GJ389" s="118"/>
      <c r="GK389" s="118"/>
      <c r="GL389" s="118"/>
      <c r="GM389" s="118"/>
      <c r="GN389" s="118"/>
      <c r="GO389" s="118"/>
      <c r="GP389" s="118"/>
      <c r="GQ389" s="118"/>
      <c r="GR389" s="118"/>
      <c r="GS389" s="118"/>
      <c r="GT389" s="118"/>
      <c r="GU389" s="118"/>
      <c r="GV389" s="118"/>
      <c r="GW389" s="118"/>
      <c r="GX389" s="118"/>
      <c r="GY389" s="118"/>
      <c r="GZ389" s="118"/>
      <c r="HA389" s="118"/>
      <c r="HB389" s="118"/>
      <c r="HC389" s="118"/>
      <c r="HD389" s="118"/>
      <c r="HE389" s="118"/>
      <c r="HF389" s="118"/>
      <c r="HG389" s="118"/>
      <c r="HH389" s="118"/>
      <c r="HI389" s="118"/>
      <c r="HJ389" s="118"/>
      <c r="HK389" s="118"/>
      <c r="HL389" s="118"/>
      <c r="HM389" s="118"/>
      <c r="HN389" s="118"/>
      <c r="HO389" s="118"/>
      <c r="HP389" s="118"/>
      <c r="HQ389" s="118"/>
      <c r="HR389" s="118"/>
      <c r="HS389" s="118"/>
      <c r="HT389" s="118"/>
      <c r="HU389" s="118"/>
      <c r="HV389" s="118"/>
    </row>
    <row r="390" spans="1:230" x14ac:dyDescent="0.3">
      <c r="A390" s="120"/>
      <c r="B390" s="120"/>
      <c r="C390" s="118"/>
      <c r="D390" s="118"/>
      <c r="E390" s="118"/>
      <c r="F390" s="118"/>
      <c r="G390" s="118"/>
      <c r="H390" s="118"/>
      <c r="I390" s="118"/>
      <c r="J390" s="118"/>
      <c r="K390" s="118"/>
      <c r="L390" s="118"/>
      <c r="M390" s="118"/>
      <c r="N390" s="118"/>
      <c r="O390" s="118"/>
      <c r="P390" s="118"/>
      <c r="Q390" s="118"/>
      <c r="R390" s="118"/>
      <c r="S390" s="118"/>
      <c r="T390" s="123"/>
      <c r="U390" s="120"/>
      <c r="V390" s="118"/>
      <c r="W390" s="118"/>
      <c r="X390" s="118"/>
      <c r="Y390" s="118"/>
      <c r="Z390" s="118"/>
      <c r="AA390" s="118"/>
      <c r="AB390" s="118"/>
      <c r="AC390" s="118"/>
      <c r="AD390" s="118"/>
      <c r="AE390" s="118"/>
      <c r="AF390" s="118"/>
      <c r="AG390" s="118"/>
      <c r="AH390" s="118"/>
      <c r="AI390" s="118"/>
      <c r="AJ390" s="118"/>
      <c r="AK390" s="118"/>
      <c r="AL390" s="118"/>
      <c r="AM390" s="118"/>
      <c r="AN390" s="118"/>
      <c r="AO390" s="118"/>
      <c r="AP390" s="118"/>
      <c r="AQ390" s="118"/>
      <c r="AR390" s="118"/>
      <c r="AS390" s="123"/>
      <c r="AT390" s="123"/>
      <c r="AU390" s="118"/>
      <c r="AV390" s="118"/>
      <c r="AW390" s="118"/>
      <c r="AX390" s="118"/>
      <c r="AY390" s="118"/>
      <c r="AZ390" s="118"/>
      <c r="BA390" s="118"/>
      <c r="BB390" s="118"/>
      <c r="BC390" s="118"/>
      <c r="BD390" s="118"/>
      <c r="BE390" s="118"/>
      <c r="BF390" s="118"/>
      <c r="BG390" s="118"/>
      <c r="BH390" s="118"/>
      <c r="BI390" s="118"/>
      <c r="BJ390" s="118"/>
      <c r="BK390" s="118"/>
      <c r="BL390" s="118"/>
      <c r="BM390" s="118"/>
      <c r="BN390" s="118"/>
      <c r="BO390" s="118"/>
      <c r="BP390" s="118"/>
      <c r="BQ390" s="118"/>
      <c r="BR390" s="118"/>
      <c r="BS390" s="118"/>
      <c r="BT390" s="118"/>
      <c r="BU390" s="118"/>
      <c r="BV390" s="118"/>
      <c r="BW390" s="118"/>
      <c r="BX390" s="118"/>
      <c r="BY390" s="118"/>
      <c r="BZ390" s="118"/>
      <c r="CA390" s="118"/>
      <c r="CB390" s="118"/>
      <c r="CC390" s="118"/>
      <c r="CD390" s="118"/>
      <c r="CE390" s="118"/>
      <c r="CF390" s="118"/>
      <c r="CG390" s="118"/>
      <c r="CH390" s="118"/>
      <c r="CI390" s="118"/>
      <c r="CJ390" s="118"/>
      <c r="CK390" s="118"/>
      <c r="CL390" s="118"/>
      <c r="CM390" s="118"/>
      <c r="CN390" s="118"/>
      <c r="CO390" s="118"/>
      <c r="CP390" s="118"/>
      <c r="CQ390" s="118"/>
      <c r="CR390" s="118"/>
      <c r="CS390" s="118"/>
      <c r="CT390" s="118"/>
      <c r="CU390" s="118"/>
      <c r="CV390" s="118"/>
      <c r="CW390" s="118"/>
      <c r="CX390" s="118"/>
      <c r="CY390" s="118"/>
      <c r="CZ390" s="118"/>
      <c r="DA390" s="118"/>
      <c r="DB390" s="118"/>
      <c r="DC390" s="118"/>
      <c r="DD390" s="118"/>
      <c r="DE390" s="118"/>
      <c r="DF390" s="118"/>
      <c r="DG390" s="118"/>
      <c r="DH390" s="118"/>
      <c r="DI390" s="118"/>
      <c r="DJ390" s="118"/>
      <c r="DK390" s="118"/>
      <c r="DL390" s="118"/>
      <c r="DM390" s="118"/>
      <c r="DN390" s="118"/>
      <c r="DO390" s="118"/>
      <c r="DP390" s="118"/>
      <c r="DQ390" s="118"/>
      <c r="DR390" s="118"/>
      <c r="DS390" s="118"/>
      <c r="DT390" s="118"/>
      <c r="DU390" s="129"/>
      <c r="DV390" s="118"/>
      <c r="DW390" s="118"/>
      <c r="DX390" s="118"/>
      <c r="DY390" s="118"/>
      <c r="DZ390" s="118"/>
      <c r="EA390" s="118"/>
      <c r="EB390" s="118"/>
      <c r="EC390" s="118"/>
      <c r="ED390" s="118"/>
      <c r="EE390" s="118"/>
      <c r="EF390" s="118"/>
      <c r="EG390" s="118"/>
      <c r="EH390" s="118"/>
      <c r="EI390" s="118"/>
      <c r="EJ390" s="118"/>
      <c r="EK390" s="118"/>
      <c r="EL390" s="123"/>
      <c r="EM390" s="123"/>
      <c r="EN390" s="118"/>
      <c r="EO390" s="118"/>
      <c r="EP390" s="118"/>
      <c r="EQ390" s="118"/>
      <c r="ER390" s="118"/>
      <c r="ES390" s="118"/>
      <c r="ET390" s="118"/>
      <c r="EU390" s="118"/>
      <c r="EV390" s="120"/>
      <c r="EW390" s="120"/>
      <c r="EX390" s="118"/>
      <c r="EY390" s="118"/>
      <c r="EZ390" s="118"/>
      <c r="FA390" s="118"/>
      <c r="FB390" s="118"/>
      <c r="FC390" s="118"/>
      <c r="FD390" s="118"/>
      <c r="FE390" s="118"/>
      <c r="FF390" s="118"/>
      <c r="FG390" s="118"/>
      <c r="FH390" s="118"/>
      <c r="FI390" s="118"/>
      <c r="FJ390" s="118"/>
      <c r="FK390" s="118"/>
      <c r="FL390" s="118"/>
      <c r="FM390" s="118"/>
      <c r="FN390" s="118"/>
      <c r="FO390" s="118"/>
      <c r="FP390" s="118"/>
      <c r="FQ390" s="118"/>
      <c r="FR390" s="118"/>
      <c r="FS390" s="118"/>
      <c r="FT390" s="118"/>
      <c r="FU390" s="118"/>
      <c r="FV390" s="118"/>
      <c r="FW390" s="118"/>
      <c r="FX390" s="118"/>
      <c r="FY390" s="118"/>
      <c r="FZ390" s="118"/>
      <c r="GA390" s="118"/>
      <c r="GB390" s="118"/>
      <c r="GC390" s="118"/>
      <c r="GD390" s="118"/>
      <c r="GE390" s="118"/>
      <c r="GF390" s="118"/>
      <c r="GG390" s="118"/>
      <c r="GH390" s="118"/>
      <c r="GI390" s="118"/>
      <c r="GJ390" s="118"/>
      <c r="GK390" s="118"/>
      <c r="GL390" s="118"/>
      <c r="GM390" s="118"/>
      <c r="GN390" s="118"/>
      <c r="GO390" s="118"/>
      <c r="GP390" s="118"/>
      <c r="GQ390" s="118"/>
      <c r="GR390" s="118"/>
      <c r="GS390" s="118"/>
      <c r="GT390" s="118"/>
      <c r="GU390" s="118"/>
      <c r="GV390" s="118"/>
      <c r="GW390" s="118"/>
      <c r="GX390" s="118"/>
      <c r="GY390" s="118"/>
      <c r="GZ390" s="118"/>
      <c r="HA390" s="118"/>
      <c r="HB390" s="118"/>
      <c r="HC390" s="118"/>
      <c r="HD390" s="118"/>
      <c r="HE390" s="118"/>
      <c r="HF390" s="118"/>
      <c r="HG390" s="118"/>
      <c r="HH390" s="118"/>
      <c r="HI390" s="118"/>
      <c r="HJ390" s="118"/>
      <c r="HK390" s="118"/>
      <c r="HL390" s="118"/>
      <c r="HM390" s="118"/>
      <c r="HN390" s="118"/>
      <c r="HO390" s="118"/>
      <c r="HP390" s="118"/>
      <c r="HQ390" s="118"/>
      <c r="HR390" s="118"/>
      <c r="HS390" s="118"/>
      <c r="HT390" s="118"/>
      <c r="HU390" s="118"/>
      <c r="HV390" s="118"/>
    </row>
    <row r="391" spans="1:230" x14ac:dyDescent="0.3">
      <c r="A391" s="120"/>
      <c r="B391" s="120"/>
      <c r="C391" s="118"/>
      <c r="D391" s="118"/>
      <c r="E391" s="118"/>
      <c r="F391" s="118"/>
      <c r="G391" s="118"/>
      <c r="H391" s="118"/>
      <c r="I391" s="118"/>
      <c r="J391" s="118"/>
      <c r="K391" s="118"/>
      <c r="L391" s="118"/>
      <c r="M391" s="118"/>
      <c r="N391" s="118"/>
      <c r="O391" s="118"/>
      <c r="P391" s="118"/>
      <c r="Q391" s="118"/>
      <c r="R391" s="118"/>
      <c r="S391" s="118"/>
      <c r="T391" s="123"/>
      <c r="U391" s="120"/>
      <c r="V391" s="118"/>
      <c r="W391" s="118"/>
      <c r="X391" s="118"/>
      <c r="Y391" s="118"/>
      <c r="Z391" s="118"/>
      <c r="AA391" s="118"/>
      <c r="AB391" s="118"/>
      <c r="AC391" s="118"/>
      <c r="AD391" s="118"/>
      <c r="AE391" s="118"/>
      <c r="AF391" s="118"/>
      <c r="AG391" s="118"/>
      <c r="AH391" s="118"/>
      <c r="AI391" s="118"/>
      <c r="AJ391" s="118"/>
      <c r="AK391" s="118"/>
      <c r="AL391" s="118"/>
      <c r="AM391" s="118"/>
      <c r="AN391" s="118"/>
      <c r="AO391" s="118"/>
      <c r="AP391" s="118"/>
      <c r="AQ391" s="118"/>
      <c r="AR391" s="118"/>
      <c r="AS391" s="123"/>
      <c r="AT391" s="123"/>
      <c r="AU391" s="118"/>
      <c r="AV391" s="118"/>
      <c r="AW391" s="118"/>
      <c r="AX391" s="118"/>
      <c r="AY391" s="118"/>
      <c r="AZ391" s="118"/>
      <c r="BA391" s="118"/>
      <c r="BB391" s="118"/>
      <c r="BC391" s="118"/>
      <c r="BD391" s="118"/>
      <c r="BE391" s="118"/>
      <c r="BF391" s="118"/>
      <c r="BG391" s="118"/>
      <c r="BH391" s="118"/>
      <c r="BI391" s="118"/>
      <c r="BJ391" s="118"/>
      <c r="BK391" s="118"/>
      <c r="BL391" s="118"/>
      <c r="BM391" s="118"/>
      <c r="BN391" s="118"/>
      <c r="BO391" s="118"/>
      <c r="BP391" s="118"/>
      <c r="BQ391" s="118"/>
      <c r="BR391" s="118"/>
      <c r="BS391" s="118"/>
      <c r="BT391" s="118"/>
      <c r="BU391" s="118"/>
      <c r="BV391" s="118"/>
      <c r="BW391" s="118"/>
      <c r="BX391" s="118"/>
      <c r="BY391" s="118"/>
      <c r="BZ391" s="118"/>
      <c r="CA391" s="118"/>
      <c r="CB391" s="118"/>
      <c r="CC391" s="118"/>
      <c r="CD391" s="118"/>
      <c r="CE391" s="118"/>
      <c r="CF391" s="118"/>
      <c r="CG391" s="118"/>
      <c r="CH391" s="118"/>
      <c r="CI391" s="118"/>
      <c r="CJ391" s="118"/>
      <c r="CK391" s="118"/>
      <c r="CL391" s="118"/>
      <c r="CM391" s="118"/>
      <c r="CN391" s="118"/>
      <c r="CO391" s="118"/>
      <c r="CP391" s="118"/>
      <c r="CQ391" s="118"/>
      <c r="CR391" s="118"/>
      <c r="CS391" s="118"/>
      <c r="CT391" s="118"/>
      <c r="CU391" s="118"/>
      <c r="CV391" s="118"/>
      <c r="CW391" s="118"/>
      <c r="CX391" s="118"/>
      <c r="CY391" s="118"/>
      <c r="CZ391" s="118"/>
      <c r="DA391" s="118"/>
      <c r="DB391" s="118"/>
      <c r="DC391" s="118"/>
      <c r="DD391" s="118"/>
      <c r="DE391" s="118"/>
      <c r="DF391" s="118"/>
      <c r="DG391" s="118"/>
      <c r="DH391" s="118"/>
      <c r="DI391" s="118"/>
      <c r="DJ391" s="118"/>
      <c r="DK391" s="118"/>
      <c r="DL391" s="118"/>
      <c r="DM391" s="118"/>
      <c r="DN391" s="118"/>
      <c r="DO391" s="118"/>
      <c r="DP391" s="118"/>
      <c r="DQ391" s="118"/>
      <c r="DR391" s="118"/>
      <c r="DS391" s="118"/>
      <c r="DT391" s="118"/>
      <c r="DU391" s="129"/>
      <c r="DV391" s="118"/>
      <c r="DW391" s="118"/>
      <c r="DX391" s="118"/>
      <c r="DY391" s="118"/>
      <c r="DZ391" s="118"/>
      <c r="EA391" s="118"/>
      <c r="EB391" s="118"/>
      <c r="EC391" s="118"/>
      <c r="ED391" s="118"/>
      <c r="EE391" s="118"/>
      <c r="EF391" s="118"/>
      <c r="EG391" s="118"/>
      <c r="EH391" s="118"/>
      <c r="EI391" s="118"/>
      <c r="EJ391" s="118"/>
      <c r="EK391" s="118"/>
      <c r="EL391" s="123"/>
      <c r="EM391" s="123"/>
      <c r="EN391" s="118"/>
      <c r="EO391" s="118"/>
      <c r="EP391" s="118"/>
      <c r="EQ391" s="118"/>
      <c r="ER391" s="118"/>
      <c r="ES391" s="118"/>
      <c r="ET391" s="118"/>
      <c r="EU391" s="118"/>
      <c r="EV391" s="120"/>
      <c r="EW391" s="120"/>
      <c r="EX391" s="118"/>
      <c r="EY391" s="118"/>
      <c r="EZ391" s="118"/>
      <c r="FA391" s="118"/>
      <c r="FB391" s="118"/>
      <c r="FC391" s="118"/>
      <c r="FD391" s="118"/>
      <c r="FE391" s="118"/>
      <c r="FF391" s="118"/>
      <c r="FG391" s="118"/>
      <c r="FH391" s="118"/>
      <c r="FI391" s="118"/>
      <c r="FJ391" s="118"/>
      <c r="FK391" s="118"/>
      <c r="FL391" s="118"/>
      <c r="FM391" s="118"/>
      <c r="FN391" s="118"/>
      <c r="FO391" s="118"/>
      <c r="FP391" s="118"/>
      <c r="FQ391" s="118"/>
      <c r="FR391" s="118"/>
      <c r="FS391" s="118"/>
      <c r="FT391" s="118"/>
      <c r="FU391" s="118"/>
      <c r="FV391" s="118"/>
      <c r="FW391" s="118"/>
      <c r="FX391" s="118"/>
      <c r="FY391" s="118"/>
      <c r="FZ391" s="118"/>
      <c r="GA391" s="118"/>
      <c r="GB391" s="118"/>
      <c r="GC391" s="118"/>
      <c r="GD391" s="118"/>
      <c r="GE391" s="118"/>
      <c r="GF391" s="118"/>
      <c r="GG391" s="118"/>
      <c r="GH391" s="118"/>
      <c r="GI391" s="118"/>
      <c r="GJ391" s="118"/>
      <c r="GK391" s="118"/>
      <c r="GL391" s="118"/>
      <c r="GM391" s="118"/>
      <c r="GN391" s="118"/>
      <c r="GO391" s="118"/>
      <c r="GP391" s="118"/>
      <c r="GQ391" s="118"/>
      <c r="GR391" s="118"/>
      <c r="GS391" s="118"/>
      <c r="GT391" s="118"/>
      <c r="GU391" s="118"/>
      <c r="GV391" s="118"/>
      <c r="GW391" s="118"/>
      <c r="GX391" s="118"/>
      <c r="GY391" s="118"/>
      <c r="GZ391" s="118"/>
      <c r="HA391" s="118"/>
      <c r="HB391" s="118"/>
      <c r="HC391" s="118"/>
      <c r="HD391" s="118"/>
      <c r="HE391" s="118"/>
      <c r="HF391" s="118"/>
      <c r="HG391" s="118"/>
      <c r="HH391" s="118"/>
      <c r="HI391" s="118"/>
      <c r="HJ391" s="118"/>
      <c r="HK391" s="118"/>
      <c r="HL391" s="118"/>
      <c r="HM391" s="118"/>
      <c r="HN391" s="118"/>
      <c r="HO391" s="118"/>
      <c r="HP391" s="118"/>
      <c r="HQ391" s="118"/>
      <c r="HR391" s="118"/>
      <c r="HS391" s="118"/>
      <c r="HT391" s="118"/>
      <c r="HU391" s="118"/>
      <c r="HV391" s="118"/>
    </row>
    <row r="392" spans="1:230" x14ac:dyDescent="0.3">
      <c r="A392" s="120"/>
      <c r="B392" s="120"/>
      <c r="C392" s="118"/>
      <c r="D392" s="118"/>
      <c r="E392" s="118"/>
      <c r="F392" s="118"/>
      <c r="G392" s="118"/>
      <c r="H392" s="118"/>
      <c r="I392" s="118"/>
      <c r="J392" s="118"/>
      <c r="K392" s="118"/>
      <c r="L392" s="118"/>
      <c r="M392" s="118"/>
      <c r="N392" s="118"/>
      <c r="O392" s="118"/>
      <c r="P392" s="118"/>
      <c r="Q392" s="118"/>
      <c r="R392" s="118"/>
      <c r="S392" s="118"/>
      <c r="T392" s="123"/>
      <c r="U392" s="120"/>
      <c r="V392" s="118"/>
      <c r="W392" s="118"/>
      <c r="X392" s="118"/>
      <c r="Y392" s="118"/>
      <c r="Z392" s="118"/>
      <c r="AA392" s="118"/>
      <c r="AB392" s="118"/>
      <c r="AC392" s="118"/>
      <c r="AD392" s="118"/>
      <c r="AE392" s="118"/>
      <c r="AF392" s="118"/>
      <c r="AG392" s="118"/>
      <c r="AH392" s="118"/>
      <c r="AI392" s="118"/>
      <c r="AJ392" s="118"/>
      <c r="AK392" s="118"/>
      <c r="AL392" s="118"/>
      <c r="AM392" s="118"/>
      <c r="AN392" s="118"/>
      <c r="AO392" s="118"/>
      <c r="AP392" s="118"/>
      <c r="AQ392" s="118"/>
      <c r="AR392" s="118"/>
      <c r="AS392" s="123"/>
      <c r="AT392" s="123"/>
      <c r="AU392" s="118"/>
      <c r="AV392" s="118"/>
      <c r="AW392" s="118"/>
      <c r="AX392" s="118"/>
      <c r="AY392" s="118"/>
      <c r="AZ392" s="118"/>
      <c r="BA392" s="118"/>
      <c r="BB392" s="118"/>
      <c r="BC392" s="118"/>
      <c r="BD392" s="118"/>
      <c r="BE392" s="118"/>
      <c r="BF392" s="118"/>
      <c r="BG392" s="118"/>
      <c r="BH392" s="118"/>
      <c r="BI392" s="118"/>
      <c r="BJ392" s="118"/>
      <c r="BK392" s="118"/>
      <c r="BL392" s="118"/>
      <c r="BM392" s="118"/>
      <c r="BN392" s="118"/>
      <c r="BO392" s="118"/>
      <c r="BP392" s="118"/>
      <c r="BQ392" s="118"/>
      <c r="BR392" s="118"/>
      <c r="BS392" s="118"/>
      <c r="BT392" s="118"/>
      <c r="BU392" s="118"/>
      <c r="BV392" s="118"/>
      <c r="BW392" s="118"/>
      <c r="BX392" s="118"/>
      <c r="BY392" s="118"/>
      <c r="BZ392" s="118"/>
      <c r="CA392" s="118"/>
      <c r="CB392" s="118"/>
      <c r="CC392" s="118"/>
      <c r="CD392" s="118"/>
      <c r="CE392" s="118"/>
      <c r="CF392" s="118"/>
      <c r="CG392" s="118"/>
      <c r="CH392" s="118"/>
      <c r="CI392" s="118"/>
      <c r="CJ392" s="118"/>
      <c r="CK392" s="118"/>
      <c r="CL392" s="118"/>
      <c r="CM392" s="118"/>
      <c r="CN392" s="118"/>
      <c r="CO392" s="118"/>
      <c r="CP392" s="118"/>
      <c r="CQ392" s="118"/>
      <c r="CR392" s="118"/>
      <c r="CS392" s="118"/>
      <c r="CT392" s="118"/>
      <c r="CU392" s="118"/>
      <c r="CV392" s="118"/>
      <c r="CW392" s="118"/>
      <c r="CX392" s="118"/>
      <c r="CY392" s="118"/>
      <c r="CZ392" s="118"/>
      <c r="DA392" s="118"/>
      <c r="DB392" s="118"/>
      <c r="DC392" s="118"/>
      <c r="DD392" s="118"/>
      <c r="DE392" s="118"/>
      <c r="DF392" s="118"/>
      <c r="DG392" s="118"/>
      <c r="DH392" s="118"/>
      <c r="DI392" s="118"/>
      <c r="DJ392" s="118"/>
      <c r="DK392" s="118"/>
      <c r="DL392" s="118"/>
      <c r="DM392" s="118"/>
      <c r="DN392" s="118"/>
      <c r="DO392" s="118"/>
      <c r="DP392" s="118"/>
      <c r="DQ392" s="118"/>
      <c r="DR392" s="118"/>
      <c r="DS392" s="118"/>
      <c r="DT392" s="118"/>
      <c r="DU392" s="129"/>
      <c r="DV392" s="118"/>
      <c r="DW392" s="118"/>
      <c r="DX392" s="118"/>
      <c r="DY392" s="118"/>
      <c r="DZ392" s="118"/>
      <c r="EA392" s="118"/>
      <c r="EB392" s="118"/>
      <c r="EC392" s="118"/>
      <c r="ED392" s="118"/>
      <c r="EE392" s="118"/>
      <c r="EF392" s="118"/>
      <c r="EG392" s="118"/>
      <c r="EH392" s="118"/>
      <c r="EI392" s="118"/>
      <c r="EJ392" s="118"/>
      <c r="EK392" s="118"/>
      <c r="EL392" s="123"/>
      <c r="EM392" s="123"/>
      <c r="EN392" s="118"/>
      <c r="EO392" s="118"/>
      <c r="EP392" s="118"/>
      <c r="EQ392" s="118"/>
      <c r="ER392" s="118"/>
      <c r="ES392" s="118"/>
      <c r="ET392" s="118"/>
      <c r="EU392" s="118"/>
      <c r="EV392" s="120"/>
      <c r="EW392" s="120"/>
      <c r="EX392" s="118"/>
      <c r="EY392" s="118"/>
      <c r="EZ392" s="118"/>
      <c r="FA392" s="118"/>
      <c r="FB392" s="118"/>
      <c r="FC392" s="118"/>
      <c r="FD392" s="118"/>
      <c r="FE392" s="118"/>
      <c r="FF392" s="118"/>
      <c r="FG392" s="118"/>
      <c r="FH392" s="118"/>
      <c r="FI392" s="118"/>
      <c r="FJ392" s="118"/>
      <c r="FK392" s="118"/>
      <c r="FL392" s="118"/>
      <c r="FM392" s="118"/>
      <c r="FN392" s="118"/>
      <c r="FO392" s="118"/>
      <c r="FP392" s="118"/>
      <c r="FQ392" s="118"/>
      <c r="FR392" s="118"/>
      <c r="FS392" s="118"/>
      <c r="FT392" s="118"/>
      <c r="FU392" s="118"/>
      <c r="FV392" s="118"/>
      <c r="FW392" s="118"/>
      <c r="FX392" s="118"/>
      <c r="FY392" s="118"/>
      <c r="FZ392" s="118"/>
      <c r="GA392" s="118"/>
      <c r="GB392" s="118"/>
      <c r="GC392" s="118"/>
      <c r="GD392" s="118"/>
      <c r="GE392" s="118"/>
      <c r="GF392" s="118"/>
      <c r="GG392" s="118"/>
      <c r="GH392" s="118"/>
      <c r="GI392" s="118"/>
      <c r="GJ392" s="118"/>
      <c r="GK392" s="118"/>
      <c r="GL392" s="118"/>
      <c r="GM392" s="118"/>
      <c r="GN392" s="118"/>
      <c r="GO392" s="118"/>
      <c r="GP392" s="118"/>
      <c r="GQ392" s="118"/>
      <c r="GR392" s="118"/>
      <c r="GS392" s="118"/>
      <c r="GT392" s="118"/>
      <c r="GU392" s="118"/>
      <c r="GV392" s="118"/>
      <c r="GW392" s="118"/>
      <c r="GX392" s="118"/>
      <c r="GY392" s="118"/>
      <c r="GZ392" s="118"/>
      <c r="HA392" s="118"/>
      <c r="HB392" s="118"/>
      <c r="HC392" s="118"/>
      <c r="HD392" s="118"/>
      <c r="HE392" s="118"/>
      <c r="HF392" s="118"/>
      <c r="HG392" s="118"/>
      <c r="HH392" s="118"/>
      <c r="HI392" s="118"/>
      <c r="HJ392" s="118"/>
      <c r="HK392" s="118"/>
      <c r="HL392" s="118"/>
      <c r="HM392" s="118"/>
      <c r="HN392" s="118"/>
      <c r="HO392" s="118"/>
      <c r="HP392" s="118"/>
      <c r="HQ392" s="118"/>
      <c r="HR392" s="118"/>
      <c r="HS392" s="118"/>
      <c r="HT392" s="118"/>
      <c r="HU392" s="118"/>
      <c r="HV392" s="118"/>
    </row>
    <row r="393" spans="1:230" x14ac:dyDescent="0.3">
      <c r="A393" s="120"/>
      <c r="B393" s="120"/>
      <c r="C393" s="118"/>
      <c r="D393" s="118"/>
      <c r="E393" s="118"/>
      <c r="F393" s="118"/>
      <c r="G393" s="118"/>
      <c r="H393" s="118"/>
      <c r="I393" s="118"/>
      <c r="J393" s="118"/>
      <c r="K393" s="118"/>
      <c r="L393" s="118"/>
      <c r="M393" s="118"/>
      <c r="N393" s="118"/>
      <c r="O393" s="118"/>
      <c r="P393" s="118"/>
      <c r="Q393" s="118"/>
      <c r="R393" s="118"/>
      <c r="S393" s="118"/>
      <c r="T393" s="123"/>
      <c r="U393" s="120"/>
      <c r="V393" s="118"/>
      <c r="W393" s="118"/>
      <c r="X393" s="118"/>
      <c r="Y393" s="118"/>
      <c r="Z393" s="118"/>
      <c r="AA393" s="118"/>
      <c r="AB393" s="118"/>
      <c r="AC393" s="118"/>
      <c r="AD393" s="118"/>
      <c r="AE393" s="118"/>
      <c r="AF393" s="118"/>
      <c r="AG393" s="118"/>
      <c r="AH393" s="118"/>
      <c r="AI393" s="118"/>
      <c r="AJ393" s="118"/>
      <c r="AK393" s="118"/>
      <c r="AL393" s="118"/>
      <c r="AM393" s="118"/>
      <c r="AN393" s="118"/>
      <c r="AO393" s="118"/>
      <c r="AP393" s="118"/>
      <c r="AQ393" s="118"/>
      <c r="AR393" s="118"/>
      <c r="AS393" s="123"/>
      <c r="AT393" s="123"/>
      <c r="AU393" s="118"/>
      <c r="AV393" s="118"/>
      <c r="AW393" s="118"/>
      <c r="AX393" s="118"/>
      <c r="AY393" s="118"/>
      <c r="AZ393" s="118"/>
      <c r="BA393" s="118"/>
      <c r="BB393" s="118"/>
      <c r="BC393" s="118"/>
      <c r="BD393" s="118"/>
      <c r="BE393" s="118"/>
      <c r="BF393" s="118"/>
      <c r="BG393" s="118"/>
      <c r="BH393" s="118"/>
      <c r="BI393" s="118"/>
      <c r="BJ393" s="118"/>
      <c r="BK393" s="118"/>
      <c r="BL393" s="118"/>
      <c r="BM393" s="118"/>
      <c r="BN393" s="118"/>
      <c r="BO393" s="118"/>
      <c r="BP393" s="118"/>
      <c r="BQ393" s="118"/>
      <c r="BR393" s="118"/>
      <c r="BS393" s="118"/>
      <c r="BT393" s="118"/>
      <c r="BU393" s="118"/>
      <c r="BV393" s="118"/>
      <c r="BW393" s="118"/>
      <c r="BX393" s="118"/>
      <c r="BY393" s="118"/>
      <c r="BZ393" s="118"/>
      <c r="CA393" s="118"/>
      <c r="CB393" s="118"/>
      <c r="CC393" s="118"/>
      <c r="CD393" s="118"/>
      <c r="CE393" s="118"/>
      <c r="CF393" s="118"/>
      <c r="CG393" s="118"/>
      <c r="CH393" s="118"/>
      <c r="CI393" s="118"/>
      <c r="CJ393" s="118"/>
      <c r="CK393" s="118"/>
      <c r="CL393" s="118"/>
      <c r="CM393" s="118"/>
      <c r="CN393" s="118"/>
      <c r="CO393" s="118"/>
      <c r="CP393" s="118"/>
      <c r="CQ393" s="118"/>
      <c r="CR393" s="118"/>
      <c r="CS393" s="118"/>
      <c r="CT393" s="118"/>
      <c r="CU393" s="118"/>
      <c r="CV393" s="118"/>
      <c r="CW393" s="118"/>
      <c r="CX393" s="118"/>
      <c r="CY393" s="118"/>
      <c r="CZ393" s="118"/>
      <c r="DA393" s="118"/>
      <c r="DB393" s="118"/>
      <c r="DC393" s="118"/>
      <c r="DD393" s="118"/>
      <c r="DE393" s="118"/>
      <c r="DF393" s="118"/>
      <c r="DG393" s="118"/>
      <c r="DH393" s="118"/>
      <c r="DI393" s="118"/>
      <c r="DJ393" s="118"/>
      <c r="DK393" s="118"/>
      <c r="DL393" s="118"/>
      <c r="DM393" s="118"/>
      <c r="DN393" s="118"/>
      <c r="DO393" s="118"/>
      <c r="DP393" s="118"/>
      <c r="DQ393" s="118"/>
      <c r="DR393" s="118"/>
      <c r="DS393" s="118"/>
      <c r="DT393" s="118"/>
      <c r="DU393" s="129"/>
      <c r="DV393" s="118"/>
      <c r="DW393" s="118"/>
      <c r="DX393" s="118"/>
      <c r="DY393" s="118"/>
      <c r="DZ393" s="118"/>
      <c r="EA393" s="118"/>
      <c r="EB393" s="118"/>
      <c r="EC393" s="118"/>
      <c r="ED393" s="118"/>
      <c r="EE393" s="118"/>
      <c r="EF393" s="118"/>
      <c r="EG393" s="118"/>
      <c r="EH393" s="118"/>
      <c r="EI393" s="118"/>
      <c r="EJ393" s="118"/>
      <c r="EK393" s="118"/>
      <c r="EL393" s="123"/>
      <c r="EM393" s="123"/>
      <c r="EN393" s="118"/>
      <c r="EO393" s="118"/>
      <c r="EP393" s="118"/>
      <c r="EQ393" s="118"/>
      <c r="ER393" s="118"/>
      <c r="ES393" s="118"/>
      <c r="ET393" s="118"/>
      <c r="EU393" s="118"/>
      <c r="EV393" s="120"/>
      <c r="EW393" s="120"/>
      <c r="EX393" s="118"/>
      <c r="EY393" s="118"/>
      <c r="EZ393" s="118"/>
      <c r="FA393" s="118"/>
      <c r="FB393" s="118"/>
      <c r="FC393" s="118"/>
      <c r="FD393" s="118"/>
      <c r="FE393" s="118"/>
      <c r="FF393" s="118"/>
      <c r="FG393" s="118"/>
      <c r="FH393" s="118"/>
      <c r="FI393" s="118"/>
      <c r="FJ393" s="118"/>
      <c r="FK393" s="118"/>
      <c r="FL393" s="118"/>
      <c r="FM393" s="118"/>
      <c r="FN393" s="118"/>
      <c r="FO393" s="118"/>
      <c r="FP393" s="118"/>
      <c r="FQ393" s="118"/>
      <c r="FR393" s="118"/>
      <c r="FS393" s="118"/>
      <c r="FT393" s="118"/>
      <c r="FU393" s="118"/>
      <c r="FV393" s="118"/>
      <c r="FW393" s="118"/>
      <c r="FX393" s="118"/>
      <c r="FY393" s="118"/>
      <c r="FZ393" s="118"/>
      <c r="GA393" s="118"/>
      <c r="GB393" s="118"/>
      <c r="GC393" s="118"/>
      <c r="GD393" s="118"/>
      <c r="GE393" s="118"/>
      <c r="GF393" s="118"/>
      <c r="GG393" s="118"/>
      <c r="GH393" s="118"/>
      <c r="GI393" s="118"/>
      <c r="GJ393" s="118"/>
      <c r="GK393" s="118"/>
      <c r="GL393" s="118"/>
      <c r="GM393" s="118"/>
      <c r="GN393" s="118"/>
      <c r="GO393" s="118"/>
      <c r="GP393" s="118"/>
      <c r="GQ393" s="118"/>
      <c r="GR393" s="118"/>
      <c r="GS393" s="118"/>
      <c r="GT393" s="118"/>
      <c r="GU393" s="118"/>
      <c r="GV393" s="118"/>
      <c r="GW393" s="118"/>
      <c r="GX393" s="118"/>
      <c r="GY393" s="118"/>
      <c r="GZ393" s="118"/>
      <c r="HA393" s="118"/>
      <c r="HB393" s="118"/>
      <c r="HC393" s="118"/>
      <c r="HD393" s="118"/>
      <c r="HE393" s="118"/>
      <c r="HF393" s="118"/>
      <c r="HG393" s="118"/>
      <c r="HH393" s="118"/>
      <c r="HI393" s="118"/>
      <c r="HJ393" s="118"/>
      <c r="HK393" s="118"/>
      <c r="HL393" s="118"/>
      <c r="HM393" s="118"/>
      <c r="HN393" s="118"/>
      <c r="HO393" s="118"/>
      <c r="HP393" s="118"/>
      <c r="HQ393" s="118"/>
      <c r="HR393" s="118"/>
      <c r="HS393" s="118"/>
      <c r="HT393" s="118"/>
      <c r="HU393" s="118"/>
      <c r="HV393" s="118"/>
    </row>
    <row r="394" spans="1:230" x14ac:dyDescent="0.3">
      <c r="A394" s="120"/>
      <c r="B394" s="120"/>
      <c r="C394" s="118"/>
      <c r="D394" s="118"/>
      <c r="E394" s="118"/>
      <c r="F394" s="118"/>
      <c r="G394" s="118"/>
      <c r="H394" s="118"/>
      <c r="I394" s="118"/>
      <c r="J394" s="118"/>
      <c r="K394" s="118"/>
      <c r="L394" s="118"/>
      <c r="M394" s="118"/>
      <c r="N394" s="118"/>
      <c r="O394" s="118"/>
      <c r="P394" s="118"/>
      <c r="Q394" s="118"/>
      <c r="R394" s="118"/>
      <c r="S394" s="118"/>
      <c r="T394" s="123"/>
      <c r="U394" s="120"/>
      <c r="V394" s="118"/>
      <c r="W394" s="118"/>
      <c r="X394" s="118"/>
      <c r="Y394" s="118"/>
      <c r="Z394" s="118"/>
      <c r="AA394" s="118"/>
      <c r="AB394" s="118"/>
      <c r="AC394" s="118"/>
      <c r="AD394" s="118"/>
      <c r="AE394" s="118"/>
      <c r="AF394" s="118"/>
      <c r="AG394" s="118"/>
      <c r="AH394" s="118"/>
      <c r="AI394" s="118"/>
      <c r="AJ394" s="118"/>
      <c r="AK394" s="118"/>
      <c r="AL394" s="118"/>
      <c r="AM394" s="118"/>
      <c r="AN394" s="118"/>
      <c r="AO394" s="118"/>
      <c r="AP394" s="118"/>
      <c r="AQ394" s="118"/>
      <c r="AR394" s="118"/>
      <c r="AS394" s="123"/>
      <c r="AT394" s="123"/>
      <c r="AU394" s="118"/>
      <c r="AV394" s="118"/>
      <c r="AW394" s="118"/>
      <c r="AX394" s="118"/>
      <c r="AY394" s="118"/>
      <c r="AZ394" s="118"/>
      <c r="BA394" s="118"/>
      <c r="BB394" s="118"/>
      <c r="BC394" s="118"/>
      <c r="BD394" s="118"/>
      <c r="BE394" s="118"/>
      <c r="BF394" s="118"/>
      <c r="BG394" s="118"/>
      <c r="BH394" s="118"/>
      <c r="BI394" s="118"/>
      <c r="BJ394" s="118"/>
      <c r="BK394" s="118"/>
      <c r="BL394" s="118"/>
      <c r="BM394" s="118"/>
      <c r="BN394" s="118"/>
      <c r="BO394" s="118"/>
      <c r="BP394" s="118"/>
      <c r="BQ394" s="118"/>
      <c r="BR394" s="118"/>
      <c r="BS394" s="118"/>
      <c r="BT394" s="118"/>
      <c r="BU394" s="118"/>
      <c r="BV394" s="118"/>
      <c r="BW394" s="118"/>
      <c r="BX394" s="118"/>
      <c r="BY394" s="118"/>
      <c r="BZ394" s="118"/>
      <c r="CA394" s="118"/>
      <c r="CB394" s="118"/>
      <c r="CC394" s="118"/>
      <c r="CD394" s="118"/>
      <c r="CE394" s="118"/>
      <c r="CF394" s="118"/>
      <c r="CG394" s="118"/>
      <c r="CH394" s="118"/>
      <c r="CI394" s="118"/>
      <c r="CJ394" s="118"/>
      <c r="CK394" s="118"/>
      <c r="CL394" s="118"/>
      <c r="CM394" s="118"/>
      <c r="CN394" s="118"/>
      <c r="CO394" s="118"/>
      <c r="CP394" s="118"/>
      <c r="CQ394" s="118"/>
      <c r="CR394" s="118"/>
      <c r="CS394" s="118"/>
      <c r="CT394" s="118"/>
      <c r="CU394" s="118"/>
      <c r="CV394" s="118"/>
      <c r="CW394" s="118"/>
      <c r="CX394" s="118"/>
      <c r="CY394" s="118"/>
      <c r="CZ394" s="118"/>
      <c r="DA394" s="118"/>
      <c r="DB394" s="118"/>
      <c r="DC394" s="118"/>
      <c r="DD394" s="118"/>
      <c r="DE394" s="118"/>
      <c r="DF394" s="118"/>
      <c r="DG394" s="118"/>
      <c r="DH394" s="118"/>
      <c r="DI394" s="118"/>
      <c r="DJ394" s="118"/>
      <c r="DK394" s="118"/>
      <c r="DL394" s="118"/>
      <c r="DM394" s="118"/>
      <c r="DN394" s="118"/>
      <c r="DO394" s="118"/>
      <c r="DP394" s="118"/>
      <c r="DQ394" s="118"/>
      <c r="DR394" s="118"/>
      <c r="DS394" s="118"/>
      <c r="DT394" s="118"/>
      <c r="DU394" s="129"/>
      <c r="DV394" s="118"/>
      <c r="DW394" s="118"/>
      <c r="DX394" s="118"/>
      <c r="DY394" s="118"/>
      <c r="DZ394" s="118"/>
      <c r="EA394" s="118"/>
      <c r="EB394" s="118"/>
      <c r="EC394" s="118"/>
      <c r="ED394" s="118"/>
      <c r="EE394" s="118"/>
      <c r="EF394" s="118"/>
      <c r="EG394" s="118"/>
      <c r="EH394" s="118"/>
      <c r="EI394" s="118"/>
      <c r="EJ394" s="118"/>
      <c r="EK394" s="118"/>
      <c r="EL394" s="123"/>
      <c r="EM394" s="123"/>
      <c r="EN394" s="118"/>
      <c r="EO394" s="118"/>
      <c r="EP394" s="118"/>
      <c r="EQ394" s="118"/>
      <c r="ER394" s="118"/>
      <c r="ES394" s="118"/>
      <c r="ET394" s="118"/>
      <c r="EU394" s="118"/>
      <c r="EV394" s="120"/>
      <c r="EW394" s="120"/>
      <c r="EX394" s="118"/>
      <c r="EY394" s="118"/>
      <c r="EZ394" s="118"/>
      <c r="FA394" s="118"/>
      <c r="FB394" s="118"/>
      <c r="FC394" s="118"/>
      <c r="FD394" s="118"/>
      <c r="FE394" s="118"/>
      <c r="FF394" s="118"/>
      <c r="FG394" s="118"/>
      <c r="FH394" s="118"/>
      <c r="FI394" s="118"/>
      <c r="FJ394" s="118"/>
      <c r="FK394" s="118"/>
      <c r="FL394" s="118"/>
      <c r="FM394" s="118"/>
      <c r="FN394" s="118"/>
      <c r="FO394" s="118"/>
      <c r="FP394" s="118"/>
      <c r="FQ394" s="118"/>
      <c r="FR394" s="118"/>
      <c r="FS394" s="118"/>
      <c r="FT394" s="118"/>
      <c r="FU394" s="118"/>
      <c r="FV394" s="118"/>
      <c r="FW394" s="118"/>
      <c r="FX394" s="118"/>
      <c r="FY394" s="118"/>
      <c r="FZ394" s="118"/>
      <c r="GA394" s="118"/>
      <c r="GB394" s="118"/>
      <c r="GC394" s="118"/>
      <c r="GD394" s="118"/>
      <c r="GE394" s="118"/>
      <c r="GF394" s="118"/>
      <c r="GG394" s="118"/>
      <c r="GH394" s="118"/>
      <c r="GI394" s="118"/>
      <c r="GJ394" s="118"/>
      <c r="GK394" s="118"/>
      <c r="GL394" s="118"/>
      <c r="GM394" s="118"/>
      <c r="GN394" s="118"/>
      <c r="GO394" s="118"/>
      <c r="GP394" s="118"/>
      <c r="GQ394" s="118"/>
      <c r="GR394" s="118"/>
      <c r="GS394" s="118"/>
      <c r="GT394" s="118"/>
      <c r="GU394" s="118"/>
      <c r="GV394" s="118"/>
      <c r="GW394" s="118"/>
      <c r="GX394" s="118"/>
      <c r="GY394" s="118"/>
      <c r="GZ394" s="118"/>
      <c r="HA394" s="118"/>
      <c r="HB394" s="118"/>
      <c r="HC394" s="118"/>
      <c r="HD394" s="118"/>
      <c r="HE394" s="118"/>
      <c r="HF394" s="118"/>
      <c r="HG394" s="118"/>
      <c r="HH394" s="118"/>
      <c r="HI394" s="118"/>
      <c r="HJ394" s="118"/>
      <c r="HK394" s="118"/>
      <c r="HL394" s="118"/>
      <c r="HM394" s="118"/>
      <c r="HN394" s="118"/>
      <c r="HO394" s="118"/>
      <c r="HP394" s="118"/>
      <c r="HQ394" s="118"/>
      <c r="HR394" s="118"/>
      <c r="HS394" s="118"/>
      <c r="HT394" s="118"/>
      <c r="HU394" s="118"/>
      <c r="HV394" s="118"/>
    </row>
    <row r="395" spans="1:230" x14ac:dyDescent="0.3">
      <c r="A395" s="120"/>
      <c r="B395" s="120"/>
      <c r="C395" s="118"/>
      <c r="D395" s="118"/>
      <c r="E395" s="118"/>
      <c r="F395" s="118"/>
      <c r="G395" s="118"/>
      <c r="H395" s="118"/>
      <c r="I395" s="118"/>
      <c r="J395" s="118"/>
      <c r="K395" s="118"/>
      <c r="L395" s="118"/>
      <c r="M395" s="118"/>
      <c r="N395" s="118"/>
      <c r="O395" s="118"/>
      <c r="P395" s="118"/>
      <c r="Q395" s="118"/>
      <c r="R395" s="118"/>
      <c r="S395" s="118"/>
      <c r="T395" s="123"/>
      <c r="U395" s="120"/>
      <c r="V395" s="118"/>
      <c r="W395" s="118"/>
      <c r="X395" s="118"/>
      <c r="Y395" s="118"/>
      <c r="Z395" s="118"/>
      <c r="AA395" s="118"/>
      <c r="AB395" s="118"/>
      <c r="AC395" s="118"/>
      <c r="AD395" s="118"/>
      <c r="AE395" s="118"/>
      <c r="AF395" s="118"/>
      <c r="AG395" s="118"/>
      <c r="AH395" s="118"/>
      <c r="AI395" s="118"/>
      <c r="AJ395" s="118"/>
      <c r="AK395" s="118"/>
      <c r="AL395" s="118"/>
      <c r="AM395" s="118"/>
      <c r="AN395" s="118"/>
      <c r="AO395" s="118"/>
      <c r="AP395" s="118"/>
      <c r="AQ395" s="118"/>
      <c r="AR395" s="118"/>
      <c r="AS395" s="123"/>
      <c r="AT395" s="123"/>
      <c r="AU395" s="118"/>
      <c r="AV395" s="118"/>
      <c r="AW395" s="118"/>
      <c r="AX395" s="118"/>
      <c r="AY395" s="118"/>
      <c r="AZ395" s="118"/>
      <c r="BA395" s="118"/>
      <c r="BB395" s="118"/>
      <c r="BC395" s="118"/>
      <c r="BD395" s="118"/>
      <c r="BE395" s="118"/>
      <c r="BF395" s="118"/>
      <c r="BG395" s="118"/>
      <c r="BH395" s="118"/>
      <c r="BI395" s="118"/>
      <c r="BJ395" s="118"/>
      <c r="BK395" s="118"/>
      <c r="BL395" s="118"/>
      <c r="BM395" s="118"/>
      <c r="BN395" s="118"/>
      <c r="BO395" s="118"/>
      <c r="BP395" s="118"/>
      <c r="BQ395" s="118"/>
      <c r="BR395" s="118"/>
      <c r="BS395" s="118"/>
      <c r="BT395" s="118"/>
      <c r="BU395" s="118"/>
      <c r="BV395" s="118"/>
      <c r="BW395" s="118"/>
      <c r="BX395" s="118"/>
      <c r="BY395" s="118"/>
      <c r="BZ395" s="118"/>
      <c r="CA395" s="118"/>
      <c r="CB395" s="118"/>
      <c r="CC395" s="118"/>
      <c r="CD395" s="118"/>
      <c r="CE395" s="118"/>
      <c r="CF395" s="118"/>
      <c r="CG395" s="118"/>
      <c r="CH395" s="118"/>
      <c r="CI395" s="118"/>
      <c r="CJ395" s="118"/>
      <c r="CK395" s="118"/>
      <c r="CL395" s="118"/>
      <c r="CM395" s="118"/>
      <c r="CN395" s="118"/>
      <c r="CO395" s="118"/>
      <c r="CP395" s="118"/>
      <c r="CQ395" s="118"/>
      <c r="CR395" s="118"/>
      <c r="CS395" s="118"/>
      <c r="CT395" s="118"/>
      <c r="CU395" s="118"/>
      <c r="CV395" s="118"/>
      <c r="CW395" s="118"/>
      <c r="CX395" s="118"/>
      <c r="CY395" s="118"/>
      <c r="CZ395" s="118"/>
      <c r="DA395" s="118"/>
      <c r="DB395" s="118"/>
      <c r="DC395" s="118"/>
      <c r="DD395" s="118"/>
      <c r="DE395" s="118"/>
      <c r="DF395" s="118"/>
      <c r="DG395" s="118"/>
      <c r="DH395" s="118"/>
      <c r="DI395" s="118"/>
      <c r="DJ395" s="118"/>
      <c r="DK395" s="118"/>
      <c r="DL395" s="118"/>
      <c r="DM395" s="118"/>
      <c r="DN395" s="118"/>
      <c r="DO395" s="118"/>
      <c r="DP395" s="118"/>
      <c r="DQ395" s="118"/>
      <c r="DR395" s="118"/>
      <c r="DS395" s="118"/>
      <c r="DT395" s="118"/>
      <c r="DU395" s="129"/>
      <c r="DV395" s="118"/>
      <c r="DW395" s="118"/>
      <c r="DX395" s="118"/>
      <c r="DY395" s="118"/>
      <c r="DZ395" s="118"/>
      <c r="EA395" s="118"/>
      <c r="EB395" s="118"/>
      <c r="EC395" s="118"/>
      <c r="ED395" s="118"/>
      <c r="EE395" s="118"/>
      <c r="EF395" s="118"/>
      <c r="EG395" s="118"/>
      <c r="EH395" s="118"/>
      <c r="EI395" s="118"/>
      <c r="EJ395" s="118"/>
      <c r="EK395" s="118"/>
      <c r="EL395" s="123"/>
      <c r="EM395" s="123"/>
      <c r="EN395" s="118"/>
      <c r="EO395" s="118"/>
      <c r="EP395" s="118"/>
      <c r="EQ395" s="118"/>
      <c r="ER395" s="118"/>
      <c r="ES395" s="118"/>
      <c r="ET395" s="118"/>
      <c r="EU395" s="118"/>
      <c r="EV395" s="120"/>
      <c r="EW395" s="120"/>
      <c r="EX395" s="118"/>
      <c r="EY395" s="118"/>
      <c r="EZ395" s="118"/>
      <c r="FA395" s="118"/>
      <c r="FB395" s="118"/>
      <c r="FC395" s="118"/>
      <c r="FD395" s="118"/>
      <c r="FE395" s="118"/>
      <c r="FF395" s="118"/>
      <c r="FG395" s="118"/>
      <c r="FH395" s="118"/>
      <c r="FI395" s="118"/>
      <c r="FJ395" s="118"/>
      <c r="FK395" s="118"/>
      <c r="FL395" s="118"/>
      <c r="FM395" s="118"/>
      <c r="FN395" s="118"/>
      <c r="FO395" s="118"/>
      <c r="FP395" s="118"/>
      <c r="FQ395" s="118"/>
      <c r="FR395" s="118"/>
      <c r="FS395" s="118"/>
      <c r="FT395" s="118"/>
      <c r="FU395" s="118"/>
      <c r="FV395" s="118"/>
      <c r="FW395" s="118"/>
      <c r="FX395" s="118"/>
      <c r="FY395" s="118"/>
      <c r="FZ395" s="118"/>
      <c r="GA395" s="118"/>
      <c r="GB395" s="118"/>
      <c r="GC395" s="118"/>
      <c r="GD395" s="118"/>
      <c r="GE395" s="118"/>
      <c r="GF395" s="118"/>
      <c r="GG395" s="118"/>
      <c r="GH395" s="118"/>
      <c r="GI395" s="118"/>
      <c r="GJ395" s="118"/>
      <c r="GK395" s="118"/>
      <c r="GL395" s="118"/>
      <c r="GM395" s="118"/>
      <c r="GN395" s="118"/>
      <c r="GO395" s="118"/>
      <c r="GP395" s="118"/>
      <c r="GQ395" s="118"/>
      <c r="GR395" s="118"/>
      <c r="GS395" s="118"/>
      <c r="GT395" s="118"/>
      <c r="GU395" s="118"/>
      <c r="GV395" s="118"/>
      <c r="GW395" s="118"/>
      <c r="GX395" s="118"/>
      <c r="GY395" s="118"/>
      <c r="GZ395" s="118"/>
      <c r="HA395" s="118"/>
      <c r="HB395" s="118"/>
      <c r="HC395" s="118"/>
      <c r="HD395" s="118"/>
      <c r="HE395" s="118"/>
      <c r="HF395" s="118"/>
      <c r="HG395" s="118"/>
      <c r="HH395" s="118"/>
      <c r="HI395" s="118"/>
      <c r="HJ395" s="118"/>
      <c r="HK395" s="118"/>
      <c r="HL395" s="118"/>
      <c r="HM395" s="118"/>
      <c r="HN395" s="118"/>
      <c r="HO395" s="118"/>
      <c r="HP395" s="118"/>
      <c r="HQ395" s="118"/>
      <c r="HR395" s="118"/>
      <c r="HS395" s="118"/>
      <c r="HT395" s="118"/>
      <c r="HU395" s="118"/>
      <c r="HV395" s="118"/>
    </row>
    <row r="396" spans="1:230" x14ac:dyDescent="0.3">
      <c r="A396" s="120"/>
      <c r="B396" s="120"/>
      <c r="C396" s="118"/>
      <c r="D396" s="118"/>
      <c r="E396" s="118"/>
      <c r="F396" s="118"/>
      <c r="G396" s="118"/>
      <c r="H396" s="118"/>
      <c r="I396" s="118"/>
      <c r="J396" s="118"/>
      <c r="K396" s="118"/>
      <c r="L396" s="118"/>
      <c r="M396" s="118"/>
      <c r="N396" s="118"/>
      <c r="O396" s="118"/>
      <c r="P396" s="118"/>
      <c r="Q396" s="118"/>
      <c r="R396" s="118"/>
      <c r="S396" s="118"/>
      <c r="T396" s="123"/>
      <c r="U396" s="120"/>
      <c r="V396" s="118"/>
      <c r="W396" s="118"/>
      <c r="X396" s="118"/>
      <c r="Y396" s="118"/>
      <c r="Z396" s="118"/>
      <c r="AA396" s="118"/>
      <c r="AB396" s="118"/>
      <c r="AC396" s="118"/>
      <c r="AD396" s="118"/>
      <c r="AE396" s="118"/>
      <c r="AF396" s="118"/>
      <c r="AG396" s="118"/>
      <c r="AH396" s="118"/>
      <c r="AI396" s="118"/>
      <c r="AJ396" s="118"/>
      <c r="AK396" s="118"/>
      <c r="AL396" s="118"/>
      <c r="AM396" s="118"/>
      <c r="AN396" s="118"/>
      <c r="AO396" s="118"/>
      <c r="AP396" s="118"/>
      <c r="AQ396" s="118"/>
      <c r="AR396" s="118"/>
      <c r="AS396" s="123"/>
      <c r="AT396" s="123"/>
      <c r="AU396" s="118"/>
      <c r="AV396" s="118"/>
      <c r="AW396" s="118"/>
      <c r="AX396" s="118"/>
      <c r="AY396" s="118"/>
      <c r="AZ396" s="118"/>
      <c r="BA396" s="118"/>
      <c r="BB396" s="118"/>
      <c r="BC396" s="118"/>
      <c r="BD396" s="118"/>
      <c r="BE396" s="118"/>
      <c r="BF396" s="118"/>
      <c r="BG396" s="118"/>
      <c r="BH396" s="118"/>
      <c r="BI396" s="118"/>
      <c r="BJ396" s="118"/>
      <c r="BK396" s="118"/>
      <c r="BL396" s="118"/>
      <c r="BM396" s="118"/>
      <c r="BN396" s="118"/>
      <c r="BO396" s="118"/>
      <c r="BP396" s="118"/>
      <c r="BQ396" s="118"/>
      <c r="BR396" s="118"/>
      <c r="BS396" s="118"/>
      <c r="BT396" s="118"/>
      <c r="BU396" s="118"/>
      <c r="BV396" s="118"/>
      <c r="BW396" s="118"/>
      <c r="BX396" s="118"/>
      <c r="BY396" s="118"/>
      <c r="BZ396" s="118"/>
      <c r="CA396" s="118"/>
      <c r="CB396" s="118"/>
      <c r="CC396" s="118"/>
      <c r="CD396" s="118"/>
      <c r="CE396" s="118"/>
      <c r="CF396" s="118"/>
      <c r="CG396" s="118"/>
      <c r="CH396" s="118"/>
      <c r="CI396" s="118"/>
      <c r="CJ396" s="118"/>
      <c r="CK396" s="118"/>
      <c r="CL396" s="118"/>
      <c r="CM396" s="118"/>
      <c r="CN396" s="118"/>
      <c r="CO396" s="118"/>
      <c r="CP396" s="118"/>
      <c r="CQ396" s="118"/>
      <c r="CR396" s="118"/>
      <c r="CS396" s="118"/>
      <c r="CT396" s="118"/>
      <c r="CU396" s="118"/>
      <c r="CV396" s="118"/>
      <c r="CW396" s="118"/>
      <c r="CX396" s="118"/>
      <c r="CY396" s="118"/>
      <c r="CZ396" s="118"/>
      <c r="DA396" s="118"/>
      <c r="DB396" s="118"/>
      <c r="DC396" s="118"/>
      <c r="DD396" s="118"/>
      <c r="DE396" s="118"/>
      <c r="DF396" s="118"/>
      <c r="DG396" s="118"/>
      <c r="DH396" s="118"/>
      <c r="DI396" s="118"/>
      <c r="DJ396" s="118"/>
      <c r="DK396" s="118"/>
      <c r="DL396" s="118"/>
      <c r="DM396" s="118"/>
      <c r="DN396" s="118"/>
      <c r="DO396" s="118"/>
      <c r="DP396" s="118"/>
      <c r="DQ396" s="118"/>
      <c r="DR396" s="118"/>
      <c r="DS396" s="118"/>
      <c r="DT396" s="118"/>
      <c r="DU396" s="129"/>
      <c r="DV396" s="118"/>
      <c r="DW396" s="118"/>
      <c r="DX396" s="118"/>
      <c r="DY396" s="118"/>
      <c r="DZ396" s="118"/>
      <c r="EA396" s="118"/>
      <c r="EB396" s="118"/>
      <c r="EC396" s="118"/>
      <c r="ED396" s="118"/>
      <c r="EE396" s="118"/>
      <c r="EF396" s="118"/>
      <c r="EG396" s="118"/>
      <c r="EH396" s="118"/>
      <c r="EI396" s="118"/>
      <c r="EJ396" s="118"/>
      <c r="EK396" s="118"/>
      <c r="EL396" s="123"/>
      <c r="EM396" s="123"/>
      <c r="EN396" s="118"/>
      <c r="EO396" s="118"/>
      <c r="EP396" s="118"/>
      <c r="EQ396" s="118"/>
      <c r="ER396" s="118"/>
      <c r="ES396" s="118"/>
      <c r="ET396" s="118"/>
      <c r="EU396" s="118"/>
      <c r="EV396" s="120"/>
      <c r="EW396" s="120"/>
      <c r="EX396" s="118"/>
      <c r="EY396" s="118"/>
      <c r="EZ396" s="118"/>
      <c r="FA396" s="118"/>
      <c r="FB396" s="118"/>
      <c r="FC396" s="118"/>
      <c r="FD396" s="118"/>
      <c r="FE396" s="118"/>
      <c r="FF396" s="118"/>
      <c r="FG396" s="118"/>
      <c r="FH396" s="118"/>
      <c r="FI396" s="118"/>
      <c r="FJ396" s="118"/>
      <c r="FK396" s="118"/>
      <c r="FL396" s="118"/>
      <c r="FM396" s="118"/>
      <c r="FN396" s="118"/>
      <c r="FO396" s="118"/>
      <c r="FP396" s="118"/>
      <c r="FQ396" s="118"/>
      <c r="FR396" s="118"/>
      <c r="FS396" s="118"/>
      <c r="FT396" s="118"/>
      <c r="FU396" s="118"/>
      <c r="FV396" s="118"/>
      <c r="FW396" s="118"/>
      <c r="FX396" s="118"/>
      <c r="FY396" s="118"/>
      <c r="FZ396" s="118"/>
      <c r="GA396" s="118"/>
      <c r="GB396" s="118"/>
      <c r="GC396" s="118"/>
      <c r="GD396" s="118"/>
      <c r="GE396" s="118"/>
      <c r="GF396" s="118"/>
      <c r="GG396" s="118"/>
      <c r="GH396" s="118"/>
      <c r="GI396" s="118"/>
      <c r="GJ396" s="118"/>
      <c r="GK396" s="118"/>
      <c r="GL396" s="118"/>
      <c r="GM396" s="118"/>
      <c r="GN396" s="118"/>
      <c r="GO396" s="118"/>
      <c r="GP396" s="118"/>
      <c r="GQ396" s="118"/>
      <c r="GR396" s="118"/>
      <c r="GS396" s="118"/>
      <c r="GT396" s="118"/>
      <c r="GU396" s="118"/>
      <c r="GV396" s="118"/>
      <c r="GW396" s="118"/>
      <c r="GX396" s="118"/>
      <c r="GY396" s="118"/>
      <c r="GZ396" s="118"/>
      <c r="HA396" s="118"/>
      <c r="HB396" s="118"/>
      <c r="HC396" s="118"/>
      <c r="HD396" s="118"/>
      <c r="HE396" s="118"/>
      <c r="HF396" s="118"/>
      <c r="HG396" s="118"/>
      <c r="HH396" s="118"/>
      <c r="HI396" s="118"/>
      <c r="HJ396" s="118"/>
      <c r="HK396" s="118"/>
      <c r="HL396" s="118"/>
      <c r="HM396" s="118"/>
      <c r="HN396" s="118"/>
      <c r="HO396" s="118"/>
      <c r="HP396" s="118"/>
      <c r="HQ396" s="118"/>
      <c r="HR396" s="118"/>
      <c r="HS396" s="118"/>
      <c r="HT396" s="118"/>
      <c r="HU396" s="118"/>
      <c r="HV396" s="118"/>
    </row>
    <row r="397" spans="1:230" x14ac:dyDescent="0.3">
      <c r="A397" s="120"/>
      <c r="B397" s="120"/>
      <c r="C397" s="118"/>
      <c r="D397" s="118"/>
      <c r="E397" s="118"/>
      <c r="F397" s="118"/>
      <c r="G397" s="118"/>
      <c r="H397" s="118"/>
      <c r="I397" s="118"/>
      <c r="J397" s="118"/>
      <c r="K397" s="118"/>
      <c r="L397" s="118"/>
      <c r="M397" s="118"/>
      <c r="N397" s="118"/>
      <c r="O397" s="118"/>
      <c r="P397" s="118"/>
      <c r="Q397" s="118"/>
      <c r="R397" s="118"/>
      <c r="S397" s="118"/>
      <c r="T397" s="123"/>
      <c r="U397" s="120"/>
      <c r="V397" s="118"/>
      <c r="W397" s="118"/>
      <c r="X397" s="118"/>
      <c r="Y397" s="118"/>
      <c r="Z397" s="118"/>
      <c r="AA397" s="118"/>
      <c r="AB397" s="118"/>
      <c r="AC397" s="118"/>
      <c r="AD397" s="118"/>
      <c r="AE397" s="118"/>
      <c r="AF397" s="118"/>
      <c r="AG397" s="118"/>
      <c r="AH397" s="118"/>
      <c r="AI397" s="118"/>
      <c r="AJ397" s="118"/>
      <c r="AK397" s="118"/>
      <c r="AL397" s="118"/>
      <c r="AM397" s="118"/>
      <c r="AN397" s="118"/>
      <c r="AO397" s="118"/>
      <c r="AP397" s="118"/>
      <c r="AQ397" s="118"/>
      <c r="AR397" s="118"/>
      <c r="AS397" s="123"/>
      <c r="AT397" s="123"/>
      <c r="AU397" s="118"/>
      <c r="AV397" s="118"/>
      <c r="AW397" s="118"/>
      <c r="AX397" s="118"/>
      <c r="AY397" s="118"/>
      <c r="AZ397" s="118"/>
      <c r="BA397" s="118"/>
      <c r="BB397" s="118"/>
      <c r="BC397" s="118"/>
      <c r="BD397" s="118"/>
      <c r="BE397" s="118"/>
      <c r="BF397" s="118"/>
      <c r="BG397" s="118"/>
      <c r="BH397" s="118"/>
      <c r="BI397" s="118"/>
      <c r="BJ397" s="118"/>
      <c r="BK397" s="118"/>
      <c r="BL397" s="118"/>
      <c r="BM397" s="118"/>
      <c r="BN397" s="118"/>
      <c r="BO397" s="118"/>
      <c r="BP397" s="118"/>
      <c r="BQ397" s="118"/>
      <c r="BR397" s="118"/>
      <c r="BS397" s="118"/>
      <c r="BT397" s="118"/>
      <c r="BU397" s="118"/>
      <c r="BV397" s="118"/>
      <c r="BW397" s="118"/>
      <c r="BX397" s="118"/>
      <c r="BY397" s="118"/>
      <c r="BZ397" s="118"/>
      <c r="CA397" s="118"/>
      <c r="CB397" s="118"/>
      <c r="CC397" s="118"/>
      <c r="CD397" s="118"/>
      <c r="CE397" s="118"/>
      <c r="CF397" s="118"/>
      <c r="CG397" s="118"/>
      <c r="CH397" s="118"/>
      <c r="CI397" s="118"/>
      <c r="CJ397" s="118"/>
      <c r="CK397" s="118"/>
      <c r="CL397" s="118"/>
      <c r="CM397" s="118"/>
      <c r="CN397" s="118"/>
      <c r="CO397" s="118"/>
      <c r="CP397" s="118"/>
      <c r="CQ397" s="118"/>
      <c r="CR397" s="118"/>
      <c r="CS397" s="118"/>
      <c r="CT397" s="118"/>
      <c r="CU397" s="118"/>
      <c r="CV397" s="118"/>
      <c r="CW397" s="118"/>
      <c r="CX397" s="118"/>
      <c r="CY397" s="118"/>
      <c r="CZ397" s="118"/>
      <c r="DA397" s="118"/>
      <c r="DB397" s="118"/>
      <c r="DC397" s="118"/>
      <c r="DD397" s="118"/>
      <c r="DE397" s="118"/>
      <c r="DF397" s="118"/>
      <c r="DG397" s="118"/>
      <c r="DH397" s="118"/>
      <c r="DI397" s="118"/>
      <c r="DJ397" s="118"/>
      <c r="DK397" s="118"/>
      <c r="DL397" s="118"/>
      <c r="DM397" s="118"/>
      <c r="DN397" s="118"/>
      <c r="DO397" s="118"/>
      <c r="DP397" s="118"/>
      <c r="DQ397" s="118"/>
      <c r="DR397" s="118"/>
      <c r="DS397" s="118"/>
      <c r="DT397" s="118"/>
      <c r="DU397" s="129"/>
      <c r="DV397" s="118"/>
      <c r="DW397" s="118"/>
      <c r="DX397" s="118"/>
      <c r="DY397" s="118"/>
      <c r="DZ397" s="118"/>
      <c r="EA397" s="118"/>
      <c r="EB397" s="118"/>
      <c r="EC397" s="118"/>
      <c r="ED397" s="118"/>
      <c r="EE397" s="118"/>
      <c r="EF397" s="118"/>
      <c r="EG397" s="118"/>
      <c r="EH397" s="118"/>
      <c r="EI397" s="118"/>
      <c r="EJ397" s="118"/>
      <c r="EK397" s="118"/>
      <c r="EL397" s="123"/>
      <c r="EM397" s="123"/>
      <c r="EN397" s="118"/>
      <c r="EO397" s="118"/>
      <c r="EP397" s="118"/>
      <c r="EQ397" s="118"/>
      <c r="ER397" s="118"/>
      <c r="ES397" s="118"/>
      <c r="ET397" s="118"/>
      <c r="EU397" s="118"/>
      <c r="EV397" s="120"/>
      <c r="EW397" s="120"/>
      <c r="EX397" s="118"/>
      <c r="EY397" s="118"/>
      <c r="EZ397" s="118"/>
      <c r="FA397" s="118"/>
      <c r="FB397" s="118"/>
      <c r="FC397" s="118"/>
      <c r="FD397" s="118"/>
      <c r="FE397" s="118"/>
      <c r="FF397" s="118"/>
      <c r="FG397" s="118"/>
      <c r="FH397" s="118"/>
      <c r="FI397" s="118"/>
      <c r="FJ397" s="118"/>
      <c r="FK397" s="118"/>
      <c r="FL397" s="118"/>
      <c r="FM397" s="118"/>
      <c r="FN397" s="118"/>
      <c r="FO397" s="118"/>
      <c r="FP397" s="118"/>
      <c r="FQ397" s="118"/>
      <c r="FR397" s="118"/>
      <c r="FS397" s="118"/>
      <c r="FT397" s="118"/>
      <c r="FU397" s="118"/>
      <c r="FV397" s="118"/>
      <c r="FW397" s="118"/>
      <c r="FX397" s="118"/>
      <c r="FY397" s="118"/>
      <c r="FZ397" s="118"/>
      <c r="GA397" s="118"/>
      <c r="GB397" s="118"/>
      <c r="GC397" s="118"/>
      <c r="GD397" s="118"/>
      <c r="GE397" s="118"/>
      <c r="GF397" s="118"/>
      <c r="GG397" s="118"/>
      <c r="GH397" s="118"/>
      <c r="GI397" s="118"/>
      <c r="GJ397" s="118"/>
      <c r="GK397" s="118"/>
      <c r="GL397" s="118"/>
      <c r="GM397" s="118"/>
      <c r="GN397" s="118"/>
      <c r="GO397" s="118"/>
      <c r="GP397" s="118"/>
      <c r="GQ397" s="118"/>
      <c r="GR397" s="118"/>
      <c r="GS397" s="118"/>
      <c r="GT397" s="118"/>
      <c r="GU397" s="118"/>
      <c r="GV397" s="118"/>
      <c r="GW397" s="118"/>
      <c r="GX397" s="118"/>
      <c r="GY397" s="118"/>
      <c r="GZ397" s="118"/>
      <c r="HA397" s="118"/>
      <c r="HB397" s="118"/>
      <c r="HC397" s="118"/>
      <c r="HD397" s="118"/>
      <c r="HE397" s="118"/>
      <c r="HF397" s="118"/>
      <c r="HG397" s="118"/>
      <c r="HH397" s="118"/>
      <c r="HI397" s="118"/>
      <c r="HJ397" s="118"/>
      <c r="HK397" s="118"/>
      <c r="HL397" s="118"/>
      <c r="HM397" s="118"/>
      <c r="HN397" s="118"/>
      <c r="HO397" s="118"/>
      <c r="HP397" s="118"/>
      <c r="HQ397" s="118"/>
      <c r="HR397" s="118"/>
      <c r="HS397" s="118"/>
      <c r="HT397" s="118"/>
      <c r="HU397" s="118"/>
      <c r="HV397" s="118"/>
    </row>
    <row r="398" spans="1:230" x14ac:dyDescent="0.3">
      <c r="A398" s="120"/>
      <c r="B398" s="120"/>
      <c r="C398" s="118"/>
      <c r="D398" s="118"/>
      <c r="E398" s="118"/>
      <c r="F398" s="118"/>
      <c r="G398" s="118"/>
      <c r="H398" s="118"/>
      <c r="I398" s="118"/>
      <c r="J398" s="118"/>
      <c r="K398" s="118"/>
      <c r="L398" s="118"/>
      <c r="M398" s="118"/>
      <c r="N398" s="118"/>
      <c r="O398" s="118"/>
      <c r="P398" s="118"/>
      <c r="Q398" s="118"/>
      <c r="R398" s="118"/>
      <c r="S398" s="118"/>
      <c r="T398" s="123"/>
      <c r="U398" s="120"/>
      <c r="V398" s="118"/>
      <c r="W398" s="118"/>
      <c r="X398" s="118"/>
      <c r="Y398" s="118"/>
      <c r="Z398" s="118"/>
      <c r="AA398" s="118"/>
      <c r="AB398" s="118"/>
      <c r="AC398" s="118"/>
      <c r="AD398" s="118"/>
      <c r="AE398" s="118"/>
      <c r="AF398" s="118"/>
      <c r="AG398" s="118"/>
      <c r="AH398" s="118"/>
      <c r="AI398" s="118"/>
      <c r="AJ398" s="118"/>
      <c r="AK398" s="118"/>
      <c r="AL398" s="118"/>
      <c r="AM398" s="118"/>
      <c r="AN398" s="118"/>
      <c r="AO398" s="118"/>
      <c r="AP398" s="118"/>
      <c r="AQ398" s="118"/>
      <c r="AR398" s="118"/>
      <c r="AS398" s="123"/>
      <c r="AT398" s="123"/>
      <c r="AU398" s="118"/>
      <c r="AV398" s="118"/>
      <c r="AW398" s="118"/>
      <c r="AX398" s="118"/>
      <c r="AY398" s="118"/>
      <c r="AZ398" s="118"/>
      <c r="BA398" s="118"/>
      <c r="BB398" s="118"/>
      <c r="BC398" s="118"/>
      <c r="BD398" s="118"/>
      <c r="BE398" s="118"/>
      <c r="BF398" s="118"/>
      <c r="BG398" s="118"/>
      <c r="BH398" s="118"/>
      <c r="BI398" s="118"/>
      <c r="BJ398" s="118"/>
      <c r="BK398" s="118"/>
      <c r="BL398" s="118"/>
      <c r="BM398" s="118"/>
      <c r="BN398" s="118"/>
      <c r="BO398" s="118"/>
      <c r="BP398" s="118"/>
      <c r="BQ398" s="118"/>
      <c r="BR398" s="118"/>
      <c r="BS398" s="118"/>
      <c r="BT398" s="118"/>
      <c r="BU398" s="118"/>
      <c r="BV398" s="118"/>
      <c r="BW398" s="118"/>
      <c r="BX398" s="118"/>
      <c r="BY398" s="118"/>
      <c r="BZ398" s="118"/>
      <c r="CA398" s="118"/>
      <c r="CB398" s="118"/>
      <c r="CC398" s="118"/>
      <c r="CD398" s="118"/>
      <c r="CE398" s="118"/>
      <c r="CF398" s="118"/>
      <c r="CG398" s="118"/>
      <c r="CH398" s="118"/>
      <c r="CI398" s="118"/>
      <c r="CJ398" s="118"/>
      <c r="CK398" s="118"/>
      <c r="CL398" s="118"/>
      <c r="CM398" s="118"/>
      <c r="CN398" s="118"/>
      <c r="CO398" s="118"/>
      <c r="CP398" s="118"/>
      <c r="CQ398" s="118"/>
      <c r="CR398" s="118"/>
      <c r="CS398" s="118"/>
      <c r="CT398" s="118"/>
      <c r="CU398" s="118"/>
      <c r="CV398" s="118"/>
      <c r="CW398" s="118"/>
      <c r="CX398" s="118"/>
      <c r="CY398" s="118"/>
      <c r="CZ398" s="118"/>
      <c r="DA398" s="118"/>
      <c r="DB398" s="118"/>
      <c r="DC398" s="118"/>
      <c r="DD398" s="118"/>
      <c r="DE398" s="118"/>
      <c r="DF398" s="118"/>
      <c r="DG398" s="118"/>
      <c r="DH398" s="118"/>
      <c r="DI398" s="118"/>
      <c r="DJ398" s="118"/>
      <c r="DK398" s="118"/>
      <c r="DL398" s="118"/>
      <c r="DM398" s="118"/>
      <c r="DN398" s="118"/>
      <c r="DO398" s="118"/>
      <c r="DP398" s="118"/>
      <c r="DQ398" s="118"/>
      <c r="DR398" s="118"/>
      <c r="DS398" s="118"/>
      <c r="DT398" s="118"/>
      <c r="DU398" s="129"/>
      <c r="DV398" s="118"/>
      <c r="DW398" s="118"/>
      <c r="DX398" s="118"/>
      <c r="DY398" s="118"/>
      <c r="DZ398" s="118"/>
      <c r="EA398" s="118"/>
      <c r="EB398" s="118"/>
      <c r="EC398" s="118"/>
      <c r="ED398" s="118"/>
      <c r="EE398" s="118"/>
      <c r="EF398" s="118"/>
      <c r="EG398" s="118"/>
      <c r="EH398" s="118"/>
      <c r="EI398" s="118"/>
      <c r="EJ398" s="118"/>
      <c r="EK398" s="118"/>
      <c r="EL398" s="123"/>
      <c r="EM398" s="123"/>
      <c r="EN398" s="118"/>
      <c r="EO398" s="118"/>
      <c r="EP398" s="118"/>
      <c r="EQ398" s="118"/>
      <c r="ER398" s="118"/>
      <c r="ES398" s="118"/>
      <c r="ET398" s="118"/>
      <c r="EU398" s="118"/>
      <c r="EV398" s="120"/>
      <c r="EW398" s="120"/>
      <c r="EX398" s="118"/>
      <c r="EY398" s="118"/>
      <c r="EZ398" s="118"/>
      <c r="FA398" s="118"/>
      <c r="FB398" s="118"/>
      <c r="FC398" s="118"/>
      <c r="FD398" s="118"/>
      <c r="FE398" s="118"/>
      <c r="FF398" s="118"/>
      <c r="FG398" s="118"/>
      <c r="FH398" s="118"/>
      <c r="FI398" s="118"/>
      <c r="FJ398" s="118"/>
      <c r="FK398" s="118"/>
      <c r="FL398" s="118"/>
      <c r="FM398" s="118"/>
      <c r="FN398" s="118"/>
      <c r="FO398" s="118"/>
      <c r="FP398" s="118"/>
      <c r="FQ398" s="118"/>
      <c r="FR398" s="118"/>
      <c r="FS398" s="118"/>
      <c r="FT398" s="118"/>
      <c r="FU398" s="118"/>
      <c r="FV398" s="118"/>
      <c r="FW398" s="118"/>
      <c r="FX398" s="118"/>
      <c r="FY398" s="118"/>
      <c r="FZ398" s="118"/>
      <c r="GA398" s="118"/>
      <c r="GB398" s="118"/>
      <c r="GC398" s="118"/>
      <c r="GD398" s="118"/>
      <c r="GE398" s="118"/>
      <c r="GF398" s="118"/>
      <c r="GG398" s="118"/>
      <c r="GH398" s="118"/>
      <c r="GI398" s="118"/>
      <c r="GJ398" s="118"/>
      <c r="GK398" s="118"/>
      <c r="GL398" s="118"/>
      <c r="GM398" s="118"/>
      <c r="GN398" s="118"/>
      <c r="GO398" s="118"/>
      <c r="GP398" s="118"/>
      <c r="GQ398" s="118"/>
      <c r="GR398" s="118"/>
      <c r="GS398" s="118"/>
      <c r="GT398" s="118"/>
      <c r="GU398" s="118"/>
      <c r="GV398" s="118"/>
      <c r="GW398" s="118"/>
      <c r="GX398" s="118"/>
      <c r="GY398" s="118"/>
      <c r="GZ398" s="118"/>
      <c r="HA398" s="118"/>
      <c r="HB398" s="118"/>
      <c r="HC398" s="118"/>
      <c r="HD398" s="118"/>
      <c r="HE398" s="118"/>
      <c r="HF398" s="118"/>
      <c r="HG398" s="118"/>
      <c r="HH398" s="118"/>
      <c r="HI398" s="118"/>
      <c r="HJ398" s="118"/>
      <c r="HK398" s="118"/>
      <c r="HL398" s="118"/>
      <c r="HM398" s="118"/>
      <c r="HN398" s="118"/>
      <c r="HO398" s="118"/>
      <c r="HP398" s="118"/>
      <c r="HQ398" s="118"/>
      <c r="HR398" s="118"/>
      <c r="HS398" s="118"/>
      <c r="HT398" s="118"/>
      <c r="HU398" s="118"/>
      <c r="HV398" s="118"/>
    </row>
    <row r="399" spans="1:230" x14ac:dyDescent="0.3">
      <c r="A399" s="120"/>
      <c r="B399" s="120"/>
      <c r="C399" s="118"/>
      <c r="D399" s="118"/>
      <c r="E399" s="118"/>
      <c r="F399" s="118"/>
      <c r="G399" s="118"/>
      <c r="H399" s="118"/>
      <c r="I399" s="118"/>
      <c r="J399" s="118"/>
      <c r="K399" s="118"/>
      <c r="L399" s="118"/>
      <c r="M399" s="118"/>
      <c r="N399" s="118"/>
      <c r="O399" s="118"/>
      <c r="P399" s="118"/>
      <c r="Q399" s="118"/>
      <c r="R399" s="118"/>
      <c r="S399" s="118"/>
      <c r="T399" s="123"/>
      <c r="U399" s="120"/>
      <c r="V399" s="118"/>
      <c r="W399" s="118"/>
      <c r="X399" s="118"/>
      <c r="Y399" s="118"/>
      <c r="Z399" s="118"/>
      <c r="AA399" s="118"/>
      <c r="AB399" s="118"/>
      <c r="AC399" s="118"/>
      <c r="AD399" s="118"/>
      <c r="AE399" s="118"/>
      <c r="AF399" s="118"/>
      <c r="AG399" s="118"/>
      <c r="AH399" s="118"/>
      <c r="AI399" s="118"/>
      <c r="AJ399" s="118"/>
      <c r="AK399" s="118"/>
      <c r="AL399" s="118"/>
      <c r="AM399" s="118"/>
      <c r="AN399" s="118"/>
      <c r="AO399" s="118"/>
      <c r="AP399" s="118"/>
      <c r="AQ399" s="118"/>
      <c r="AR399" s="118"/>
      <c r="AS399" s="123"/>
      <c r="AT399" s="123"/>
      <c r="AU399" s="118"/>
      <c r="AV399" s="118"/>
      <c r="AW399" s="118"/>
      <c r="AX399" s="118"/>
      <c r="AY399" s="118"/>
      <c r="AZ399" s="118"/>
      <c r="BA399" s="118"/>
      <c r="BB399" s="118"/>
      <c r="BC399" s="118"/>
      <c r="BD399" s="118"/>
      <c r="BE399" s="118"/>
      <c r="BF399" s="118"/>
      <c r="BG399" s="118"/>
      <c r="BH399" s="118"/>
      <c r="BI399" s="118"/>
      <c r="BJ399" s="118"/>
      <c r="BK399" s="118"/>
      <c r="BL399" s="118"/>
      <c r="BM399" s="118"/>
      <c r="BN399" s="118"/>
      <c r="BO399" s="118"/>
      <c r="BP399" s="118"/>
      <c r="BQ399" s="118"/>
      <c r="BR399" s="118"/>
      <c r="BS399" s="118"/>
      <c r="BT399" s="118"/>
      <c r="BU399" s="118"/>
      <c r="BV399" s="118"/>
      <c r="BW399" s="118"/>
      <c r="BX399" s="118"/>
      <c r="BY399" s="118"/>
      <c r="BZ399" s="118"/>
      <c r="CA399" s="118"/>
      <c r="CB399" s="118"/>
      <c r="CC399" s="118"/>
      <c r="CD399" s="118"/>
      <c r="CE399" s="118"/>
      <c r="CF399" s="118"/>
      <c r="CG399" s="118"/>
      <c r="CH399" s="118"/>
      <c r="CI399" s="118"/>
      <c r="CJ399" s="118"/>
      <c r="CK399" s="118"/>
      <c r="CL399" s="118"/>
      <c r="CM399" s="118"/>
      <c r="CN399" s="118"/>
      <c r="CO399" s="118"/>
      <c r="CP399" s="118"/>
      <c r="CQ399" s="118"/>
      <c r="CR399" s="118"/>
      <c r="CS399" s="118"/>
      <c r="CT399" s="118"/>
      <c r="CU399" s="118"/>
      <c r="CV399" s="118"/>
      <c r="CW399" s="118"/>
      <c r="CX399" s="118"/>
      <c r="CY399" s="118"/>
      <c r="CZ399" s="118"/>
      <c r="DA399" s="118"/>
      <c r="DB399" s="118"/>
      <c r="DC399" s="118"/>
      <c r="DD399" s="118"/>
      <c r="DE399" s="118"/>
      <c r="DF399" s="118"/>
      <c r="DG399" s="118"/>
      <c r="DH399" s="118"/>
      <c r="DI399" s="118"/>
      <c r="DJ399" s="118"/>
      <c r="DK399" s="118"/>
      <c r="DL399" s="118"/>
      <c r="DM399" s="118"/>
      <c r="DN399" s="118"/>
      <c r="DO399" s="118"/>
      <c r="DP399" s="118"/>
      <c r="DQ399" s="118"/>
      <c r="DR399" s="118"/>
      <c r="DS399" s="118"/>
      <c r="DT399" s="118"/>
      <c r="DU399" s="129"/>
      <c r="DV399" s="118"/>
      <c r="DW399" s="118"/>
      <c r="DX399" s="118"/>
      <c r="DY399" s="118"/>
      <c r="DZ399" s="118"/>
      <c r="EA399" s="118"/>
      <c r="EB399" s="118"/>
      <c r="EC399" s="118"/>
      <c r="ED399" s="118"/>
      <c r="EE399" s="118"/>
      <c r="EF399" s="118"/>
      <c r="EG399" s="118"/>
      <c r="EH399" s="118"/>
      <c r="EI399" s="118"/>
      <c r="EJ399" s="118"/>
      <c r="EK399" s="118"/>
      <c r="EL399" s="123"/>
      <c r="EM399" s="123"/>
      <c r="EN399" s="118"/>
      <c r="EO399" s="118"/>
      <c r="EP399" s="118"/>
      <c r="EQ399" s="118"/>
      <c r="ER399" s="118"/>
      <c r="ES399" s="118"/>
      <c r="ET399" s="118"/>
      <c r="EU399" s="118"/>
      <c r="EV399" s="120"/>
      <c r="EW399" s="120"/>
      <c r="EX399" s="118"/>
      <c r="EY399" s="118"/>
      <c r="EZ399" s="118"/>
      <c r="FA399" s="118"/>
      <c r="FB399" s="118"/>
      <c r="FC399" s="118"/>
      <c r="FD399" s="118"/>
      <c r="FE399" s="118"/>
      <c r="FF399" s="118"/>
      <c r="FG399" s="118"/>
      <c r="FH399" s="118"/>
      <c r="FI399" s="118"/>
      <c r="FJ399" s="118"/>
      <c r="FK399" s="118"/>
      <c r="FL399" s="118"/>
      <c r="FM399" s="118"/>
      <c r="FN399" s="118"/>
      <c r="FO399" s="118"/>
      <c r="FP399" s="118"/>
      <c r="FQ399" s="118"/>
      <c r="FR399" s="118"/>
      <c r="FS399" s="118"/>
      <c r="FT399" s="118"/>
      <c r="FU399" s="118"/>
      <c r="FV399" s="118"/>
      <c r="FW399" s="118"/>
      <c r="FX399" s="118"/>
      <c r="FY399" s="118"/>
      <c r="FZ399" s="118"/>
      <c r="GA399" s="118"/>
      <c r="GB399" s="118"/>
      <c r="GC399" s="118"/>
      <c r="GD399" s="118"/>
      <c r="GE399" s="118"/>
      <c r="GF399" s="118"/>
      <c r="GG399" s="118"/>
      <c r="GH399" s="118"/>
      <c r="GI399" s="118"/>
      <c r="GJ399" s="118"/>
      <c r="GK399" s="118"/>
      <c r="GL399" s="118"/>
      <c r="GM399" s="118"/>
      <c r="GN399" s="118"/>
      <c r="GO399" s="118"/>
      <c r="GP399" s="118"/>
      <c r="GQ399" s="118"/>
      <c r="GR399" s="118"/>
      <c r="GS399" s="118"/>
      <c r="GT399" s="118"/>
      <c r="GU399" s="118"/>
      <c r="GV399" s="118"/>
      <c r="GW399" s="118"/>
      <c r="GX399" s="118"/>
      <c r="GY399" s="118"/>
      <c r="GZ399" s="118"/>
      <c r="HA399" s="118"/>
      <c r="HB399" s="118"/>
      <c r="HC399" s="118"/>
      <c r="HD399" s="118"/>
      <c r="HE399" s="118"/>
      <c r="HF399" s="118"/>
      <c r="HG399" s="118"/>
      <c r="HH399" s="118"/>
      <c r="HI399" s="118"/>
      <c r="HJ399" s="118"/>
      <c r="HK399" s="118"/>
      <c r="HL399" s="118"/>
      <c r="HM399" s="118"/>
      <c r="HN399" s="118"/>
      <c r="HO399" s="118"/>
      <c r="HP399" s="118"/>
      <c r="HQ399" s="118"/>
      <c r="HR399" s="118"/>
      <c r="HS399" s="118"/>
      <c r="HT399" s="118"/>
      <c r="HU399" s="118"/>
      <c r="HV399" s="118"/>
    </row>
    <row r="400" spans="1:230" x14ac:dyDescent="0.3">
      <c r="A400" s="120"/>
      <c r="B400" s="120"/>
      <c r="C400" s="118"/>
      <c r="D400" s="118"/>
      <c r="E400" s="118"/>
      <c r="F400" s="118"/>
      <c r="G400" s="118"/>
      <c r="H400" s="118"/>
      <c r="I400" s="118"/>
      <c r="J400" s="118"/>
      <c r="K400" s="118"/>
      <c r="L400" s="118"/>
      <c r="M400" s="118"/>
      <c r="N400" s="118"/>
      <c r="O400" s="118"/>
      <c r="P400" s="118"/>
      <c r="Q400" s="118"/>
      <c r="R400" s="118"/>
      <c r="S400" s="118"/>
      <c r="T400" s="123"/>
      <c r="U400" s="120"/>
      <c r="V400" s="118"/>
      <c r="W400" s="118"/>
      <c r="X400" s="118"/>
      <c r="Y400" s="118"/>
      <c r="Z400" s="118"/>
      <c r="AA400" s="118"/>
      <c r="AB400" s="118"/>
      <c r="AC400" s="118"/>
      <c r="AD400" s="118"/>
      <c r="AE400" s="118"/>
      <c r="AF400" s="118"/>
      <c r="AG400" s="118"/>
      <c r="AH400" s="118"/>
      <c r="AI400" s="118"/>
      <c r="AJ400" s="118"/>
      <c r="AK400" s="118"/>
      <c r="AL400" s="118"/>
      <c r="AM400" s="118"/>
      <c r="AN400" s="118"/>
      <c r="AO400" s="118"/>
      <c r="AP400" s="118"/>
      <c r="AQ400" s="118"/>
      <c r="AR400" s="118"/>
      <c r="AS400" s="123"/>
      <c r="AT400" s="123"/>
      <c r="AU400" s="118"/>
      <c r="AV400" s="118"/>
      <c r="AW400" s="118"/>
      <c r="AX400" s="118"/>
      <c r="AY400" s="118"/>
      <c r="AZ400" s="118"/>
      <c r="BA400" s="118"/>
      <c r="BB400" s="118"/>
      <c r="BC400" s="118"/>
      <c r="BD400" s="118"/>
      <c r="BE400" s="118"/>
      <c r="BF400" s="118"/>
      <c r="BG400" s="118"/>
      <c r="BH400" s="118"/>
      <c r="BI400" s="118"/>
      <c r="BJ400" s="118"/>
      <c r="BK400" s="118"/>
      <c r="BL400" s="118"/>
      <c r="BM400" s="118"/>
      <c r="BN400" s="118"/>
      <c r="BO400" s="118"/>
      <c r="BP400" s="118"/>
      <c r="BQ400" s="118"/>
      <c r="BR400" s="118"/>
      <c r="BS400" s="118"/>
      <c r="BT400" s="118"/>
      <c r="BU400" s="118"/>
      <c r="BV400" s="118"/>
      <c r="BW400" s="118"/>
      <c r="BX400" s="118"/>
      <c r="BY400" s="118"/>
      <c r="BZ400" s="118"/>
      <c r="CA400" s="118"/>
      <c r="CB400" s="118"/>
      <c r="CC400" s="118"/>
      <c r="CD400" s="118"/>
      <c r="CE400" s="118"/>
      <c r="CF400" s="118"/>
      <c r="CG400" s="118"/>
      <c r="CH400" s="118"/>
      <c r="CI400" s="118"/>
      <c r="CJ400" s="118"/>
      <c r="CK400" s="118"/>
      <c r="CL400" s="118"/>
      <c r="CM400" s="118"/>
      <c r="CN400" s="118"/>
      <c r="CO400" s="118"/>
      <c r="CP400" s="118"/>
      <c r="CQ400" s="118"/>
      <c r="CR400" s="118"/>
      <c r="CS400" s="118"/>
      <c r="CT400" s="118"/>
      <c r="CU400" s="118"/>
      <c r="CV400" s="118"/>
      <c r="CW400" s="118"/>
      <c r="CX400" s="118"/>
      <c r="CY400" s="118"/>
      <c r="CZ400" s="118"/>
      <c r="DA400" s="118"/>
      <c r="DB400" s="118"/>
      <c r="DC400" s="118"/>
      <c r="DD400" s="118"/>
      <c r="DE400" s="118"/>
      <c r="DF400" s="118"/>
      <c r="DG400" s="118"/>
      <c r="DH400" s="118"/>
      <c r="DI400" s="118"/>
      <c r="DJ400" s="118"/>
      <c r="DK400" s="118"/>
      <c r="DL400" s="118"/>
      <c r="DM400" s="118"/>
      <c r="DN400" s="118"/>
      <c r="DO400" s="118"/>
      <c r="DP400" s="118"/>
      <c r="DQ400" s="118"/>
      <c r="DR400" s="118"/>
      <c r="DS400" s="118"/>
      <c r="DT400" s="118"/>
      <c r="DU400" s="129"/>
      <c r="DV400" s="118"/>
      <c r="DW400" s="118"/>
      <c r="DX400" s="118"/>
      <c r="DY400" s="118"/>
      <c r="DZ400" s="118"/>
      <c r="EA400" s="118"/>
      <c r="EB400" s="118"/>
      <c r="EC400" s="118"/>
      <c r="ED400" s="118"/>
      <c r="EE400" s="118"/>
      <c r="EF400" s="118"/>
      <c r="EG400" s="118"/>
      <c r="EH400" s="118"/>
      <c r="EI400" s="118"/>
      <c r="EJ400" s="118"/>
      <c r="EK400" s="118"/>
      <c r="EL400" s="123"/>
      <c r="EM400" s="123"/>
      <c r="EN400" s="118"/>
      <c r="EO400" s="118"/>
      <c r="EP400" s="118"/>
      <c r="EQ400" s="118"/>
      <c r="ER400" s="118"/>
      <c r="ES400" s="118"/>
      <c r="ET400" s="118"/>
      <c r="EU400" s="118"/>
      <c r="EV400" s="120"/>
      <c r="EW400" s="120"/>
      <c r="EX400" s="118"/>
      <c r="EY400" s="118"/>
      <c r="EZ400" s="118"/>
      <c r="FA400" s="118"/>
      <c r="FB400" s="118"/>
      <c r="FC400" s="118"/>
      <c r="FD400" s="118"/>
      <c r="FE400" s="118"/>
      <c r="FF400" s="118"/>
      <c r="FG400" s="118"/>
      <c r="FH400" s="118"/>
      <c r="FI400" s="118"/>
      <c r="FJ400" s="118"/>
      <c r="FK400" s="118"/>
      <c r="FL400" s="118"/>
      <c r="FM400" s="118"/>
      <c r="FN400" s="118"/>
      <c r="FO400" s="118"/>
      <c r="FP400" s="118"/>
      <c r="FQ400" s="118"/>
      <c r="FR400" s="118"/>
      <c r="FS400" s="118"/>
      <c r="FT400" s="118"/>
      <c r="FU400" s="118"/>
      <c r="FV400" s="118"/>
      <c r="FW400" s="118"/>
      <c r="FX400" s="118"/>
      <c r="FY400" s="118"/>
      <c r="FZ400" s="118"/>
      <c r="GA400" s="118"/>
      <c r="GB400" s="118"/>
      <c r="GC400" s="118"/>
      <c r="GD400" s="118"/>
      <c r="GE400" s="118"/>
      <c r="GF400" s="118"/>
      <c r="GG400" s="118"/>
      <c r="GH400" s="118"/>
      <c r="GI400" s="118"/>
      <c r="GJ400" s="118"/>
      <c r="GK400" s="118"/>
      <c r="GL400" s="118"/>
      <c r="GM400" s="118"/>
      <c r="GN400" s="118"/>
      <c r="GO400" s="118"/>
      <c r="GP400" s="118"/>
      <c r="GQ400" s="118"/>
      <c r="GR400" s="118"/>
      <c r="GS400" s="118"/>
      <c r="GT400" s="118"/>
      <c r="GU400" s="118"/>
      <c r="GV400" s="118"/>
      <c r="GW400" s="118"/>
      <c r="GX400" s="118"/>
      <c r="GY400" s="118"/>
      <c r="GZ400" s="118"/>
      <c r="HA400" s="118"/>
      <c r="HB400" s="118"/>
      <c r="HC400" s="118"/>
      <c r="HD400" s="118"/>
      <c r="HE400" s="118"/>
      <c r="HF400" s="118"/>
      <c r="HG400" s="118"/>
      <c r="HH400" s="118"/>
      <c r="HI400" s="118"/>
      <c r="HJ400" s="118"/>
      <c r="HK400" s="118"/>
      <c r="HL400" s="118"/>
      <c r="HM400" s="118"/>
      <c r="HN400" s="118"/>
      <c r="HO400" s="118"/>
      <c r="HP400" s="118"/>
      <c r="HQ400" s="118"/>
      <c r="HR400" s="118"/>
      <c r="HS400" s="118"/>
      <c r="HT400" s="118"/>
      <c r="HU400" s="118"/>
      <c r="HV400" s="118"/>
    </row>
    <row r="401" spans="1:230" x14ac:dyDescent="0.3">
      <c r="A401" s="120"/>
      <c r="B401" s="120"/>
      <c r="C401" s="118"/>
      <c r="D401" s="118"/>
      <c r="E401" s="118"/>
      <c r="F401" s="118"/>
      <c r="G401" s="118"/>
      <c r="H401" s="118"/>
      <c r="I401" s="118"/>
      <c r="J401" s="118"/>
      <c r="K401" s="118"/>
      <c r="L401" s="118"/>
      <c r="M401" s="118"/>
      <c r="N401" s="118"/>
      <c r="O401" s="118"/>
      <c r="P401" s="118"/>
      <c r="Q401" s="118"/>
      <c r="R401" s="118"/>
      <c r="S401" s="118"/>
      <c r="T401" s="123"/>
      <c r="U401" s="120"/>
      <c r="V401" s="118"/>
      <c r="W401" s="118"/>
      <c r="X401" s="118"/>
      <c r="Y401" s="118"/>
      <c r="Z401" s="118"/>
      <c r="AA401" s="118"/>
      <c r="AB401" s="118"/>
      <c r="AC401" s="118"/>
      <c r="AD401" s="118"/>
      <c r="AE401" s="118"/>
      <c r="AF401" s="118"/>
      <c r="AG401" s="118"/>
      <c r="AH401" s="118"/>
      <c r="AI401" s="118"/>
      <c r="AJ401" s="118"/>
      <c r="AK401" s="118"/>
      <c r="AL401" s="118"/>
      <c r="AM401" s="118"/>
      <c r="AN401" s="118"/>
      <c r="AO401" s="118"/>
      <c r="AP401" s="118"/>
      <c r="AQ401" s="118"/>
      <c r="AR401" s="118"/>
      <c r="AS401" s="123"/>
      <c r="AT401" s="123"/>
      <c r="AU401" s="118"/>
      <c r="AV401" s="118"/>
      <c r="AW401" s="118"/>
      <c r="AX401" s="118"/>
      <c r="AY401" s="118"/>
      <c r="AZ401" s="118"/>
      <c r="BA401" s="118"/>
      <c r="BB401" s="118"/>
      <c r="BC401" s="118"/>
      <c r="BD401" s="118"/>
      <c r="BE401" s="118"/>
      <c r="BF401" s="118"/>
      <c r="BG401" s="118"/>
      <c r="BH401" s="118"/>
      <c r="BI401" s="118"/>
      <c r="BJ401" s="118"/>
      <c r="BK401" s="118"/>
      <c r="BL401" s="118"/>
      <c r="BM401" s="118"/>
      <c r="BN401" s="118"/>
      <c r="BO401" s="118"/>
      <c r="BP401" s="118"/>
      <c r="BQ401" s="118"/>
      <c r="BR401" s="118"/>
      <c r="BS401" s="118"/>
      <c r="BT401" s="118"/>
      <c r="BU401" s="118"/>
      <c r="BV401" s="118"/>
      <c r="BW401" s="118"/>
      <c r="BX401" s="118"/>
      <c r="BY401" s="118"/>
      <c r="BZ401" s="118"/>
      <c r="CA401" s="118"/>
      <c r="CB401" s="118"/>
      <c r="CC401" s="118"/>
      <c r="CD401" s="118"/>
      <c r="CE401" s="118"/>
      <c r="CF401" s="118"/>
      <c r="CG401" s="118"/>
      <c r="CH401" s="118"/>
      <c r="CI401" s="118"/>
      <c r="CJ401" s="118"/>
      <c r="CK401" s="118"/>
      <c r="CL401" s="118"/>
      <c r="CM401" s="118"/>
      <c r="CN401" s="118"/>
      <c r="CO401" s="118"/>
      <c r="CP401" s="118"/>
      <c r="CQ401" s="118"/>
      <c r="CR401" s="118"/>
      <c r="CS401" s="118"/>
      <c r="CT401" s="118"/>
      <c r="CU401" s="118"/>
      <c r="CV401" s="118"/>
      <c r="CW401" s="118"/>
      <c r="CX401" s="118"/>
      <c r="CY401" s="118"/>
      <c r="CZ401" s="118"/>
      <c r="DA401" s="118"/>
      <c r="DB401" s="118"/>
      <c r="DC401" s="118"/>
      <c r="DD401" s="118"/>
      <c r="DE401" s="118"/>
      <c r="DF401" s="118"/>
      <c r="DG401" s="118"/>
      <c r="DH401" s="118"/>
      <c r="DI401" s="118"/>
      <c r="DJ401" s="118"/>
      <c r="DK401" s="118"/>
      <c r="DL401" s="118"/>
      <c r="DM401" s="118"/>
      <c r="DN401" s="118"/>
      <c r="DO401" s="118"/>
      <c r="DP401" s="118"/>
      <c r="DQ401" s="118"/>
      <c r="DR401" s="118"/>
      <c r="DS401" s="118"/>
      <c r="DT401" s="118"/>
      <c r="DU401" s="129"/>
      <c r="DV401" s="118"/>
      <c r="DW401" s="118"/>
      <c r="DX401" s="118"/>
      <c r="DY401" s="118"/>
      <c r="DZ401" s="118"/>
      <c r="EA401" s="118"/>
      <c r="EB401" s="118"/>
      <c r="EC401" s="118"/>
      <c r="ED401" s="118"/>
      <c r="EE401" s="118"/>
      <c r="EF401" s="118"/>
      <c r="EG401" s="118"/>
      <c r="EH401" s="118"/>
      <c r="EI401" s="118"/>
      <c r="EJ401" s="118"/>
      <c r="EK401" s="118"/>
      <c r="EL401" s="123"/>
      <c r="EM401" s="123"/>
      <c r="EN401" s="118"/>
      <c r="EO401" s="118"/>
      <c r="EP401" s="118"/>
      <c r="EQ401" s="118"/>
      <c r="ER401" s="118"/>
      <c r="ES401" s="118"/>
      <c r="ET401" s="118"/>
      <c r="EU401" s="118"/>
      <c r="EV401" s="120"/>
      <c r="EW401" s="120"/>
      <c r="EX401" s="118"/>
      <c r="EY401" s="118"/>
      <c r="EZ401" s="118"/>
      <c r="FA401" s="118"/>
      <c r="FB401" s="118"/>
      <c r="FC401" s="118"/>
      <c r="FD401" s="118"/>
      <c r="FE401" s="118"/>
      <c r="FF401" s="118"/>
      <c r="FG401" s="118"/>
      <c r="FH401" s="118"/>
      <c r="FI401" s="118"/>
      <c r="FJ401" s="118"/>
      <c r="FK401" s="118"/>
      <c r="FL401" s="118"/>
      <c r="FM401" s="118"/>
      <c r="FN401" s="118"/>
      <c r="FO401" s="118"/>
      <c r="FP401" s="118"/>
      <c r="FQ401" s="118"/>
      <c r="FR401" s="118"/>
      <c r="FS401" s="118"/>
      <c r="FT401" s="118"/>
      <c r="FU401" s="118"/>
      <c r="FV401" s="118"/>
      <c r="FW401" s="118"/>
      <c r="FX401" s="118"/>
      <c r="FY401" s="118"/>
      <c r="FZ401" s="118"/>
      <c r="GA401" s="118"/>
      <c r="GB401" s="118"/>
      <c r="GC401" s="118"/>
      <c r="GD401" s="118"/>
      <c r="GE401" s="118"/>
      <c r="GF401" s="118"/>
      <c r="GG401" s="118"/>
      <c r="GH401" s="118"/>
      <c r="GI401" s="118"/>
      <c r="GJ401" s="118"/>
      <c r="GK401" s="118"/>
      <c r="GL401" s="118"/>
      <c r="GM401" s="118"/>
      <c r="GN401" s="118"/>
      <c r="GO401" s="118"/>
      <c r="GP401" s="118"/>
      <c r="GQ401" s="118"/>
      <c r="GR401" s="118"/>
      <c r="GS401" s="118"/>
      <c r="GT401" s="118"/>
      <c r="GU401" s="118"/>
      <c r="GV401" s="118"/>
      <c r="GW401" s="118"/>
      <c r="GX401" s="118"/>
      <c r="GY401" s="118"/>
      <c r="GZ401" s="118"/>
      <c r="HA401" s="118"/>
      <c r="HB401" s="118"/>
      <c r="HC401" s="118"/>
      <c r="HD401" s="118"/>
      <c r="HE401" s="118"/>
      <c r="HF401" s="118"/>
      <c r="HG401" s="118"/>
      <c r="HH401" s="118"/>
      <c r="HI401" s="118"/>
      <c r="HJ401" s="118"/>
      <c r="HK401" s="118"/>
      <c r="HL401" s="118"/>
      <c r="HM401" s="118"/>
      <c r="HN401" s="118"/>
      <c r="HO401" s="118"/>
      <c r="HP401" s="118"/>
      <c r="HQ401" s="118"/>
      <c r="HR401" s="118"/>
      <c r="HS401" s="118"/>
      <c r="HT401" s="118"/>
      <c r="HU401" s="118"/>
      <c r="HV401" s="118"/>
    </row>
    <row r="402" spans="1:230" x14ac:dyDescent="0.3">
      <c r="A402" s="120"/>
      <c r="B402" s="120"/>
      <c r="C402" s="118"/>
      <c r="D402" s="118"/>
      <c r="E402" s="118"/>
      <c r="F402" s="118"/>
      <c r="G402" s="118"/>
      <c r="H402" s="118"/>
      <c r="I402" s="118"/>
      <c r="J402" s="118"/>
      <c r="K402" s="118"/>
      <c r="L402" s="118"/>
      <c r="M402" s="118"/>
      <c r="N402" s="118"/>
      <c r="O402" s="118"/>
      <c r="P402" s="118"/>
      <c r="Q402" s="118"/>
      <c r="R402" s="118"/>
      <c r="S402" s="118"/>
      <c r="T402" s="123"/>
      <c r="U402" s="120"/>
      <c r="V402" s="118"/>
      <c r="W402" s="118"/>
      <c r="X402" s="118"/>
      <c r="Y402" s="118"/>
      <c r="Z402" s="118"/>
      <c r="AA402" s="118"/>
      <c r="AB402" s="118"/>
      <c r="AC402" s="118"/>
      <c r="AD402" s="118"/>
      <c r="AE402" s="118"/>
      <c r="AF402" s="118"/>
      <c r="AG402" s="118"/>
      <c r="AH402" s="118"/>
      <c r="AI402" s="118"/>
      <c r="AJ402" s="118"/>
      <c r="AK402" s="118"/>
      <c r="AL402" s="118"/>
      <c r="AM402" s="118"/>
      <c r="AN402" s="118"/>
      <c r="AO402" s="118"/>
      <c r="AP402" s="118"/>
      <c r="AQ402" s="118"/>
      <c r="AR402" s="118"/>
      <c r="AS402" s="123"/>
      <c r="AT402" s="123"/>
      <c r="AU402" s="118"/>
      <c r="AV402" s="118"/>
      <c r="AW402" s="118"/>
      <c r="AX402" s="118"/>
      <c r="AY402" s="118"/>
      <c r="AZ402" s="118"/>
      <c r="BA402" s="118"/>
      <c r="BB402" s="118"/>
      <c r="BC402" s="118"/>
      <c r="BD402" s="118"/>
      <c r="BE402" s="118"/>
      <c r="BF402" s="118"/>
      <c r="BG402" s="118"/>
      <c r="BH402" s="118"/>
      <c r="BI402" s="118"/>
      <c r="BJ402" s="118"/>
      <c r="BK402" s="118"/>
      <c r="BL402" s="118"/>
      <c r="BM402" s="118"/>
      <c r="BN402" s="118"/>
      <c r="BO402" s="118"/>
      <c r="BP402" s="118"/>
      <c r="BQ402" s="118"/>
      <c r="BR402" s="118"/>
      <c r="BS402" s="118"/>
      <c r="BT402" s="118"/>
      <c r="BU402" s="118"/>
      <c r="BV402" s="118"/>
      <c r="BW402" s="118"/>
      <c r="BX402" s="118"/>
      <c r="BY402" s="118"/>
      <c r="BZ402" s="118"/>
      <c r="CA402" s="118"/>
      <c r="CB402" s="118"/>
      <c r="CC402" s="118"/>
      <c r="CD402" s="118"/>
      <c r="CE402" s="118"/>
      <c r="CF402" s="118"/>
      <c r="CG402" s="118"/>
      <c r="CH402" s="118"/>
      <c r="CI402" s="118"/>
      <c r="CJ402" s="118"/>
      <c r="CK402" s="118"/>
      <c r="CL402" s="118"/>
      <c r="CM402" s="118"/>
      <c r="CN402" s="118"/>
      <c r="CO402" s="118"/>
      <c r="CP402" s="118"/>
      <c r="CQ402" s="118"/>
      <c r="CR402" s="118"/>
      <c r="CS402" s="118"/>
      <c r="CT402" s="118"/>
      <c r="CU402" s="118"/>
      <c r="CV402" s="118"/>
      <c r="CW402" s="118"/>
      <c r="CX402" s="118"/>
      <c r="CY402" s="118"/>
      <c r="CZ402" s="118"/>
      <c r="DA402" s="118"/>
      <c r="DB402" s="118"/>
      <c r="DC402" s="118"/>
      <c r="DD402" s="118"/>
      <c r="DE402" s="118"/>
      <c r="DF402" s="118"/>
      <c r="DG402" s="118"/>
      <c r="DH402" s="118"/>
      <c r="DI402" s="118"/>
      <c r="DJ402" s="118"/>
      <c r="DK402" s="118"/>
      <c r="DL402" s="118"/>
      <c r="DM402" s="118"/>
      <c r="DN402" s="118"/>
      <c r="DO402" s="118"/>
      <c r="DP402" s="118"/>
      <c r="DQ402" s="118"/>
      <c r="DR402" s="118"/>
      <c r="DS402" s="118"/>
      <c r="DT402" s="118"/>
      <c r="DU402" s="129"/>
      <c r="DV402" s="118"/>
      <c r="DW402" s="118"/>
      <c r="DX402" s="118"/>
      <c r="DY402" s="118"/>
      <c r="DZ402" s="118"/>
      <c r="EA402" s="118"/>
      <c r="EB402" s="118"/>
      <c r="EC402" s="118"/>
      <c r="ED402" s="118"/>
      <c r="EE402" s="118"/>
      <c r="EF402" s="118"/>
      <c r="EG402" s="118"/>
      <c r="EH402" s="118"/>
      <c r="EI402" s="118"/>
      <c r="EJ402" s="118"/>
      <c r="EK402" s="118"/>
      <c r="EL402" s="123"/>
      <c r="EM402" s="123"/>
      <c r="EN402" s="118"/>
      <c r="EO402" s="118"/>
      <c r="EP402" s="118"/>
      <c r="EQ402" s="118"/>
      <c r="ER402" s="118"/>
      <c r="ES402" s="118"/>
      <c r="ET402" s="118"/>
      <c r="EU402" s="118"/>
      <c r="EV402" s="120"/>
      <c r="EW402" s="120"/>
      <c r="EX402" s="118"/>
      <c r="EY402" s="118"/>
      <c r="EZ402" s="118"/>
      <c r="FA402" s="118"/>
      <c r="FB402" s="118"/>
      <c r="FC402" s="118"/>
      <c r="FD402" s="118"/>
      <c r="FE402" s="118"/>
      <c r="FF402" s="118"/>
      <c r="FG402" s="118"/>
      <c r="FH402" s="118"/>
      <c r="FI402" s="118"/>
      <c r="FJ402" s="118"/>
      <c r="FK402" s="118"/>
      <c r="FL402" s="118"/>
      <c r="FM402" s="118"/>
      <c r="FN402" s="118"/>
      <c r="FO402" s="118"/>
      <c r="FP402" s="118"/>
      <c r="FQ402" s="118"/>
      <c r="FR402" s="118"/>
      <c r="FS402" s="118"/>
      <c r="FT402" s="118"/>
      <c r="FU402" s="118"/>
      <c r="FV402" s="118"/>
      <c r="FW402" s="118"/>
      <c r="FX402" s="118"/>
      <c r="FY402" s="118"/>
      <c r="FZ402" s="118"/>
      <c r="GA402" s="118"/>
      <c r="GB402" s="118"/>
      <c r="GC402" s="118"/>
      <c r="GD402" s="118"/>
      <c r="GE402" s="118"/>
      <c r="GF402" s="118"/>
      <c r="GG402" s="118"/>
      <c r="GH402" s="118"/>
      <c r="GI402" s="118"/>
      <c r="GJ402" s="118"/>
      <c r="GK402" s="118"/>
      <c r="GL402" s="118"/>
      <c r="GM402" s="118"/>
      <c r="GN402" s="118"/>
      <c r="GO402" s="118"/>
      <c r="GP402" s="118"/>
      <c r="GQ402" s="118"/>
      <c r="GR402" s="118"/>
      <c r="GS402" s="118"/>
      <c r="GT402" s="118"/>
      <c r="GU402" s="118"/>
      <c r="GV402" s="118"/>
      <c r="GW402" s="118"/>
      <c r="GX402" s="118"/>
      <c r="GY402" s="118"/>
      <c r="GZ402" s="118"/>
      <c r="HA402" s="118"/>
      <c r="HB402" s="118"/>
      <c r="HC402" s="118"/>
      <c r="HD402" s="118"/>
      <c r="HE402" s="118"/>
      <c r="HF402" s="118"/>
      <c r="HG402" s="118"/>
      <c r="HH402" s="118"/>
      <c r="HI402" s="118"/>
      <c r="HJ402" s="118"/>
      <c r="HK402" s="118"/>
      <c r="HL402" s="118"/>
      <c r="HM402" s="118"/>
      <c r="HN402" s="118"/>
      <c r="HO402" s="118"/>
      <c r="HP402" s="118"/>
      <c r="HQ402" s="118"/>
      <c r="HR402" s="118"/>
      <c r="HS402" s="118"/>
      <c r="HT402" s="118"/>
      <c r="HU402" s="118"/>
      <c r="HV402" s="118"/>
    </row>
    <row r="403" spans="1:230" x14ac:dyDescent="0.3">
      <c r="A403" s="120"/>
      <c r="B403" s="120"/>
      <c r="C403" s="118"/>
      <c r="D403" s="118"/>
      <c r="E403" s="118"/>
      <c r="F403" s="118"/>
      <c r="G403" s="118"/>
      <c r="H403" s="118"/>
      <c r="I403" s="118"/>
      <c r="J403" s="118"/>
      <c r="K403" s="118"/>
      <c r="L403" s="118"/>
      <c r="M403" s="118"/>
      <c r="N403" s="118"/>
      <c r="O403" s="118"/>
      <c r="P403" s="118"/>
      <c r="Q403" s="118"/>
      <c r="R403" s="118"/>
      <c r="S403" s="118"/>
      <c r="T403" s="123"/>
      <c r="U403" s="120"/>
      <c r="V403" s="118"/>
      <c r="W403" s="118"/>
      <c r="X403" s="118"/>
      <c r="Y403" s="118"/>
      <c r="Z403" s="118"/>
      <c r="AA403" s="118"/>
      <c r="AB403" s="118"/>
      <c r="AC403" s="118"/>
      <c r="AD403" s="118"/>
      <c r="AE403" s="118"/>
      <c r="AF403" s="118"/>
      <c r="AG403" s="118"/>
      <c r="AH403" s="118"/>
      <c r="AI403" s="118"/>
      <c r="AJ403" s="118"/>
      <c r="AK403" s="118"/>
      <c r="AL403" s="118"/>
      <c r="AM403" s="118"/>
      <c r="AN403" s="118"/>
      <c r="AO403" s="118"/>
      <c r="AP403" s="118"/>
      <c r="AQ403" s="118"/>
      <c r="AR403" s="118"/>
      <c r="AS403" s="123"/>
      <c r="AT403" s="123"/>
      <c r="AU403" s="118"/>
      <c r="AV403" s="118"/>
      <c r="AW403" s="118"/>
      <c r="AX403" s="118"/>
      <c r="AY403" s="118"/>
      <c r="AZ403" s="118"/>
      <c r="BA403" s="118"/>
      <c r="BB403" s="118"/>
      <c r="BC403" s="118"/>
      <c r="BD403" s="118"/>
      <c r="BE403" s="118"/>
      <c r="BF403" s="118"/>
      <c r="BG403" s="118"/>
      <c r="BH403" s="118"/>
      <c r="BI403" s="118"/>
      <c r="BJ403" s="118"/>
      <c r="BK403" s="118"/>
      <c r="BL403" s="118"/>
      <c r="BM403" s="118"/>
      <c r="BN403" s="118"/>
      <c r="BO403" s="118"/>
      <c r="BP403" s="118"/>
      <c r="BQ403" s="118"/>
      <c r="BR403" s="118"/>
      <c r="BS403" s="118"/>
      <c r="BT403" s="118"/>
      <c r="BU403" s="118"/>
      <c r="BV403" s="118"/>
      <c r="BW403" s="118"/>
      <c r="BX403" s="118"/>
      <c r="BY403" s="118"/>
      <c r="BZ403" s="118"/>
      <c r="CA403" s="118"/>
      <c r="CB403" s="118"/>
      <c r="CC403" s="118"/>
      <c r="CD403" s="118"/>
      <c r="CE403" s="118"/>
      <c r="CF403" s="118"/>
      <c r="CG403" s="118"/>
      <c r="CH403" s="118"/>
      <c r="CI403" s="118"/>
      <c r="CJ403" s="118"/>
      <c r="CK403" s="118"/>
      <c r="CL403" s="118"/>
      <c r="CM403" s="118"/>
      <c r="CN403" s="118"/>
      <c r="CO403" s="118"/>
      <c r="CP403" s="118"/>
      <c r="CQ403" s="118"/>
      <c r="CR403" s="118"/>
      <c r="CS403" s="118"/>
      <c r="CT403" s="118"/>
      <c r="CU403" s="118"/>
      <c r="CV403" s="118"/>
      <c r="CW403" s="118"/>
      <c r="CX403" s="118"/>
      <c r="CY403" s="118"/>
      <c r="CZ403" s="118"/>
      <c r="DA403" s="118"/>
      <c r="DB403" s="118"/>
      <c r="DC403" s="118"/>
      <c r="DD403" s="118"/>
      <c r="DE403" s="118"/>
      <c r="DF403" s="118"/>
      <c r="DG403" s="118"/>
      <c r="DH403" s="118"/>
      <c r="DI403" s="118"/>
      <c r="DJ403" s="118"/>
      <c r="DK403" s="118"/>
      <c r="DL403" s="118"/>
      <c r="DM403" s="118"/>
      <c r="DN403" s="118"/>
      <c r="DO403" s="118"/>
      <c r="DP403" s="118"/>
      <c r="DQ403" s="118"/>
      <c r="DR403" s="118"/>
      <c r="DS403" s="118"/>
      <c r="DT403" s="118"/>
      <c r="DU403" s="129"/>
      <c r="DV403" s="118"/>
      <c r="DW403" s="118"/>
      <c r="DX403" s="118"/>
      <c r="DY403" s="118"/>
      <c r="DZ403" s="118"/>
      <c r="EA403" s="118"/>
      <c r="EB403" s="118"/>
      <c r="EC403" s="118"/>
      <c r="ED403" s="118"/>
      <c r="EE403" s="118"/>
      <c r="EF403" s="118"/>
      <c r="EG403" s="118"/>
      <c r="EH403" s="118"/>
      <c r="EI403" s="118"/>
      <c r="EJ403" s="118"/>
      <c r="EK403" s="118"/>
      <c r="EL403" s="123"/>
      <c r="EM403" s="123"/>
      <c r="EN403" s="118"/>
      <c r="EO403" s="118"/>
      <c r="EP403" s="118"/>
      <c r="EQ403" s="118"/>
      <c r="ER403" s="118"/>
      <c r="ES403" s="118"/>
      <c r="ET403" s="118"/>
      <c r="EU403" s="118"/>
      <c r="EV403" s="120"/>
      <c r="EW403" s="120"/>
      <c r="EX403" s="118"/>
      <c r="EY403" s="118"/>
      <c r="EZ403" s="118"/>
      <c r="FA403" s="118"/>
      <c r="FB403" s="118"/>
      <c r="FC403" s="118"/>
      <c r="FD403" s="118"/>
      <c r="FE403" s="118"/>
      <c r="FF403" s="118"/>
      <c r="FG403" s="118"/>
      <c r="FH403" s="118"/>
      <c r="FI403" s="118"/>
      <c r="FJ403" s="118"/>
      <c r="FK403" s="118"/>
      <c r="FL403" s="118"/>
      <c r="FM403" s="118"/>
      <c r="FN403" s="118"/>
      <c r="FO403" s="118"/>
      <c r="FP403" s="118"/>
      <c r="FQ403" s="118"/>
      <c r="FR403" s="118"/>
      <c r="FS403" s="118"/>
      <c r="FT403" s="118"/>
      <c r="FU403" s="118"/>
      <c r="FV403" s="118"/>
      <c r="FW403" s="118"/>
      <c r="FX403" s="118"/>
      <c r="FY403" s="118"/>
      <c r="FZ403" s="118"/>
      <c r="GA403" s="118"/>
      <c r="GB403" s="118"/>
      <c r="GC403" s="118"/>
      <c r="GD403" s="118"/>
      <c r="GE403" s="118"/>
      <c r="GF403" s="118"/>
      <c r="GG403" s="118"/>
      <c r="GH403" s="118"/>
      <c r="GI403" s="118"/>
      <c r="GJ403" s="118"/>
      <c r="GK403" s="118"/>
      <c r="GL403" s="118"/>
      <c r="GM403" s="118"/>
      <c r="GN403" s="118"/>
      <c r="GO403" s="118"/>
      <c r="GP403" s="118"/>
      <c r="GQ403" s="118"/>
      <c r="GR403" s="118"/>
      <c r="GS403" s="118"/>
      <c r="GT403" s="118"/>
      <c r="GU403" s="118"/>
      <c r="GV403" s="118"/>
      <c r="GW403" s="118"/>
      <c r="GX403" s="118"/>
      <c r="GY403" s="118"/>
      <c r="GZ403" s="118"/>
      <c r="HA403" s="118"/>
      <c r="HB403" s="118"/>
      <c r="HC403" s="118"/>
      <c r="HD403" s="118"/>
      <c r="HE403" s="118"/>
      <c r="HF403" s="118"/>
      <c r="HG403" s="118"/>
      <c r="HH403" s="118"/>
      <c r="HI403" s="118"/>
      <c r="HJ403" s="118"/>
      <c r="HK403" s="118"/>
      <c r="HL403" s="118"/>
      <c r="HM403" s="118"/>
      <c r="HN403" s="118"/>
      <c r="HO403" s="118"/>
      <c r="HP403" s="118"/>
      <c r="HQ403" s="118"/>
      <c r="HR403" s="118"/>
      <c r="HS403" s="118"/>
      <c r="HT403" s="118"/>
      <c r="HU403" s="118"/>
      <c r="HV403" s="118"/>
    </row>
    <row r="404" spans="1:230" x14ac:dyDescent="0.3">
      <c r="A404" s="120"/>
      <c r="B404" s="120"/>
      <c r="C404" s="118"/>
      <c r="D404" s="118"/>
      <c r="E404" s="118"/>
      <c r="F404" s="118"/>
      <c r="G404" s="118"/>
      <c r="H404" s="118"/>
      <c r="I404" s="118"/>
      <c r="J404" s="118"/>
      <c r="K404" s="118"/>
      <c r="L404" s="118"/>
      <c r="M404" s="118"/>
      <c r="N404" s="118"/>
      <c r="O404" s="118"/>
      <c r="P404" s="118"/>
      <c r="Q404" s="118"/>
      <c r="R404" s="118"/>
      <c r="S404" s="118"/>
      <c r="T404" s="123"/>
      <c r="U404" s="120"/>
      <c r="V404" s="118"/>
      <c r="W404" s="118"/>
      <c r="X404" s="118"/>
      <c r="Y404" s="118"/>
      <c r="Z404" s="118"/>
      <c r="AA404" s="118"/>
      <c r="AB404" s="118"/>
      <c r="AC404" s="118"/>
      <c r="AD404" s="118"/>
      <c r="AE404" s="118"/>
      <c r="AF404" s="118"/>
      <c r="AG404" s="118"/>
      <c r="AH404" s="118"/>
      <c r="AI404" s="118"/>
      <c r="AJ404" s="118"/>
      <c r="AK404" s="118"/>
      <c r="AL404" s="118"/>
      <c r="AM404" s="118"/>
      <c r="AN404" s="118"/>
      <c r="AO404" s="118"/>
      <c r="AP404" s="118"/>
      <c r="AQ404" s="118"/>
      <c r="AR404" s="118"/>
      <c r="AS404" s="123"/>
      <c r="AT404" s="123"/>
      <c r="AU404" s="118"/>
      <c r="AV404" s="118"/>
      <c r="AW404" s="118"/>
      <c r="AX404" s="118"/>
      <c r="AY404" s="118"/>
      <c r="AZ404" s="118"/>
      <c r="BA404" s="118"/>
      <c r="BB404" s="118"/>
      <c r="BC404" s="118"/>
      <c r="BD404" s="118"/>
      <c r="BE404" s="118"/>
      <c r="BF404" s="118"/>
      <c r="BG404" s="118"/>
      <c r="BH404" s="118"/>
      <c r="BI404" s="118"/>
      <c r="BJ404" s="118"/>
      <c r="BK404" s="118"/>
      <c r="BL404" s="118"/>
      <c r="BM404" s="118"/>
      <c r="BN404" s="118"/>
      <c r="BO404" s="118"/>
      <c r="BP404" s="118"/>
      <c r="BQ404" s="118"/>
      <c r="BR404" s="118"/>
      <c r="BS404" s="118"/>
      <c r="BT404" s="118"/>
      <c r="BU404" s="118"/>
      <c r="BV404" s="118"/>
      <c r="BW404" s="118"/>
      <c r="BX404" s="118"/>
      <c r="BY404" s="118"/>
      <c r="BZ404" s="118"/>
      <c r="CA404" s="118"/>
      <c r="CB404" s="118"/>
      <c r="CC404" s="118"/>
      <c r="CD404" s="118"/>
      <c r="CE404" s="118"/>
      <c r="CF404" s="118"/>
      <c r="CG404" s="118"/>
      <c r="CH404" s="118"/>
      <c r="CI404" s="118"/>
      <c r="CJ404" s="118"/>
      <c r="CK404" s="118"/>
      <c r="CL404" s="118"/>
      <c r="CM404" s="118"/>
      <c r="CN404" s="118"/>
      <c r="CO404" s="118"/>
      <c r="CP404" s="118"/>
      <c r="CQ404" s="118"/>
      <c r="CR404" s="118"/>
      <c r="CS404" s="118"/>
      <c r="CT404" s="118"/>
      <c r="CU404" s="118"/>
      <c r="CV404" s="118"/>
      <c r="CW404" s="118"/>
      <c r="CX404" s="118"/>
      <c r="CY404" s="118"/>
      <c r="CZ404" s="118"/>
      <c r="DA404" s="118"/>
      <c r="DB404" s="118"/>
      <c r="DC404" s="118"/>
      <c r="DD404" s="118"/>
      <c r="DE404" s="118"/>
      <c r="DF404" s="118"/>
      <c r="DG404" s="118"/>
      <c r="DH404" s="118"/>
      <c r="DI404" s="118"/>
      <c r="DJ404" s="118"/>
      <c r="DK404" s="118"/>
      <c r="DL404" s="118"/>
      <c r="DM404" s="118"/>
      <c r="DN404" s="118"/>
      <c r="DO404" s="118"/>
      <c r="DP404" s="118"/>
      <c r="DQ404" s="118"/>
      <c r="DR404" s="118"/>
      <c r="DS404" s="118"/>
      <c r="DT404" s="118"/>
      <c r="DU404" s="129"/>
      <c r="DV404" s="118"/>
      <c r="DW404" s="118"/>
      <c r="DX404" s="118"/>
      <c r="DY404" s="118"/>
      <c r="DZ404" s="118"/>
      <c r="EA404" s="118"/>
      <c r="EB404" s="118"/>
      <c r="EC404" s="118"/>
      <c r="ED404" s="118"/>
      <c r="EE404" s="118"/>
      <c r="EF404" s="118"/>
      <c r="EG404" s="118"/>
      <c r="EH404" s="118"/>
      <c r="EI404" s="118"/>
      <c r="EJ404" s="118"/>
      <c r="EK404" s="118"/>
      <c r="EL404" s="123"/>
      <c r="EM404" s="123"/>
      <c r="EN404" s="118"/>
      <c r="EO404" s="118"/>
      <c r="EP404" s="118"/>
      <c r="EQ404" s="118"/>
      <c r="ER404" s="118"/>
      <c r="ES404" s="118"/>
      <c r="ET404" s="118"/>
      <c r="EU404" s="118"/>
      <c r="EV404" s="120"/>
      <c r="EW404" s="120"/>
      <c r="EX404" s="118"/>
      <c r="EY404" s="118"/>
      <c r="EZ404" s="118"/>
      <c r="FA404" s="118"/>
      <c r="FB404" s="118"/>
      <c r="FC404" s="118"/>
      <c r="FD404" s="118"/>
      <c r="FE404" s="118"/>
      <c r="FF404" s="118"/>
      <c r="FG404" s="118"/>
      <c r="FH404" s="118"/>
      <c r="FI404" s="118"/>
      <c r="FJ404" s="118"/>
      <c r="FK404" s="118"/>
      <c r="FL404" s="118"/>
      <c r="FM404" s="118"/>
      <c r="FN404" s="118"/>
      <c r="FO404" s="118"/>
      <c r="FP404" s="118"/>
      <c r="FQ404" s="118"/>
      <c r="FR404" s="118"/>
      <c r="FS404" s="118"/>
      <c r="FT404" s="118"/>
      <c r="FU404" s="118"/>
      <c r="FV404" s="118"/>
      <c r="FW404" s="118"/>
      <c r="FX404" s="118"/>
      <c r="FY404" s="118"/>
      <c r="FZ404" s="118"/>
      <c r="GA404" s="118"/>
      <c r="GB404" s="118"/>
      <c r="GC404" s="118"/>
      <c r="GD404" s="118"/>
      <c r="GE404" s="118"/>
      <c r="GF404" s="118"/>
      <c r="GG404" s="118"/>
      <c r="GH404" s="118"/>
      <c r="GI404" s="118"/>
      <c r="GJ404" s="118"/>
      <c r="GK404" s="118"/>
      <c r="GL404" s="118"/>
      <c r="GM404" s="118"/>
      <c r="GN404" s="118"/>
      <c r="GO404" s="118"/>
      <c r="GP404" s="118"/>
      <c r="GQ404" s="118"/>
      <c r="GR404" s="118"/>
      <c r="GS404" s="118"/>
      <c r="GT404" s="118"/>
      <c r="GU404" s="118"/>
      <c r="GV404" s="118"/>
      <c r="GW404" s="118"/>
      <c r="GX404" s="118"/>
      <c r="GY404" s="118"/>
      <c r="GZ404" s="118"/>
      <c r="HA404" s="118"/>
      <c r="HB404" s="118"/>
      <c r="HC404" s="118"/>
      <c r="HD404" s="118"/>
      <c r="HE404" s="118"/>
      <c r="HF404" s="118"/>
      <c r="HG404" s="118"/>
      <c r="HH404" s="118"/>
      <c r="HI404" s="118"/>
      <c r="HJ404" s="118"/>
      <c r="HK404" s="118"/>
      <c r="HL404" s="118"/>
      <c r="HM404" s="118"/>
      <c r="HN404" s="118"/>
      <c r="HO404" s="118"/>
      <c r="HP404" s="118"/>
      <c r="HQ404" s="118"/>
      <c r="HR404" s="118"/>
      <c r="HS404" s="118"/>
      <c r="HT404" s="118"/>
      <c r="HU404" s="118"/>
      <c r="HV404" s="118"/>
    </row>
    <row r="405" spans="1:230" x14ac:dyDescent="0.3">
      <c r="A405" s="120"/>
      <c r="B405" s="120"/>
      <c r="C405" s="118"/>
      <c r="D405" s="118"/>
      <c r="E405" s="118"/>
      <c r="F405" s="118"/>
      <c r="G405" s="118"/>
      <c r="H405" s="118"/>
      <c r="I405" s="118"/>
      <c r="J405" s="118"/>
      <c r="K405" s="118"/>
      <c r="L405" s="118"/>
      <c r="M405" s="118"/>
      <c r="N405" s="118"/>
      <c r="O405" s="118"/>
      <c r="P405" s="118"/>
      <c r="Q405" s="118"/>
      <c r="R405" s="118"/>
      <c r="S405" s="118"/>
      <c r="T405" s="123"/>
      <c r="U405" s="120"/>
      <c r="V405" s="118"/>
      <c r="W405" s="118"/>
      <c r="X405" s="118"/>
      <c r="Y405" s="118"/>
      <c r="Z405" s="118"/>
      <c r="AA405" s="118"/>
      <c r="AB405" s="118"/>
      <c r="AC405" s="118"/>
      <c r="AD405" s="118"/>
      <c r="AE405" s="118"/>
      <c r="AF405" s="118"/>
      <c r="AG405" s="118"/>
      <c r="AH405" s="118"/>
      <c r="AI405" s="118"/>
      <c r="AJ405" s="118"/>
      <c r="AK405" s="118"/>
      <c r="AL405" s="118"/>
      <c r="AM405" s="118"/>
      <c r="AN405" s="118"/>
      <c r="AO405" s="118"/>
      <c r="AP405" s="118"/>
      <c r="AQ405" s="118"/>
      <c r="AR405" s="118"/>
      <c r="AS405" s="123"/>
      <c r="AT405" s="123"/>
      <c r="AU405" s="118"/>
      <c r="AV405" s="118"/>
      <c r="AW405" s="118"/>
      <c r="AX405" s="118"/>
      <c r="AY405" s="118"/>
      <c r="AZ405" s="118"/>
      <c r="BA405" s="118"/>
      <c r="BB405" s="118"/>
      <c r="BC405" s="118"/>
      <c r="BD405" s="118"/>
      <c r="BE405" s="118"/>
      <c r="BF405" s="118"/>
      <c r="BG405" s="118"/>
      <c r="BH405" s="118"/>
      <c r="BI405" s="118"/>
      <c r="BJ405" s="118"/>
      <c r="BK405" s="118"/>
      <c r="BL405" s="118"/>
      <c r="BM405" s="118"/>
      <c r="BN405" s="118"/>
      <c r="BO405" s="118"/>
      <c r="BP405" s="118"/>
      <c r="BQ405" s="118"/>
      <c r="BR405" s="118"/>
      <c r="BS405" s="118"/>
      <c r="BT405" s="118"/>
      <c r="BU405" s="118"/>
      <c r="BV405" s="118"/>
      <c r="BW405" s="118"/>
      <c r="BX405" s="118"/>
      <c r="BY405" s="118"/>
      <c r="BZ405" s="118"/>
      <c r="CA405" s="118"/>
      <c r="CB405" s="118"/>
      <c r="CC405" s="118"/>
      <c r="CD405" s="118"/>
      <c r="CE405" s="118"/>
      <c r="CF405" s="118"/>
      <c r="CG405" s="118"/>
      <c r="CH405" s="118"/>
      <c r="CI405" s="118"/>
      <c r="CJ405" s="118"/>
      <c r="CK405" s="118"/>
      <c r="CL405" s="118"/>
      <c r="CM405" s="118"/>
      <c r="CN405" s="118"/>
      <c r="CO405" s="118"/>
      <c r="CP405" s="118"/>
      <c r="CQ405" s="118"/>
      <c r="CR405" s="118"/>
      <c r="CS405" s="118"/>
      <c r="CT405" s="118"/>
      <c r="CU405" s="118"/>
      <c r="CV405" s="118"/>
      <c r="CW405" s="118"/>
      <c r="CX405" s="118"/>
      <c r="CY405" s="118"/>
      <c r="CZ405" s="118"/>
      <c r="DA405" s="118"/>
      <c r="DB405" s="118"/>
      <c r="DC405" s="118"/>
      <c r="DD405" s="118"/>
      <c r="DE405" s="118"/>
      <c r="DF405" s="118"/>
      <c r="DG405" s="118"/>
      <c r="DH405" s="118"/>
      <c r="DI405" s="118"/>
      <c r="DJ405" s="118"/>
      <c r="DK405" s="118"/>
      <c r="DL405" s="118"/>
      <c r="DM405" s="118"/>
      <c r="DN405" s="118"/>
      <c r="DO405" s="118"/>
      <c r="DP405" s="118"/>
      <c r="DQ405" s="118"/>
      <c r="DR405" s="118"/>
      <c r="DS405" s="118"/>
      <c r="DT405" s="118"/>
      <c r="DU405" s="129"/>
      <c r="DV405" s="118"/>
      <c r="DW405" s="118"/>
      <c r="DX405" s="118"/>
      <c r="DY405" s="118"/>
      <c r="DZ405" s="118"/>
      <c r="EA405" s="118"/>
      <c r="EB405" s="118"/>
      <c r="EC405" s="118"/>
      <c r="ED405" s="118"/>
      <c r="EE405" s="118"/>
      <c r="EF405" s="118"/>
      <c r="EG405" s="118"/>
      <c r="EH405" s="118"/>
      <c r="EI405" s="118"/>
      <c r="EJ405" s="118"/>
      <c r="EK405" s="118"/>
      <c r="EL405" s="123"/>
      <c r="EM405" s="123"/>
      <c r="EN405" s="118"/>
      <c r="EO405" s="118"/>
      <c r="EP405" s="118"/>
      <c r="EQ405" s="118"/>
      <c r="ER405" s="118"/>
      <c r="ES405" s="118"/>
      <c r="ET405" s="118"/>
      <c r="EU405" s="118"/>
      <c r="EV405" s="120"/>
      <c r="EW405" s="120"/>
      <c r="EX405" s="118"/>
      <c r="EY405" s="118"/>
      <c r="EZ405" s="118"/>
      <c r="FA405" s="118"/>
      <c r="FB405" s="118"/>
      <c r="FC405" s="118"/>
      <c r="FD405" s="118"/>
      <c r="FE405" s="118"/>
      <c r="FF405" s="118"/>
      <c r="FG405" s="118"/>
      <c r="FH405" s="118"/>
      <c r="FI405" s="118"/>
      <c r="FJ405" s="118"/>
      <c r="FK405" s="118"/>
      <c r="FL405" s="118"/>
      <c r="FM405" s="118"/>
      <c r="FN405" s="118"/>
      <c r="FO405" s="118"/>
      <c r="FP405" s="118"/>
      <c r="FQ405" s="118"/>
      <c r="FR405" s="118"/>
      <c r="FS405" s="118"/>
      <c r="FT405" s="118"/>
      <c r="FU405" s="118"/>
      <c r="FV405" s="118"/>
      <c r="FW405" s="118"/>
      <c r="FX405" s="118"/>
      <c r="FY405" s="118"/>
      <c r="FZ405" s="118"/>
      <c r="GA405" s="118"/>
      <c r="GB405" s="118"/>
      <c r="GC405" s="118"/>
      <c r="GD405" s="118"/>
      <c r="GE405" s="118"/>
      <c r="GF405" s="118"/>
      <c r="GG405" s="118"/>
      <c r="GH405" s="118"/>
      <c r="GI405" s="118"/>
      <c r="GJ405" s="118"/>
      <c r="GK405" s="118"/>
      <c r="GL405" s="118"/>
      <c r="GM405" s="118"/>
      <c r="GN405" s="118"/>
      <c r="GO405" s="118"/>
      <c r="GP405" s="118"/>
      <c r="GQ405" s="118"/>
      <c r="GR405" s="118"/>
      <c r="GS405" s="118"/>
      <c r="GT405" s="118"/>
      <c r="GU405" s="118"/>
      <c r="GV405" s="118"/>
      <c r="GW405" s="118"/>
      <c r="GX405" s="118"/>
      <c r="GY405" s="118"/>
      <c r="GZ405" s="118"/>
      <c r="HA405" s="118"/>
      <c r="HB405" s="118"/>
      <c r="HC405" s="118"/>
      <c r="HD405" s="118"/>
      <c r="HE405" s="118"/>
      <c r="HF405" s="118"/>
      <c r="HG405" s="118"/>
      <c r="HH405" s="118"/>
      <c r="HI405" s="118"/>
      <c r="HJ405" s="118"/>
      <c r="HK405" s="118"/>
      <c r="HL405" s="118"/>
      <c r="HM405" s="118"/>
      <c r="HN405" s="118"/>
      <c r="HO405" s="118"/>
      <c r="HP405" s="118"/>
      <c r="HQ405" s="118"/>
      <c r="HR405" s="118"/>
      <c r="HS405" s="118"/>
      <c r="HT405" s="118"/>
      <c r="HU405" s="118"/>
      <c r="HV405" s="118"/>
    </row>
    <row r="406" spans="1:230" x14ac:dyDescent="0.3">
      <c r="A406" s="120"/>
      <c r="B406" s="120"/>
      <c r="C406" s="118"/>
      <c r="D406" s="118"/>
      <c r="E406" s="118"/>
      <c r="F406" s="118"/>
      <c r="G406" s="118"/>
      <c r="H406" s="118"/>
      <c r="I406" s="118"/>
      <c r="J406" s="118"/>
      <c r="K406" s="118"/>
      <c r="L406" s="118"/>
      <c r="M406" s="118"/>
      <c r="N406" s="118"/>
      <c r="O406" s="118"/>
      <c r="P406" s="118"/>
      <c r="Q406" s="118"/>
      <c r="R406" s="118"/>
      <c r="S406" s="118"/>
      <c r="T406" s="123"/>
      <c r="U406" s="120"/>
      <c r="V406" s="118"/>
      <c r="W406" s="118"/>
      <c r="X406" s="118"/>
      <c r="Y406" s="118"/>
      <c r="Z406" s="118"/>
      <c r="AA406" s="118"/>
      <c r="AB406" s="118"/>
      <c r="AC406" s="118"/>
      <c r="AD406" s="118"/>
      <c r="AE406" s="118"/>
      <c r="AF406" s="118"/>
      <c r="AG406" s="118"/>
      <c r="AH406" s="118"/>
      <c r="AI406" s="118"/>
      <c r="AJ406" s="118"/>
      <c r="AK406" s="118"/>
      <c r="AL406" s="118"/>
      <c r="AM406" s="118"/>
      <c r="AN406" s="118"/>
      <c r="AO406" s="118"/>
      <c r="AP406" s="118"/>
      <c r="AQ406" s="118"/>
      <c r="AR406" s="118"/>
      <c r="AS406" s="123"/>
      <c r="AT406" s="123"/>
      <c r="AU406" s="118"/>
      <c r="AV406" s="118"/>
      <c r="AW406" s="118"/>
      <c r="AX406" s="118"/>
      <c r="AY406" s="118"/>
      <c r="AZ406" s="118"/>
      <c r="BA406" s="118"/>
      <c r="BB406" s="118"/>
      <c r="BC406" s="118"/>
      <c r="BD406" s="118"/>
      <c r="BE406" s="118"/>
      <c r="BF406" s="118"/>
      <c r="BG406" s="118"/>
      <c r="BH406" s="118"/>
      <c r="BI406" s="118"/>
      <c r="BJ406" s="118"/>
      <c r="BK406" s="118"/>
      <c r="BL406" s="118"/>
      <c r="BM406" s="118"/>
      <c r="BN406" s="118"/>
      <c r="BO406" s="118"/>
      <c r="BP406" s="118"/>
      <c r="BQ406" s="118"/>
      <c r="BR406" s="118"/>
      <c r="BS406" s="118"/>
      <c r="BT406" s="118"/>
      <c r="BU406" s="118"/>
      <c r="BV406" s="118"/>
      <c r="BW406" s="118"/>
      <c r="BX406" s="118"/>
      <c r="BY406" s="118"/>
      <c r="BZ406" s="118"/>
      <c r="CA406" s="118"/>
      <c r="CB406" s="118"/>
      <c r="CC406" s="118"/>
      <c r="CD406" s="118"/>
      <c r="CE406" s="118"/>
      <c r="CF406" s="118"/>
      <c r="CG406" s="118"/>
      <c r="CH406" s="118"/>
      <c r="CI406" s="118"/>
      <c r="CJ406" s="118"/>
      <c r="CK406" s="118"/>
      <c r="CL406" s="118"/>
      <c r="CM406" s="118"/>
      <c r="CN406" s="118"/>
      <c r="CO406" s="118"/>
      <c r="CP406" s="118"/>
      <c r="CQ406" s="118"/>
      <c r="CR406" s="118"/>
      <c r="CS406" s="118"/>
      <c r="CT406" s="118"/>
      <c r="CU406" s="118"/>
      <c r="CV406" s="118"/>
      <c r="CW406" s="118"/>
      <c r="CX406" s="118"/>
      <c r="CY406" s="118"/>
      <c r="CZ406" s="118"/>
      <c r="DA406" s="118"/>
      <c r="DB406" s="118"/>
      <c r="DC406" s="118"/>
      <c r="DD406" s="118"/>
      <c r="DE406" s="118"/>
      <c r="DF406" s="118"/>
      <c r="DG406" s="118"/>
      <c r="DH406" s="118"/>
      <c r="DI406" s="118"/>
      <c r="DJ406" s="118"/>
      <c r="DK406" s="118"/>
      <c r="DL406" s="118"/>
      <c r="DM406" s="118"/>
      <c r="DN406" s="118"/>
      <c r="DO406" s="118"/>
      <c r="DP406" s="118"/>
      <c r="DQ406" s="118"/>
      <c r="DR406" s="118"/>
      <c r="DS406" s="118"/>
      <c r="DT406" s="118"/>
      <c r="DU406" s="129"/>
      <c r="DV406" s="118"/>
      <c r="DW406" s="118"/>
      <c r="DX406" s="118"/>
      <c r="DY406" s="118"/>
      <c r="DZ406" s="118"/>
      <c r="EA406" s="118"/>
      <c r="EB406" s="118"/>
      <c r="EC406" s="118"/>
      <c r="ED406" s="118"/>
      <c r="EE406" s="118"/>
      <c r="EF406" s="118"/>
      <c r="EG406" s="118"/>
      <c r="EH406" s="118"/>
      <c r="EI406" s="118"/>
      <c r="EJ406" s="118"/>
      <c r="EK406" s="118"/>
      <c r="EL406" s="123"/>
      <c r="EM406" s="123"/>
      <c r="EN406" s="118"/>
      <c r="EO406" s="118"/>
      <c r="EP406" s="118"/>
      <c r="EQ406" s="118"/>
      <c r="ER406" s="118"/>
      <c r="ES406" s="118"/>
      <c r="ET406" s="118"/>
      <c r="EU406" s="118"/>
      <c r="EV406" s="120"/>
      <c r="EW406" s="120"/>
      <c r="EX406" s="118"/>
      <c r="EY406" s="118"/>
      <c r="EZ406" s="118"/>
      <c r="FA406" s="118"/>
      <c r="FB406" s="118"/>
      <c r="FC406" s="118"/>
      <c r="FD406" s="118"/>
      <c r="FE406" s="118"/>
      <c r="FF406" s="118"/>
      <c r="FG406" s="118"/>
      <c r="FH406" s="118"/>
      <c r="FI406" s="118"/>
      <c r="FJ406" s="118"/>
      <c r="FK406" s="118"/>
      <c r="FL406" s="118"/>
      <c r="FM406" s="118"/>
      <c r="FN406" s="118"/>
      <c r="FO406" s="118"/>
      <c r="FP406" s="118"/>
      <c r="FQ406" s="118"/>
      <c r="FR406" s="118"/>
      <c r="FS406" s="118"/>
      <c r="FT406" s="118"/>
      <c r="FU406" s="118"/>
      <c r="FV406" s="118"/>
      <c r="FW406" s="118"/>
      <c r="FX406" s="118"/>
      <c r="FY406" s="118"/>
      <c r="FZ406" s="118"/>
      <c r="GA406" s="118"/>
      <c r="GB406" s="118"/>
      <c r="GC406" s="118"/>
      <c r="GD406" s="118"/>
      <c r="GE406" s="118"/>
      <c r="GF406" s="118"/>
      <c r="GG406" s="118"/>
      <c r="GH406" s="118"/>
      <c r="GI406" s="118"/>
      <c r="GJ406" s="118"/>
      <c r="GK406" s="118"/>
      <c r="GL406" s="118"/>
      <c r="GM406" s="118"/>
      <c r="GN406" s="118"/>
      <c r="GO406" s="118"/>
      <c r="GP406" s="118"/>
      <c r="GQ406" s="118"/>
      <c r="GR406" s="118"/>
      <c r="GS406" s="118"/>
      <c r="GT406" s="118"/>
      <c r="GU406" s="118"/>
      <c r="GV406" s="118"/>
      <c r="GW406" s="118"/>
      <c r="GX406" s="118"/>
      <c r="GY406" s="118"/>
      <c r="GZ406" s="118"/>
      <c r="HA406" s="118"/>
      <c r="HB406" s="118"/>
      <c r="HC406" s="118"/>
      <c r="HD406" s="118"/>
      <c r="HE406" s="118"/>
      <c r="HF406" s="118"/>
      <c r="HG406" s="118"/>
      <c r="HH406" s="118"/>
      <c r="HI406" s="118"/>
      <c r="HJ406" s="118"/>
      <c r="HK406" s="118"/>
      <c r="HL406" s="118"/>
      <c r="HM406" s="118"/>
      <c r="HN406" s="118"/>
      <c r="HO406" s="118"/>
      <c r="HP406" s="118"/>
      <c r="HQ406" s="118"/>
      <c r="HR406" s="118"/>
      <c r="HS406" s="118"/>
      <c r="HT406" s="118"/>
      <c r="HU406" s="118"/>
      <c r="HV406" s="118"/>
    </row>
    <row r="407" spans="1:230" x14ac:dyDescent="0.3">
      <c r="A407" s="120"/>
      <c r="B407" s="120"/>
      <c r="C407" s="118"/>
      <c r="D407" s="118"/>
      <c r="E407" s="118"/>
      <c r="F407" s="118"/>
      <c r="G407" s="118"/>
      <c r="H407" s="118"/>
      <c r="I407" s="118"/>
      <c r="J407" s="118"/>
      <c r="K407" s="118"/>
      <c r="L407" s="118"/>
      <c r="M407" s="118"/>
      <c r="N407" s="118"/>
      <c r="O407" s="118"/>
      <c r="P407" s="118"/>
      <c r="Q407" s="118"/>
      <c r="R407" s="118"/>
      <c r="S407" s="118"/>
      <c r="T407" s="123"/>
      <c r="U407" s="120"/>
      <c r="V407" s="118"/>
      <c r="W407" s="118"/>
      <c r="X407" s="118"/>
      <c r="Y407" s="118"/>
      <c r="Z407" s="118"/>
      <c r="AA407" s="118"/>
      <c r="AB407" s="118"/>
      <c r="AC407" s="118"/>
      <c r="AD407" s="118"/>
      <c r="AE407" s="118"/>
      <c r="AF407" s="118"/>
      <c r="AG407" s="118"/>
      <c r="AH407" s="118"/>
      <c r="AI407" s="118"/>
      <c r="AJ407" s="118"/>
      <c r="AK407" s="118"/>
      <c r="AL407" s="118"/>
      <c r="AM407" s="118"/>
      <c r="AN407" s="118"/>
      <c r="AO407" s="118"/>
      <c r="AP407" s="118"/>
      <c r="AQ407" s="118"/>
      <c r="AR407" s="118"/>
      <c r="AS407" s="123"/>
      <c r="AT407" s="123"/>
      <c r="AU407" s="118"/>
      <c r="AV407" s="118"/>
      <c r="AW407" s="118"/>
      <c r="AX407" s="118"/>
      <c r="AY407" s="118"/>
      <c r="AZ407" s="118"/>
      <c r="BA407" s="118"/>
      <c r="BB407" s="118"/>
      <c r="BC407" s="118"/>
      <c r="BD407" s="118"/>
      <c r="BE407" s="118"/>
      <c r="BF407" s="118"/>
      <c r="BG407" s="118"/>
      <c r="BH407" s="118"/>
      <c r="BI407" s="118"/>
      <c r="BJ407" s="118"/>
      <c r="BK407" s="118"/>
      <c r="BL407" s="118"/>
      <c r="BM407" s="118"/>
      <c r="BN407" s="118"/>
      <c r="BO407" s="118"/>
      <c r="BP407" s="118"/>
      <c r="BQ407" s="118"/>
      <c r="BR407" s="118"/>
      <c r="BS407" s="118"/>
      <c r="BT407" s="118"/>
      <c r="BU407" s="118"/>
      <c r="BV407" s="118"/>
      <c r="BW407" s="118"/>
      <c r="BX407" s="118"/>
      <c r="BY407" s="118"/>
      <c r="BZ407" s="118"/>
      <c r="CA407" s="118"/>
      <c r="CB407" s="118"/>
      <c r="CC407" s="118"/>
      <c r="CD407" s="118"/>
      <c r="CE407" s="118"/>
      <c r="CF407" s="118"/>
      <c r="CG407" s="118"/>
      <c r="CH407" s="118"/>
      <c r="CI407" s="118"/>
      <c r="CJ407" s="118"/>
      <c r="CK407" s="118"/>
      <c r="CL407" s="118"/>
      <c r="CM407" s="118"/>
      <c r="CN407" s="118"/>
      <c r="CO407" s="118"/>
      <c r="CP407" s="118"/>
      <c r="CQ407" s="118"/>
      <c r="CR407" s="118"/>
      <c r="CS407" s="118"/>
      <c r="CT407" s="118"/>
      <c r="CU407" s="118"/>
      <c r="CV407" s="118"/>
      <c r="CW407" s="118"/>
      <c r="CX407" s="118"/>
      <c r="CY407" s="118"/>
      <c r="CZ407" s="118"/>
      <c r="DA407" s="118"/>
      <c r="DB407" s="118"/>
      <c r="DC407" s="118"/>
      <c r="DD407" s="118"/>
      <c r="DE407" s="118"/>
      <c r="DF407" s="118"/>
      <c r="DG407" s="118"/>
      <c r="DH407" s="118"/>
      <c r="DI407" s="118"/>
      <c r="DJ407" s="118"/>
      <c r="DK407" s="118"/>
      <c r="DL407" s="118"/>
      <c r="DM407" s="118"/>
      <c r="DN407" s="118"/>
      <c r="DO407" s="118"/>
      <c r="DP407" s="118"/>
      <c r="DQ407" s="118"/>
      <c r="DR407" s="118"/>
      <c r="DS407" s="118"/>
      <c r="DT407" s="118"/>
      <c r="DU407" s="129"/>
      <c r="DV407" s="118"/>
      <c r="DW407" s="118"/>
      <c r="DX407" s="118"/>
      <c r="DY407" s="118"/>
      <c r="DZ407" s="118"/>
      <c r="EA407" s="118"/>
      <c r="EB407" s="118"/>
      <c r="EC407" s="118"/>
      <c r="ED407" s="118"/>
      <c r="EE407" s="118"/>
      <c r="EF407" s="118"/>
      <c r="EG407" s="118"/>
      <c r="EH407" s="118"/>
      <c r="EI407" s="118"/>
      <c r="EJ407" s="118"/>
      <c r="EK407" s="118"/>
      <c r="EL407" s="123"/>
      <c r="EM407" s="123"/>
      <c r="EN407" s="118"/>
      <c r="EO407" s="118"/>
      <c r="EP407" s="118"/>
      <c r="EQ407" s="118"/>
      <c r="ER407" s="118"/>
      <c r="ES407" s="118"/>
      <c r="ET407" s="118"/>
      <c r="EU407" s="118"/>
      <c r="EV407" s="120"/>
      <c r="EW407" s="120"/>
      <c r="EX407" s="118"/>
      <c r="EY407" s="118"/>
      <c r="EZ407" s="118"/>
      <c r="FA407" s="118"/>
      <c r="FB407" s="118"/>
      <c r="FC407" s="118"/>
      <c r="FD407" s="118"/>
      <c r="FE407" s="118"/>
      <c r="FF407" s="118"/>
      <c r="FG407" s="118"/>
      <c r="FH407" s="118"/>
      <c r="FI407" s="118"/>
      <c r="FJ407" s="118"/>
      <c r="FK407" s="118"/>
      <c r="FL407" s="118"/>
      <c r="FM407" s="118"/>
      <c r="FN407" s="118"/>
      <c r="FO407" s="118"/>
      <c r="FP407" s="118"/>
      <c r="FQ407" s="118"/>
      <c r="FR407" s="118"/>
      <c r="FS407" s="118"/>
      <c r="FT407" s="118"/>
      <c r="FU407" s="118"/>
      <c r="FV407" s="118"/>
      <c r="FW407" s="118"/>
      <c r="FX407" s="118"/>
      <c r="FY407" s="118"/>
      <c r="FZ407" s="118"/>
      <c r="GA407" s="118"/>
      <c r="GB407" s="118"/>
      <c r="GC407" s="118"/>
      <c r="GD407" s="118"/>
      <c r="GE407" s="118"/>
      <c r="GF407" s="118"/>
      <c r="GG407" s="118"/>
      <c r="GH407" s="118"/>
      <c r="GI407" s="118"/>
      <c r="GJ407" s="118"/>
      <c r="GK407" s="118"/>
      <c r="GL407" s="118"/>
      <c r="GM407" s="118"/>
      <c r="GN407" s="118"/>
      <c r="GO407" s="118"/>
      <c r="GP407" s="118"/>
      <c r="GQ407" s="118"/>
      <c r="GR407" s="118"/>
      <c r="GS407" s="118"/>
      <c r="GT407" s="118"/>
      <c r="GU407" s="118"/>
      <c r="GV407" s="118"/>
      <c r="GW407" s="118"/>
      <c r="GX407" s="118"/>
      <c r="GY407" s="118"/>
      <c r="GZ407" s="118"/>
      <c r="HA407" s="118"/>
      <c r="HB407" s="118"/>
      <c r="HC407" s="118"/>
      <c r="HD407" s="118"/>
      <c r="HE407" s="118"/>
      <c r="HF407" s="118"/>
      <c r="HG407" s="118"/>
      <c r="HH407" s="118"/>
      <c r="HI407" s="118"/>
      <c r="HJ407" s="118"/>
      <c r="HK407" s="118"/>
      <c r="HL407" s="118"/>
      <c r="HM407" s="118"/>
      <c r="HN407" s="118"/>
      <c r="HO407" s="118"/>
      <c r="HP407" s="118"/>
      <c r="HQ407" s="118"/>
      <c r="HR407" s="118"/>
      <c r="HS407" s="118"/>
      <c r="HT407" s="118"/>
      <c r="HU407" s="118"/>
      <c r="HV407" s="118"/>
    </row>
    <row r="408" spans="1:230" x14ac:dyDescent="0.3">
      <c r="A408" s="120"/>
      <c r="B408" s="120"/>
      <c r="C408" s="118"/>
      <c r="D408" s="118"/>
      <c r="E408" s="118"/>
      <c r="F408" s="118"/>
      <c r="G408" s="118"/>
      <c r="H408" s="118"/>
      <c r="I408" s="118"/>
      <c r="J408" s="118"/>
      <c r="K408" s="118"/>
      <c r="L408" s="118"/>
      <c r="M408" s="118"/>
      <c r="N408" s="118"/>
      <c r="O408" s="118"/>
      <c r="P408" s="118"/>
      <c r="Q408" s="118"/>
      <c r="R408" s="118"/>
      <c r="S408" s="118"/>
      <c r="T408" s="123"/>
      <c r="U408" s="120"/>
      <c r="V408" s="118"/>
      <c r="W408" s="118"/>
      <c r="X408" s="118"/>
      <c r="Y408" s="118"/>
      <c r="Z408" s="118"/>
      <c r="AA408" s="118"/>
      <c r="AB408" s="118"/>
      <c r="AC408" s="118"/>
      <c r="AD408" s="118"/>
      <c r="AE408" s="118"/>
      <c r="AF408" s="118"/>
      <c r="AG408" s="118"/>
      <c r="AH408" s="118"/>
      <c r="AI408" s="118"/>
      <c r="AJ408" s="118"/>
      <c r="AK408" s="118"/>
      <c r="AL408" s="118"/>
      <c r="AM408" s="118"/>
      <c r="AN408" s="118"/>
      <c r="AO408" s="118"/>
      <c r="AP408" s="118"/>
      <c r="AQ408" s="118"/>
      <c r="AR408" s="118"/>
      <c r="AS408" s="123"/>
      <c r="AT408" s="123"/>
      <c r="AU408" s="118"/>
      <c r="AV408" s="118"/>
      <c r="AW408" s="118"/>
      <c r="AX408" s="118"/>
      <c r="AY408" s="118"/>
      <c r="AZ408" s="118"/>
      <c r="BA408" s="118"/>
      <c r="BB408" s="118"/>
      <c r="BC408" s="118"/>
      <c r="BD408" s="118"/>
      <c r="BE408" s="118"/>
      <c r="BF408" s="118"/>
      <c r="BG408" s="118"/>
      <c r="BH408" s="118"/>
      <c r="BI408" s="118"/>
      <c r="BJ408" s="118"/>
      <c r="BK408" s="118"/>
      <c r="BL408" s="118"/>
      <c r="BM408" s="118"/>
      <c r="BN408" s="118"/>
      <c r="BO408" s="118"/>
      <c r="BP408" s="118"/>
      <c r="BQ408" s="118"/>
      <c r="BR408" s="118"/>
      <c r="BS408" s="118"/>
      <c r="BT408" s="118"/>
      <c r="BU408" s="118"/>
      <c r="BV408" s="118"/>
      <c r="BW408" s="118"/>
      <c r="BX408" s="118"/>
      <c r="BY408" s="118"/>
      <c r="BZ408" s="118"/>
      <c r="CA408" s="118"/>
      <c r="CB408" s="118"/>
      <c r="CC408" s="118"/>
      <c r="CD408" s="118"/>
      <c r="CE408" s="118"/>
      <c r="CF408" s="118"/>
      <c r="CG408" s="118"/>
      <c r="CH408" s="118"/>
      <c r="CI408" s="118"/>
      <c r="CJ408" s="118"/>
      <c r="CK408" s="118"/>
      <c r="CL408" s="118"/>
      <c r="CM408" s="118"/>
      <c r="CN408" s="118"/>
      <c r="CO408" s="118"/>
      <c r="CP408" s="118"/>
      <c r="CQ408" s="118"/>
      <c r="CR408" s="118"/>
      <c r="CS408" s="118"/>
      <c r="CT408" s="118"/>
      <c r="CU408" s="118"/>
      <c r="CV408" s="118"/>
      <c r="CW408" s="118"/>
      <c r="CX408" s="118"/>
      <c r="CY408" s="118"/>
      <c r="CZ408" s="118"/>
      <c r="DA408" s="118"/>
      <c r="DB408" s="118"/>
      <c r="DC408" s="118"/>
      <c r="DD408" s="118"/>
      <c r="DE408" s="118"/>
      <c r="DF408" s="118"/>
      <c r="DG408" s="118"/>
      <c r="DH408" s="118"/>
      <c r="DI408" s="118"/>
      <c r="DJ408" s="118"/>
      <c r="DK408" s="118"/>
      <c r="DL408" s="118"/>
      <c r="DM408" s="118"/>
      <c r="DN408" s="118"/>
      <c r="DO408" s="118"/>
      <c r="DP408" s="118"/>
      <c r="DQ408" s="118"/>
      <c r="DR408" s="118"/>
      <c r="DS408" s="118"/>
      <c r="DT408" s="118"/>
      <c r="DU408" s="129"/>
      <c r="DV408" s="118"/>
      <c r="DW408" s="118"/>
      <c r="DX408" s="118"/>
      <c r="DY408" s="118"/>
      <c r="DZ408" s="118"/>
      <c r="EA408" s="118"/>
      <c r="EB408" s="118"/>
      <c r="EC408" s="118"/>
      <c r="ED408" s="118"/>
      <c r="EE408" s="118"/>
      <c r="EF408" s="118"/>
      <c r="EG408" s="118"/>
      <c r="EH408" s="118"/>
      <c r="EI408" s="118"/>
      <c r="EJ408" s="118"/>
      <c r="EK408" s="118"/>
      <c r="EL408" s="123"/>
      <c r="EM408" s="123"/>
      <c r="EN408" s="118"/>
      <c r="EO408" s="118"/>
      <c r="EP408" s="118"/>
      <c r="EQ408" s="118"/>
      <c r="ER408" s="118"/>
      <c r="ES408" s="118"/>
      <c r="ET408" s="118"/>
      <c r="EU408" s="118"/>
      <c r="EV408" s="120"/>
      <c r="EW408" s="120"/>
      <c r="EX408" s="118"/>
      <c r="EY408" s="118"/>
      <c r="EZ408" s="118"/>
      <c r="FA408" s="118"/>
      <c r="FB408" s="118"/>
      <c r="FC408" s="118"/>
      <c r="FD408" s="118"/>
      <c r="FE408" s="118"/>
      <c r="FF408" s="118"/>
      <c r="FG408" s="118"/>
      <c r="FH408" s="118"/>
      <c r="FI408" s="118"/>
      <c r="FJ408" s="118"/>
      <c r="FK408" s="118"/>
      <c r="FL408" s="118"/>
      <c r="FM408" s="118"/>
      <c r="FN408" s="118"/>
      <c r="FO408" s="118"/>
      <c r="FP408" s="118"/>
      <c r="FQ408" s="118"/>
      <c r="FR408" s="118"/>
      <c r="FS408" s="118"/>
      <c r="FT408" s="118"/>
      <c r="FU408" s="118"/>
      <c r="FV408" s="118"/>
      <c r="FW408" s="118"/>
      <c r="FX408" s="118"/>
      <c r="FY408" s="118"/>
      <c r="FZ408" s="118"/>
      <c r="GA408" s="118"/>
      <c r="GB408" s="118"/>
      <c r="GC408" s="118"/>
      <c r="GD408" s="118"/>
      <c r="GE408" s="118"/>
      <c r="GF408" s="118"/>
      <c r="GG408" s="118"/>
      <c r="GH408" s="118"/>
      <c r="GI408" s="118"/>
      <c r="GJ408" s="118"/>
      <c r="GK408" s="118"/>
      <c r="GL408" s="118"/>
      <c r="GM408" s="118"/>
      <c r="GN408" s="118"/>
      <c r="GO408" s="118"/>
      <c r="GP408" s="118"/>
      <c r="GQ408" s="118"/>
      <c r="GR408" s="118"/>
      <c r="GS408" s="118"/>
      <c r="GT408" s="118"/>
      <c r="GU408" s="118"/>
      <c r="GV408" s="118"/>
      <c r="GW408" s="118"/>
      <c r="GX408" s="118"/>
      <c r="GY408" s="118"/>
      <c r="GZ408" s="118"/>
      <c r="HA408" s="118"/>
      <c r="HB408" s="118"/>
      <c r="HC408" s="118"/>
      <c r="HD408" s="118"/>
      <c r="HE408" s="118"/>
      <c r="HF408" s="118"/>
      <c r="HG408" s="118"/>
      <c r="HH408" s="118"/>
      <c r="HI408" s="118"/>
      <c r="HJ408" s="118"/>
      <c r="HK408" s="118"/>
      <c r="HL408" s="118"/>
      <c r="HM408" s="118"/>
      <c r="HN408" s="118"/>
      <c r="HO408" s="118"/>
      <c r="HP408" s="118"/>
      <c r="HQ408" s="118"/>
      <c r="HR408" s="118"/>
      <c r="HS408" s="118"/>
      <c r="HT408" s="118"/>
      <c r="HU408" s="118"/>
      <c r="HV408" s="118"/>
    </row>
    <row r="409" spans="1:230" x14ac:dyDescent="0.3">
      <c r="A409" s="120"/>
      <c r="B409" s="120"/>
      <c r="C409" s="118"/>
      <c r="D409" s="118"/>
      <c r="E409" s="118"/>
      <c r="F409" s="118"/>
      <c r="G409" s="118"/>
      <c r="H409" s="118"/>
      <c r="I409" s="118"/>
      <c r="J409" s="118"/>
      <c r="K409" s="118"/>
      <c r="L409" s="118"/>
      <c r="M409" s="118"/>
      <c r="N409" s="118"/>
      <c r="O409" s="118"/>
      <c r="P409" s="118"/>
      <c r="Q409" s="118"/>
      <c r="R409" s="118"/>
      <c r="S409" s="118"/>
      <c r="T409" s="123"/>
      <c r="U409" s="120"/>
      <c r="V409" s="118"/>
      <c r="W409" s="118"/>
      <c r="X409" s="118"/>
      <c r="Y409" s="118"/>
      <c r="Z409" s="118"/>
      <c r="AA409" s="118"/>
      <c r="AB409" s="118"/>
      <c r="AC409" s="118"/>
      <c r="AD409" s="118"/>
      <c r="AE409" s="118"/>
      <c r="AF409" s="118"/>
      <c r="AG409" s="118"/>
      <c r="AH409" s="118"/>
      <c r="AI409" s="118"/>
      <c r="AJ409" s="118"/>
      <c r="AK409" s="118"/>
      <c r="AL409" s="118"/>
      <c r="AM409" s="118"/>
      <c r="AN409" s="118"/>
      <c r="AO409" s="118"/>
      <c r="AP409" s="118"/>
      <c r="AQ409" s="118"/>
      <c r="AR409" s="118"/>
      <c r="AS409" s="123"/>
      <c r="AT409" s="123"/>
      <c r="AU409" s="118"/>
      <c r="AV409" s="118"/>
      <c r="AW409" s="118"/>
      <c r="AX409" s="118"/>
      <c r="AY409" s="118"/>
      <c r="AZ409" s="118"/>
      <c r="BA409" s="118"/>
      <c r="BB409" s="118"/>
      <c r="BC409" s="118"/>
      <c r="BD409" s="118"/>
      <c r="BE409" s="118"/>
      <c r="BF409" s="118"/>
      <c r="BG409" s="118"/>
      <c r="BH409" s="118"/>
      <c r="BI409" s="118"/>
      <c r="BJ409" s="118"/>
      <c r="BK409" s="118"/>
      <c r="BL409" s="118"/>
      <c r="BM409" s="118"/>
      <c r="BN409" s="118"/>
      <c r="BO409" s="118"/>
      <c r="BP409" s="118"/>
      <c r="BQ409" s="118"/>
      <c r="BR409" s="118"/>
      <c r="BS409" s="118"/>
      <c r="BT409" s="118"/>
      <c r="BU409" s="118"/>
      <c r="BV409" s="118"/>
      <c r="BW409" s="118"/>
      <c r="BX409" s="118"/>
      <c r="BY409" s="118"/>
      <c r="BZ409" s="118"/>
      <c r="CA409" s="118"/>
      <c r="CB409" s="118"/>
      <c r="CC409" s="118"/>
      <c r="CD409" s="118"/>
      <c r="CE409" s="118"/>
      <c r="CF409" s="118"/>
      <c r="CG409" s="118"/>
      <c r="CH409" s="118"/>
      <c r="CI409" s="118"/>
      <c r="CJ409" s="118"/>
      <c r="CK409" s="118"/>
      <c r="CL409" s="118"/>
      <c r="CM409" s="118"/>
      <c r="CN409" s="118"/>
      <c r="CO409" s="118"/>
      <c r="CP409" s="118"/>
      <c r="CQ409" s="118"/>
      <c r="CR409" s="118"/>
      <c r="CS409" s="118"/>
      <c r="CT409" s="118"/>
      <c r="CU409" s="118"/>
      <c r="CV409" s="118"/>
      <c r="CW409" s="118"/>
      <c r="CX409" s="118"/>
      <c r="CY409" s="118"/>
      <c r="CZ409" s="118"/>
      <c r="DA409" s="118"/>
      <c r="DB409" s="118"/>
      <c r="DC409" s="118"/>
      <c r="DD409" s="118"/>
      <c r="DE409" s="118"/>
      <c r="DF409" s="118"/>
      <c r="DG409" s="118"/>
      <c r="DH409" s="118"/>
      <c r="DI409" s="118"/>
      <c r="DJ409" s="118"/>
      <c r="DK409" s="118"/>
      <c r="DL409" s="118"/>
      <c r="DM409" s="118"/>
      <c r="DN409" s="118"/>
      <c r="DO409" s="118"/>
      <c r="DP409" s="118"/>
      <c r="DQ409" s="118"/>
      <c r="DR409" s="118"/>
      <c r="DS409" s="118"/>
      <c r="DT409" s="118"/>
      <c r="DU409" s="129"/>
      <c r="DV409" s="118"/>
      <c r="DW409" s="118"/>
      <c r="DX409" s="118"/>
      <c r="DY409" s="118"/>
      <c r="DZ409" s="118"/>
      <c r="EA409" s="118"/>
      <c r="EB409" s="118"/>
      <c r="EC409" s="118"/>
      <c r="ED409" s="118"/>
      <c r="EE409" s="118"/>
      <c r="EF409" s="118"/>
      <c r="EG409" s="118"/>
      <c r="EH409" s="118"/>
      <c r="EI409" s="118"/>
      <c r="EJ409" s="118"/>
      <c r="EK409" s="118"/>
      <c r="EL409" s="123"/>
      <c r="EM409" s="123"/>
      <c r="EN409" s="118"/>
      <c r="EO409" s="118"/>
      <c r="EP409" s="118"/>
      <c r="EQ409" s="118"/>
      <c r="ER409" s="118"/>
      <c r="ES409" s="118"/>
      <c r="ET409" s="118"/>
      <c r="EU409" s="118"/>
      <c r="EV409" s="120"/>
      <c r="EW409" s="120"/>
      <c r="EX409" s="118"/>
      <c r="EY409" s="118"/>
      <c r="EZ409" s="118"/>
      <c r="FA409" s="118"/>
      <c r="FB409" s="118"/>
      <c r="FC409" s="118"/>
      <c r="FD409" s="118"/>
      <c r="FE409" s="118"/>
      <c r="FF409" s="118"/>
      <c r="FG409" s="118"/>
      <c r="FH409" s="118"/>
      <c r="FI409" s="118"/>
      <c r="FJ409" s="118"/>
      <c r="FK409" s="118"/>
      <c r="FL409" s="118"/>
      <c r="FM409" s="118"/>
      <c r="FN409" s="118"/>
      <c r="FO409" s="118"/>
      <c r="FP409" s="118"/>
      <c r="FQ409" s="118"/>
      <c r="FR409" s="118"/>
      <c r="FS409" s="118"/>
      <c r="FT409" s="118"/>
      <c r="FU409" s="118"/>
      <c r="FV409" s="118"/>
      <c r="FW409" s="118"/>
      <c r="FX409" s="118"/>
      <c r="FY409" s="118"/>
      <c r="FZ409" s="118"/>
      <c r="GA409" s="118"/>
      <c r="GB409" s="118"/>
      <c r="GC409" s="118"/>
      <c r="GD409" s="118"/>
      <c r="GE409" s="118"/>
      <c r="GF409" s="118"/>
      <c r="GG409" s="118"/>
      <c r="GH409" s="118"/>
      <c r="GI409" s="118"/>
      <c r="GJ409" s="118"/>
      <c r="GK409" s="118"/>
      <c r="GL409" s="118"/>
      <c r="GM409" s="118"/>
      <c r="GN409" s="118"/>
      <c r="GO409" s="118"/>
      <c r="GP409" s="118"/>
      <c r="GQ409" s="118"/>
      <c r="GR409" s="118"/>
      <c r="GS409" s="118"/>
      <c r="GT409" s="118"/>
      <c r="GU409" s="118"/>
      <c r="GV409" s="118"/>
      <c r="GW409" s="118"/>
      <c r="GX409" s="118"/>
      <c r="GY409" s="118"/>
      <c r="GZ409" s="118"/>
      <c r="HA409" s="118"/>
      <c r="HB409" s="118"/>
      <c r="HC409" s="118"/>
      <c r="HD409" s="118"/>
      <c r="HE409" s="118"/>
      <c r="HF409" s="118"/>
      <c r="HG409" s="118"/>
      <c r="HH409" s="118"/>
      <c r="HI409" s="118"/>
      <c r="HJ409" s="118"/>
      <c r="HK409" s="118"/>
      <c r="HL409" s="118"/>
      <c r="HM409" s="118"/>
      <c r="HN409" s="118"/>
      <c r="HO409" s="118"/>
      <c r="HP409" s="118"/>
      <c r="HQ409" s="118"/>
      <c r="HR409" s="118"/>
      <c r="HS409" s="118"/>
      <c r="HT409" s="118"/>
      <c r="HU409" s="118"/>
      <c r="HV409" s="118"/>
    </row>
    <row r="410" spans="1:230" x14ac:dyDescent="0.3">
      <c r="A410" s="120"/>
      <c r="B410" s="120"/>
      <c r="C410" s="118"/>
      <c r="D410" s="118"/>
      <c r="E410" s="118"/>
      <c r="F410" s="118"/>
      <c r="G410" s="118"/>
      <c r="H410" s="118"/>
      <c r="I410" s="118"/>
      <c r="J410" s="118"/>
      <c r="K410" s="118"/>
      <c r="L410" s="118"/>
      <c r="M410" s="118"/>
      <c r="N410" s="118"/>
      <c r="O410" s="118"/>
      <c r="P410" s="118"/>
      <c r="Q410" s="118"/>
      <c r="R410" s="118"/>
      <c r="S410" s="118"/>
      <c r="T410" s="123"/>
      <c r="U410" s="120"/>
      <c r="V410" s="118"/>
      <c r="W410" s="118"/>
      <c r="X410" s="118"/>
      <c r="Y410" s="118"/>
      <c r="Z410" s="118"/>
      <c r="AA410" s="118"/>
      <c r="AB410" s="118"/>
      <c r="AC410" s="118"/>
      <c r="AD410" s="118"/>
      <c r="AE410" s="118"/>
      <c r="AF410" s="118"/>
      <c r="AG410" s="118"/>
      <c r="AH410" s="118"/>
      <c r="AI410" s="118"/>
      <c r="AJ410" s="118"/>
      <c r="AK410" s="118"/>
      <c r="AL410" s="118"/>
      <c r="AM410" s="118"/>
      <c r="AN410" s="118"/>
      <c r="AO410" s="118"/>
      <c r="AP410" s="118"/>
      <c r="AQ410" s="118"/>
      <c r="AR410" s="118"/>
      <c r="AS410" s="123"/>
      <c r="AT410" s="123"/>
      <c r="AU410" s="118"/>
      <c r="AV410" s="118"/>
      <c r="AW410" s="118"/>
      <c r="AX410" s="118"/>
      <c r="AY410" s="118"/>
      <c r="AZ410" s="118"/>
      <c r="BA410" s="118"/>
      <c r="BB410" s="118"/>
      <c r="BC410" s="118"/>
      <c r="BD410" s="118"/>
      <c r="BE410" s="118"/>
      <c r="BF410" s="118"/>
      <c r="BG410" s="118"/>
      <c r="BH410" s="118"/>
      <c r="BI410" s="118"/>
      <c r="BJ410" s="118"/>
      <c r="BK410" s="118"/>
      <c r="BL410" s="118"/>
      <c r="BM410" s="118"/>
      <c r="BN410" s="118"/>
      <c r="BO410" s="118"/>
      <c r="BP410" s="118"/>
      <c r="BQ410" s="118"/>
      <c r="BR410" s="118"/>
      <c r="BS410" s="118"/>
      <c r="BT410" s="118"/>
      <c r="BU410" s="118"/>
      <c r="BV410" s="118"/>
      <c r="BW410" s="118"/>
      <c r="BX410" s="118"/>
      <c r="BY410" s="118"/>
      <c r="BZ410" s="118"/>
      <c r="CA410" s="118"/>
      <c r="CB410" s="118"/>
      <c r="CC410" s="118"/>
      <c r="CD410" s="118"/>
      <c r="CE410" s="118"/>
      <c r="CF410" s="118"/>
      <c r="CG410" s="118"/>
      <c r="CH410" s="118"/>
      <c r="CI410" s="118"/>
      <c r="CJ410" s="118"/>
      <c r="CK410" s="118"/>
      <c r="CL410" s="118"/>
      <c r="CM410" s="118"/>
      <c r="CN410" s="118"/>
      <c r="CO410" s="118"/>
      <c r="CP410" s="118"/>
      <c r="CQ410" s="118"/>
      <c r="CR410" s="118"/>
      <c r="CS410" s="118"/>
      <c r="CT410" s="118"/>
      <c r="CU410" s="118"/>
      <c r="CV410" s="118"/>
      <c r="CW410" s="118"/>
      <c r="CX410" s="118"/>
      <c r="CY410" s="118"/>
      <c r="CZ410" s="118"/>
      <c r="DA410" s="118"/>
      <c r="DB410" s="118"/>
      <c r="DC410" s="118"/>
      <c r="DD410" s="118"/>
      <c r="DE410" s="118"/>
      <c r="DF410" s="118"/>
      <c r="DG410" s="118"/>
      <c r="DH410" s="118"/>
      <c r="DI410" s="118"/>
      <c r="DJ410" s="118"/>
      <c r="DK410" s="118"/>
      <c r="DL410" s="118"/>
      <c r="DM410" s="118"/>
      <c r="DN410" s="118"/>
      <c r="DO410" s="118"/>
      <c r="DP410" s="118"/>
      <c r="DQ410" s="118"/>
      <c r="DR410" s="118"/>
      <c r="DS410" s="118"/>
      <c r="DT410" s="118"/>
      <c r="DU410" s="129"/>
      <c r="DV410" s="118"/>
      <c r="DW410" s="118"/>
      <c r="DX410" s="118"/>
      <c r="DY410" s="118"/>
      <c r="DZ410" s="118"/>
      <c r="EA410" s="118"/>
      <c r="EB410" s="118"/>
      <c r="EC410" s="118"/>
      <c r="ED410" s="118"/>
      <c r="EE410" s="118"/>
      <c r="EF410" s="118"/>
      <c r="EG410" s="118"/>
      <c r="EH410" s="118"/>
      <c r="EI410" s="118"/>
      <c r="EJ410" s="118"/>
      <c r="EK410" s="118"/>
      <c r="EL410" s="123"/>
      <c r="EM410" s="123"/>
      <c r="EN410" s="118"/>
      <c r="EO410" s="118"/>
      <c r="EP410" s="118"/>
      <c r="EQ410" s="118"/>
      <c r="ER410" s="118"/>
      <c r="ES410" s="118"/>
      <c r="ET410" s="118"/>
      <c r="EU410" s="118"/>
      <c r="EV410" s="120"/>
      <c r="EW410" s="120"/>
      <c r="EX410" s="118"/>
      <c r="EY410" s="118"/>
      <c r="EZ410" s="118"/>
      <c r="FA410" s="118"/>
      <c r="FB410" s="118"/>
      <c r="FC410" s="118"/>
      <c r="FD410" s="118"/>
      <c r="FE410" s="118"/>
      <c r="FF410" s="118"/>
      <c r="FG410" s="118"/>
      <c r="FH410" s="118"/>
      <c r="FI410" s="118"/>
      <c r="FJ410" s="118"/>
      <c r="FK410" s="118"/>
      <c r="FL410" s="118"/>
      <c r="FM410" s="118"/>
      <c r="FN410" s="118"/>
      <c r="FO410" s="118"/>
      <c r="FP410" s="118"/>
      <c r="FQ410" s="118"/>
      <c r="FR410" s="118"/>
      <c r="FS410" s="118"/>
      <c r="FT410" s="118"/>
      <c r="FU410" s="118"/>
      <c r="FV410" s="118"/>
      <c r="FW410" s="118"/>
      <c r="FX410" s="118"/>
      <c r="FY410" s="118"/>
      <c r="FZ410" s="118"/>
      <c r="GA410" s="118"/>
      <c r="GB410" s="118"/>
      <c r="GC410" s="118"/>
      <c r="GD410" s="118"/>
      <c r="GE410" s="118"/>
      <c r="GF410" s="118"/>
      <c r="GG410" s="118"/>
      <c r="GH410" s="118"/>
      <c r="GI410" s="118"/>
      <c r="GJ410" s="118"/>
      <c r="GK410" s="118"/>
      <c r="GL410" s="118"/>
      <c r="GM410" s="118"/>
      <c r="GN410" s="118"/>
      <c r="GO410" s="118"/>
      <c r="GP410" s="118"/>
      <c r="GQ410" s="118"/>
      <c r="GR410" s="118"/>
      <c r="GS410" s="118"/>
      <c r="GT410" s="118"/>
      <c r="GU410" s="118"/>
      <c r="GV410" s="118"/>
      <c r="GW410" s="118"/>
      <c r="GX410" s="118"/>
      <c r="GY410" s="118"/>
      <c r="GZ410" s="118"/>
      <c r="HA410" s="118"/>
      <c r="HB410" s="118"/>
      <c r="HC410" s="118"/>
      <c r="HD410" s="118"/>
      <c r="HE410" s="118"/>
      <c r="HF410" s="118"/>
      <c r="HG410" s="118"/>
      <c r="HH410" s="118"/>
      <c r="HI410" s="118"/>
      <c r="HJ410" s="118"/>
      <c r="HK410" s="118"/>
      <c r="HL410" s="118"/>
      <c r="HM410" s="118"/>
      <c r="HN410" s="118"/>
      <c r="HO410" s="118"/>
      <c r="HP410" s="118"/>
      <c r="HQ410" s="118"/>
      <c r="HR410" s="118"/>
      <c r="HS410" s="118"/>
      <c r="HT410" s="118"/>
      <c r="HU410" s="118"/>
      <c r="HV410" s="118"/>
    </row>
    <row r="411" spans="1:230" x14ac:dyDescent="0.3">
      <c r="A411" s="120"/>
      <c r="B411" s="120"/>
      <c r="C411" s="118"/>
      <c r="D411" s="118"/>
      <c r="E411" s="118"/>
      <c r="F411" s="118"/>
      <c r="G411" s="118"/>
      <c r="H411" s="118"/>
      <c r="I411" s="118"/>
      <c r="J411" s="118"/>
      <c r="K411" s="118"/>
      <c r="L411" s="118"/>
      <c r="M411" s="118"/>
      <c r="N411" s="118"/>
      <c r="O411" s="118"/>
      <c r="P411" s="118"/>
      <c r="Q411" s="118"/>
      <c r="R411" s="118"/>
      <c r="S411" s="118"/>
      <c r="T411" s="123"/>
      <c r="U411" s="120"/>
      <c r="V411" s="118"/>
      <c r="W411" s="118"/>
      <c r="X411" s="118"/>
      <c r="Y411" s="118"/>
      <c r="Z411" s="118"/>
      <c r="AA411" s="118"/>
      <c r="AB411" s="118"/>
      <c r="AC411" s="118"/>
      <c r="AD411" s="118"/>
      <c r="AE411" s="118"/>
      <c r="AF411" s="118"/>
      <c r="AG411" s="118"/>
      <c r="AH411" s="118"/>
      <c r="AI411" s="118"/>
      <c r="AJ411" s="118"/>
      <c r="AK411" s="118"/>
      <c r="AL411" s="118"/>
      <c r="AM411" s="118"/>
      <c r="AN411" s="118"/>
      <c r="AO411" s="118"/>
      <c r="AP411" s="118"/>
      <c r="AQ411" s="118"/>
      <c r="AR411" s="118"/>
      <c r="AS411" s="123"/>
      <c r="AT411" s="123"/>
      <c r="AU411" s="118"/>
      <c r="AV411" s="118"/>
      <c r="AW411" s="118"/>
      <c r="AX411" s="118"/>
      <c r="AY411" s="118"/>
      <c r="AZ411" s="118"/>
      <c r="BA411" s="118"/>
      <c r="BB411" s="118"/>
      <c r="BC411" s="118"/>
      <c r="BD411" s="118"/>
      <c r="BE411" s="118"/>
      <c r="BF411" s="118"/>
      <c r="BG411" s="118"/>
      <c r="BH411" s="118"/>
      <c r="BI411" s="118"/>
      <c r="BJ411" s="118"/>
      <c r="BK411" s="118"/>
      <c r="BL411" s="118"/>
      <c r="BM411" s="118"/>
      <c r="BN411" s="118"/>
      <c r="BO411" s="118"/>
      <c r="BP411" s="118"/>
      <c r="BQ411" s="118"/>
      <c r="BR411" s="118"/>
      <c r="BS411" s="118"/>
      <c r="BT411" s="118"/>
      <c r="BU411" s="118"/>
      <c r="BV411" s="118"/>
      <c r="BW411" s="118"/>
      <c r="BX411" s="118"/>
      <c r="BY411" s="118"/>
      <c r="BZ411" s="118"/>
      <c r="CA411" s="118"/>
      <c r="CB411" s="118"/>
      <c r="CC411" s="118"/>
      <c r="CD411" s="118"/>
      <c r="CE411" s="118"/>
      <c r="CF411" s="118"/>
      <c r="CG411" s="118"/>
      <c r="CH411" s="118"/>
      <c r="CI411" s="118"/>
      <c r="CJ411" s="118"/>
      <c r="CK411" s="118"/>
      <c r="CL411" s="118"/>
      <c r="CM411" s="118"/>
      <c r="CN411" s="118"/>
      <c r="CO411" s="118"/>
      <c r="CP411" s="118"/>
      <c r="CQ411" s="118"/>
      <c r="CR411" s="118"/>
      <c r="CS411" s="118"/>
      <c r="CT411" s="118"/>
      <c r="CU411" s="118"/>
      <c r="CV411" s="118"/>
      <c r="CW411" s="118"/>
      <c r="CX411" s="118"/>
      <c r="CY411" s="118"/>
      <c r="CZ411" s="118"/>
      <c r="DA411" s="118"/>
      <c r="DB411" s="118"/>
      <c r="DC411" s="118"/>
      <c r="DD411" s="118"/>
      <c r="DE411" s="118"/>
      <c r="DF411" s="118"/>
      <c r="DG411" s="118"/>
      <c r="DH411" s="118"/>
      <c r="DI411" s="118"/>
      <c r="DJ411" s="118"/>
      <c r="DK411" s="118"/>
      <c r="DL411" s="118"/>
      <c r="DM411" s="118"/>
      <c r="DN411" s="118"/>
      <c r="DO411" s="118"/>
      <c r="DP411" s="118"/>
      <c r="DQ411" s="118"/>
      <c r="DR411" s="118"/>
      <c r="DS411" s="118"/>
      <c r="DT411" s="118"/>
      <c r="DU411" s="129"/>
      <c r="DV411" s="118"/>
      <c r="DW411" s="118"/>
      <c r="DX411" s="118"/>
      <c r="DY411" s="118"/>
      <c r="DZ411" s="118"/>
      <c r="EA411" s="118"/>
      <c r="EB411" s="118"/>
      <c r="EC411" s="118"/>
      <c r="ED411" s="118"/>
      <c r="EE411" s="118"/>
      <c r="EF411" s="118"/>
      <c r="EG411" s="118"/>
      <c r="EH411" s="118"/>
      <c r="EI411" s="118"/>
      <c r="EJ411" s="118"/>
      <c r="EK411" s="118"/>
      <c r="EL411" s="123"/>
      <c r="EM411" s="123"/>
      <c r="EN411" s="118"/>
      <c r="EO411" s="118"/>
      <c r="EP411" s="118"/>
      <c r="EQ411" s="118"/>
      <c r="ER411" s="118"/>
      <c r="ES411" s="118"/>
      <c r="ET411" s="118"/>
      <c r="EU411" s="118"/>
      <c r="EV411" s="120"/>
      <c r="EW411" s="120"/>
      <c r="EX411" s="118"/>
      <c r="EY411" s="118"/>
      <c r="EZ411" s="118"/>
      <c r="FA411" s="118"/>
      <c r="FB411" s="118"/>
      <c r="FC411" s="118"/>
      <c r="FD411" s="118"/>
      <c r="FE411" s="118"/>
      <c r="FF411" s="118"/>
      <c r="FG411" s="118"/>
      <c r="FH411" s="118"/>
      <c r="FI411" s="118"/>
      <c r="FJ411" s="118"/>
      <c r="FK411" s="118"/>
      <c r="FL411" s="118"/>
      <c r="FM411" s="118"/>
      <c r="FN411" s="118"/>
      <c r="FO411" s="118"/>
      <c r="FP411" s="118"/>
      <c r="FQ411" s="118"/>
      <c r="FR411" s="118"/>
      <c r="FS411" s="118"/>
      <c r="FT411" s="118"/>
      <c r="FU411" s="118"/>
      <c r="FV411" s="118"/>
      <c r="FW411" s="118"/>
      <c r="FX411" s="118"/>
      <c r="FY411" s="118"/>
      <c r="FZ411" s="118"/>
      <c r="GA411" s="118"/>
      <c r="GB411" s="118"/>
      <c r="GC411" s="118"/>
      <c r="GD411" s="118"/>
      <c r="GE411" s="118"/>
      <c r="GF411" s="118"/>
      <c r="GG411" s="118"/>
      <c r="GH411" s="118"/>
      <c r="GI411" s="118"/>
      <c r="GJ411" s="118"/>
      <c r="GK411" s="118"/>
      <c r="GL411" s="118"/>
      <c r="GM411" s="118"/>
      <c r="GN411" s="118"/>
      <c r="GO411" s="118"/>
      <c r="GP411" s="118"/>
      <c r="GQ411" s="118"/>
      <c r="GR411" s="118"/>
      <c r="GS411" s="118"/>
      <c r="GT411" s="118"/>
      <c r="GU411" s="118"/>
      <c r="GV411" s="118"/>
      <c r="GW411" s="118"/>
      <c r="GX411" s="118"/>
      <c r="GY411" s="118"/>
      <c r="GZ411" s="118"/>
      <c r="HA411" s="118"/>
      <c r="HB411" s="118"/>
      <c r="HC411" s="118"/>
      <c r="HD411" s="118"/>
      <c r="HE411" s="118"/>
      <c r="HF411" s="118"/>
      <c r="HG411" s="118"/>
      <c r="HH411" s="118"/>
      <c r="HI411" s="118"/>
      <c r="HJ411" s="118"/>
      <c r="HK411" s="118"/>
      <c r="HL411" s="118"/>
      <c r="HM411" s="118"/>
      <c r="HN411" s="118"/>
      <c r="HO411" s="118"/>
      <c r="HP411" s="118"/>
      <c r="HQ411" s="118"/>
      <c r="HR411" s="118"/>
      <c r="HS411" s="118"/>
      <c r="HT411" s="118"/>
      <c r="HU411" s="118"/>
      <c r="HV411" s="118"/>
    </row>
    <row r="412" spans="1:230" x14ac:dyDescent="0.3">
      <c r="A412" s="120"/>
      <c r="B412" s="120"/>
      <c r="C412" s="118"/>
      <c r="D412" s="118"/>
      <c r="E412" s="118"/>
      <c r="F412" s="118"/>
      <c r="G412" s="118"/>
      <c r="H412" s="118"/>
      <c r="I412" s="118"/>
      <c r="J412" s="118"/>
      <c r="K412" s="118"/>
      <c r="L412" s="118"/>
      <c r="M412" s="118"/>
      <c r="N412" s="118"/>
      <c r="O412" s="118"/>
      <c r="P412" s="118"/>
      <c r="Q412" s="118"/>
      <c r="R412" s="118"/>
      <c r="S412" s="118"/>
      <c r="T412" s="123"/>
      <c r="U412" s="120"/>
      <c r="V412" s="118"/>
      <c r="W412" s="118"/>
      <c r="X412" s="118"/>
      <c r="Y412" s="118"/>
      <c r="Z412" s="118"/>
      <c r="AA412" s="118"/>
      <c r="AB412" s="118"/>
      <c r="AC412" s="118"/>
      <c r="AD412" s="118"/>
      <c r="AE412" s="118"/>
      <c r="AF412" s="118"/>
      <c r="AG412" s="118"/>
      <c r="AH412" s="118"/>
      <c r="AI412" s="118"/>
      <c r="AJ412" s="118"/>
      <c r="AK412" s="118"/>
      <c r="AL412" s="118"/>
      <c r="AM412" s="118"/>
      <c r="AN412" s="118"/>
      <c r="AO412" s="118"/>
      <c r="AP412" s="118"/>
      <c r="AQ412" s="118"/>
      <c r="AR412" s="118"/>
      <c r="AS412" s="123"/>
      <c r="AT412" s="123"/>
      <c r="AU412" s="118"/>
      <c r="AV412" s="118"/>
      <c r="AW412" s="118"/>
      <c r="AX412" s="118"/>
      <c r="AY412" s="118"/>
      <c r="AZ412" s="118"/>
      <c r="BA412" s="118"/>
      <c r="BB412" s="118"/>
      <c r="BC412" s="118"/>
      <c r="BD412" s="118"/>
      <c r="BE412" s="118"/>
      <c r="BF412" s="118"/>
      <c r="BG412" s="118"/>
      <c r="BH412" s="118"/>
      <c r="BI412" s="118"/>
      <c r="BJ412" s="118"/>
      <c r="BK412" s="118"/>
      <c r="BL412" s="118"/>
      <c r="BM412" s="118"/>
      <c r="BN412" s="118"/>
      <c r="BO412" s="118"/>
      <c r="BP412" s="118"/>
      <c r="BQ412" s="118"/>
      <c r="BR412" s="118"/>
      <c r="BS412" s="118"/>
      <c r="BT412" s="118"/>
      <c r="BU412" s="118"/>
      <c r="BV412" s="118"/>
      <c r="BW412" s="118"/>
      <c r="BX412" s="118"/>
      <c r="BY412" s="118"/>
      <c r="BZ412" s="118"/>
      <c r="CA412" s="118"/>
      <c r="CB412" s="118"/>
      <c r="CC412" s="118"/>
      <c r="CD412" s="118"/>
      <c r="CE412" s="118"/>
      <c r="CF412" s="118"/>
      <c r="CG412" s="118"/>
      <c r="CH412" s="118"/>
      <c r="CI412" s="118"/>
      <c r="CJ412" s="118"/>
      <c r="CK412" s="118"/>
      <c r="CL412" s="118"/>
      <c r="CM412" s="118"/>
      <c r="CN412" s="118"/>
      <c r="CO412" s="118"/>
      <c r="CP412" s="118"/>
      <c r="CQ412" s="118"/>
      <c r="CR412" s="118"/>
      <c r="CS412" s="118"/>
      <c r="CT412" s="118"/>
      <c r="CU412" s="118"/>
      <c r="CV412" s="118"/>
      <c r="CW412" s="118"/>
      <c r="CX412" s="118"/>
      <c r="CY412" s="118"/>
      <c r="CZ412" s="118"/>
      <c r="DA412" s="118"/>
      <c r="DB412" s="118"/>
      <c r="DC412" s="118"/>
      <c r="DD412" s="118"/>
      <c r="DE412" s="118"/>
      <c r="DF412" s="118"/>
      <c r="DG412" s="118"/>
      <c r="DH412" s="118"/>
      <c r="DI412" s="118"/>
      <c r="DJ412" s="118"/>
      <c r="DK412" s="118"/>
      <c r="DL412" s="118"/>
      <c r="DM412" s="118"/>
      <c r="DN412" s="118"/>
      <c r="DO412" s="118"/>
      <c r="DP412" s="118"/>
      <c r="DQ412" s="118"/>
      <c r="DR412" s="118"/>
      <c r="DS412" s="118"/>
      <c r="DT412" s="118"/>
      <c r="DU412" s="129"/>
      <c r="DV412" s="118"/>
      <c r="DW412" s="118"/>
      <c r="DX412" s="118"/>
      <c r="DY412" s="118"/>
      <c r="DZ412" s="118"/>
      <c r="EA412" s="118"/>
      <c r="EB412" s="118"/>
      <c r="EC412" s="118"/>
      <c r="ED412" s="118"/>
      <c r="EE412" s="118"/>
      <c r="EF412" s="118"/>
      <c r="EG412" s="118"/>
      <c r="EH412" s="118"/>
      <c r="EI412" s="118"/>
      <c r="EJ412" s="118"/>
      <c r="EK412" s="118"/>
      <c r="EL412" s="123"/>
      <c r="EM412" s="123"/>
      <c r="EN412" s="118"/>
      <c r="EO412" s="118"/>
      <c r="EP412" s="118"/>
      <c r="EQ412" s="118"/>
      <c r="ER412" s="118"/>
      <c r="ES412" s="118"/>
      <c r="ET412" s="118"/>
      <c r="EU412" s="118"/>
      <c r="EV412" s="120"/>
      <c r="EW412" s="120"/>
      <c r="EX412" s="118"/>
      <c r="EY412" s="118"/>
      <c r="EZ412" s="118"/>
      <c r="FA412" s="118"/>
      <c r="FB412" s="118"/>
      <c r="FC412" s="118"/>
      <c r="FD412" s="118"/>
      <c r="FE412" s="118"/>
      <c r="FF412" s="118"/>
      <c r="FG412" s="118"/>
      <c r="FH412" s="118"/>
      <c r="FI412" s="118"/>
      <c r="FJ412" s="118"/>
      <c r="FK412" s="118"/>
      <c r="FL412" s="118"/>
      <c r="FM412" s="118"/>
      <c r="FN412" s="118"/>
      <c r="FO412" s="118"/>
      <c r="FP412" s="118"/>
      <c r="FQ412" s="118"/>
      <c r="FR412" s="118"/>
      <c r="FS412" s="118"/>
      <c r="FT412" s="118"/>
      <c r="FU412" s="118"/>
      <c r="FV412" s="118"/>
      <c r="FW412" s="118"/>
      <c r="FX412" s="118"/>
      <c r="FY412" s="118"/>
      <c r="FZ412" s="118"/>
      <c r="GA412" s="118"/>
      <c r="GB412" s="118"/>
      <c r="GC412" s="118"/>
      <c r="GD412" s="118"/>
      <c r="GE412" s="118"/>
      <c r="GF412" s="118"/>
      <c r="GG412" s="118"/>
      <c r="GH412" s="118"/>
      <c r="GI412" s="118"/>
      <c r="GJ412" s="118"/>
      <c r="GK412" s="118"/>
      <c r="GL412" s="118"/>
      <c r="GM412" s="118"/>
      <c r="GN412" s="118"/>
      <c r="GO412" s="118"/>
      <c r="GP412" s="118"/>
      <c r="GQ412" s="118"/>
      <c r="GR412" s="118"/>
      <c r="GS412" s="118"/>
      <c r="GT412" s="118"/>
      <c r="GU412" s="118"/>
      <c r="GV412" s="118"/>
      <c r="GW412" s="118"/>
      <c r="GX412" s="118"/>
      <c r="GY412" s="118"/>
      <c r="GZ412" s="118"/>
      <c r="HA412" s="118"/>
      <c r="HB412" s="118"/>
      <c r="HC412" s="118"/>
      <c r="HD412" s="118"/>
      <c r="HE412" s="118"/>
      <c r="HF412" s="118"/>
      <c r="HG412" s="118"/>
      <c r="HH412" s="118"/>
      <c r="HI412" s="118"/>
      <c r="HJ412" s="118"/>
      <c r="HK412" s="118"/>
      <c r="HL412" s="118"/>
      <c r="HM412" s="118"/>
      <c r="HN412" s="118"/>
      <c r="HO412" s="118"/>
      <c r="HP412" s="118"/>
      <c r="HQ412" s="118"/>
      <c r="HR412" s="118"/>
      <c r="HS412" s="118"/>
      <c r="HT412" s="118"/>
      <c r="HU412" s="118"/>
      <c r="HV412" s="118"/>
    </row>
    <row r="413" spans="1:230" x14ac:dyDescent="0.3">
      <c r="A413" s="120"/>
      <c r="B413" s="120"/>
      <c r="C413" s="118"/>
      <c r="D413" s="118"/>
      <c r="E413" s="118"/>
      <c r="F413" s="118"/>
      <c r="G413" s="118"/>
      <c r="H413" s="118"/>
      <c r="I413" s="118"/>
      <c r="J413" s="118"/>
      <c r="K413" s="118"/>
      <c r="L413" s="118"/>
      <c r="M413" s="118"/>
      <c r="N413" s="118"/>
      <c r="O413" s="118"/>
      <c r="P413" s="118"/>
      <c r="Q413" s="118"/>
      <c r="R413" s="118"/>
      <c r="S413" s="118"/>
      <c r="T413" s="123"/>
      <c r="U413" s="120"/>
      <c r="V413" s="118"/>
      <c r="W413" s="118"/>
      <c r="X413" s="118"/>
      <c r="Y413" s="118"/>
      <c r="Z413" s="118"/>
      <c r="AA413" s="118"/>
      <c r="AB413" s="118"/>
      <c r="AC413" s="118"/>
      <c r="AD413" s="118"/>
      <c r="AE413" s="118"/>
      <c r="AF413" s="118"/>
      <c r="AG413" s="118"/>
      <c r="AH413" s="118"/>
      <c r="AI413" s="118"/>
      <c r="AJ413" s="118"/>
      <c r="AK413" s="118"/>
      <c r="AL413" s="118"/>
      <c r="AM413" s="118"/>
      <c r="AN413" s="118"/>
      <c r="AO413" s="118"/>
      <c r="AP413" s="118"/>
      <c r="AQ413" s="118"/>
      <c r="AR413" s="118"/>
      <c r="AS413" s="123"/>
      <c r="AT413" s="123"/>
      <c r="AU413" s="118"/>
      <c r="AV413" s="118"/>
      <c r="AW413" s="118"/>
      <c r="AX413" s="118"/>
      <c r="AY413" s="118"/>
      <c r="AZ413" s="118"/>
      <c r="BA413" s="118"/>
      <c r="BB413" s="118"/>
      <c r="BC413" s="118"/>
      <c r="BD413" s="118"/>
      <c r="BE413" s="118"/>
      <c r="BF413" s="118"/>
      <c r="BG413" s="118"/>
      <c r="BH413" s="118"/>
      <c r="BI413" s="118"/>
      <c r="BJ413" s="118"/>
      <c r="BK413" s="118"/>
      <c r="BL413" s="118"/>
      <c r="BM413" s="118"/>
      <c r="BN413" s="118"/>
      <c r="BO413" s="118"/>
      <c r="BP413" s="118"/>
      <c r="BQ413" s="118"/>
      <c r="BR413" s="118"/>
      <c r="BS413" s="118"/>
      <c r="BT413" s="118"/>
      <c r="BU413" s="118"/>
      <c r="BV413" s="118"/>
      <c r="BW413" s="118"/>
      <c r="BX413" s="118"/>
      <c r="BY413" s="118"/>
      <c r="BZ413" s="118"/>
      <c r="CA413" s="118"/>
      <c r="CB413" s="118"/>
      <c r="CC413" s="118"/>
      <c r="CD413" s="118"/>
      <c r="CE413" s="118"/>
      <c r="CF413" s="118"/>
      <c r="CG413" s="118"/>
      <c r="CH413" s="118"/>
      <c r="CI413" s="118"/>
      <c r="CJ413" s="118"/>
      <c r="CK413" s="118"/>
      <c r="CL413" s="118"/>
      <c r="CM413" s="118"/>
      <c r="CN413" s="118"/>
      <c r="CO413" s="118"/>
      <c r="CP413" s="118"/>
      <c r="CQ413" s="118"/>
      <c r="CR413" s="118"/>
      <c r="CS413" s="118"/>
      <c r="CT413" s="118"/>
      <c r="CU413" s="118"/>
      <c r="CV413" s="118"/>
      <c r="CW413" s="118"/>
      <c r="CX413" s="118"/>
      <c r="CY413" s="118"/>
      <c r="CZ413" s="118"/>
      <c r="DA413" s="118"/>
      <c r="DB413" s="118"/>
      <c r="DC413" s="118"/>
      <c r="DD413" s="118"/>
      <c r="DE413" s="118"/>
      <c r="DF413" s="118"/>
      <c r="DG413" s="118"/>
      <c r="DH413" s="118"/>
      <c r="DI413" s="118"/>
      <c r="DJ413" s="118"/>
      <c r="DK413" s="118"/>
      <c r="DL413" s="118"/>
      <c r="DM413" s="118"/>
      <c r="DN413" s="118"/>
      <c r="DO413" s="118"/>
      <c r="DP413" s="118"/>
      <c r="DQ413" s="118"/>
      <c r="DR413" s="118"/>
      <c r="DS413" s="118"/>
      <c r="DT413" s="118"/>
      <c r="DU413" s="129"/>
      <c r="DV413" s="118"/>
      <c r="DW413" s="118"/>
      <c r="DX413" s="118"/>
      <c r="DY413" s="118"/>
      <c r="DZ413" s="118"/>
      <c r="EA413" s="118"/>
      <c r="EB413" s="118"/>
      <c r="EC413" s="118"/>
      <c r="ED413" s="118"/>
      <c r="EE413" s="118"/>
      <c r="EF413" s="118"/>
      <c r="EG413" s="118"/>
      <c r="EH413" s="118"/>
      <c r="EI413" s="118"/>
      <c r="EJ413" s="118"/>
      <c r="EK413" s="118"/>
      <c r="EL413" s="123"/>
      <c r="EM413" s="123"/>
      <c r="EN413" s="118"/>
      <c r="EO413" s="118"/>
      <c r="EP413" s="118"/>
      <c r="EQ413" s="118"/>
      <c r="ER413" s="118"/>
      <c r="ES413" s="118"/>
      <c r="ET413" s="118"/>
      <c r="EU413" s="118"/>
      <c r="EV413" s="120"/>
      <c r="EW413" s="120"/>
      <c r="EX413" s="118"/>
      <c r="EY413" s="118"/>
      <c r="EZ413" s="118"/>
      <c r="FA413" s="118"/>
      <c r="FB413" s="118"/>
      <c r="FC413" s="118"/>
      <c r="FD413" s="118"/>
      <c r="FE413" s="118"/>
      <c r="FF413" s="118"/>
      <c r="FG413" s="118"/>
      <c r="FH413" s="118"/>
      <c r="FI413" s="118"/>
      <c r="FJ413" s="118"/>
      <c r="FK413" s="118"/>
      <c r="FL413" s="118"/>
      <c r="FM413" s="118"/>
      <c r="FN413" s="118"/>
      <c r="FO413" s="118"/>
      <c r="FP413" s="118"/>
      <c r="FQ413" s="118"/>
      <c r="FR413" s="118"/>
      <c r="FS413" s="118"/>
      <c r="FT413" s="118"/>
      <c r="FU413" s="118"/>
      <c r="FV413" s="118"/>
      <c r="FW413" s="118"/>
      <c r="FX413" s="118"/>
      <c r="FY413" s="118"/>
      <c r="FZ413" s="118"/>
      <c r="GA413" s="118"/>
      <c r="GB413" s="118"/>
      <c r="GC413" s="118"/>
      <c r="GD413" s="118"/>
      <c r="GE413" s="118"/>
      <c r="GF413" s="118"/>
      <c r="GG413" s="118"/>
      <c r="GH413" s="118"/>
      <c r="GI413" s="118"/>
      <c r="GJ413" s="118"/>
      <c r="GK413" s="118"/>
      <c r="GL413" s="118"/>
      <c r="GM413" s="118"/>
      <c r="GN413" s="118"/>
      <c r="GO413" s="118"/>
      <c r="GP413" s="118"/>
      <c r="GQ413" s="118"/>
      <c r="GR413" s="118"/>
      <c r="GS413" s="118"/>
      <c r="GT413" s="118"/>
      <c r="GU413" s="118"/>
      <c r="GV413" s="118"/>
      <c r="GW413" s="118"/>
      <c r="GX413" s="118"/>
      <c r="GY413" s="118"/>
      <c r="GZ413" s="118"/>
      <c r="HA413" s="118"/>
      <c r="HB413" s="118"/>
      <c r="HC413" s="118"/>
      <c r="HD413" s="118"/>
      <c r="HE413" s="118"/>
      <c r="HF413" s="118"/>
      <c r="HG413" s="118"/>
      <c r="HH413" s="118"/>
      <c r="HI413" s="118"/>
      <c r="HJ413" s="118"/>
      <c r="HK413" s="118"/>
      <c r="HL413" s="118"/>
      <c r="HM413" s="118"/>
      <c r="HN413" s="118"/>
      <c r="HO413" s="118"/>
      <c r="HP413" s="118"/>
      <c r="HQ413" s="118"/>
      <c r="HR413" s="118"/>
      <c r="HS413" s="118"/>
      <c r="HT413" s="118"/>
      <c r="HU413" s="118"/>
      <c r="HV413" s="118"/>
    </row>
    <row r="414" spans="1:230" x14ac:dyDescent="0.3">
      <c r="A414" s="120"/>
      <c r="B414" s="120"/>
      <c r="C414" s="118"/>
      <c r="D414" s="118"/>
      <c r="E414" s="118"/>
      <c r="F414" s="118"/>
      <c r="G414" s="118"/>
      <c r="H414" s="118"/>
      <c r="I414" s="118"/>
      <c r="J414" s="118"/>
      <c r="K414" s="118"/>
      <c r="L414" s="118"/>
      <c r="M414" s="118"/>
      <c r="N414" s="118"/>
      <c r="O414" s="118"/>
      <c r="P414" s="118"/>
      <c r="Q414" s="118"/>
      <c r="R414" s="118"/>
      <c r="S414" s="118"/>
      <c r="T414" s="123"/>
      <c r="U414" s="120"/>
      <c r="V414" s="118"/>
      <c r="W414" s="118"/>
      <c r="X414" s="118"/>
      <c r="Y414" s="118"/>
      <c r="Z414" s="118"/>
      <c r="AA414" s="118"/>
      <c r="AB414" s="118"/>
      <c r="AC414" s="118"/>
      <c r="AD414" s="118"/>
      <c r="AE414" s="118"/>
      <c r="AF414" s="118"/>
      <c r="AG414" s="118"/>
      <c r="AH414" s="118"/>
      <c r="AI414" s="118"/>
      <c r="AJ414" s="118"/>
      <c r="AK414" s="118"/>
      <c r="AL414" s="118"/>
      <c r="AM414" s="118"/>
      <c r="AN414" s="118"/>
      <c r="AO414" s="118"/>
      <c r="AP414" s="118"/>
      <c r="AQ414" s="118"/>
      <c r="AR414" s="118"/>
      <c r="AS414" s="123"/>
      <c r="AT414" s="123"/>
      <c r="AU414" s="118"/>
      <c r="AV414" s="118"/>
      <c r="AW414" s="118"/>
      <c r="AX414" s="118"/>
      <c r="AY414" s="118"/>
      <c r="AZ414" s="118"/>
      <c r="BA414" s="118"/>
      <c r="BB414" s="118"/>
      <c r="BC414" s="118"/>
      <c r="BD414" s="118"/>
      <c r="BE414" s="118"/>
      <c r="BF414" s="118"/>
      <c r="BG414" s="118"/>
      <c r="BH414" s="118"/>
      <c r="BI414" s="118"/>
      <c r="BJ414" s="118"/>
      <c r="BK414" s="118"/>
      <c r="BL414" s="118"/>
      <c r="BM414" s="118"/>
      <c r="BN414" s="118"/>
      <c r="BO414" s="118"/>
      <c r="BP414" s="118"/>
      <c r="BQ414" s="118"/>
      <c r="BR414" s="118"/>
      <c r="BS414" s="118"/>
      <c r="BT414" s="118"/>
      <c r="BU414" s="118"/>
      <c r="BV414" s="118"/>
      <c r="BW414" s="118"/>
      <c r="BX414" s="118"/>
      <c r="BY414" s="118"/>
      <c r="BZ414" s="118"/>
      <c r="CA414" s="118"/>
      <c r="CB414" s="118"/>
      <c r="CC414" s="118"/>
      <c r="CD414" s="118"/>
      <c r="CE414" s="118"/>
      <c r="CF414" s="118"/>
      <c r="CG414" s="118"/>
      <c r="CH414" s="118"/>
      <c r="CI414" s="118"/>
      <c r="CJ414" s="118"/>
      <c r="CK414" s="118"/>
      <c r="CL414" s="118"/>
      <c r="CM414" s="118"/>
      <c r="CN414" s="118"/>
      <c r="CO414" s="118"/>
      <c r="CP414" s="118"/>
      <c r="CQ414" s="118"/>
      <c r="CR414" s="118"/>
      <c r="CS414" s="118"/>
      <c r="CT414" s="118"/>
      <c r="CU414" s="118"/>
      <c r="CV414" s="118"/>
      <c r="CW414" s="118"/>
      <c r="CX414" s="118"/>
      <c r="CY414" s="118"/>
      <c r="CZ414" s="118"/>
      <c r="DA414" s="118"/>
      <c r="DB414" s="118"/>
      <c r="DC414" s="118"/>
      <c r="DD414" s="118"/>
      <c r="DE414" s="118"/>
      <c r="DF414" s="118"/>
      <c r="DG414" s="118"/>
      <c r="DH414" s="118"/>
      <c r="DI414" s="118"/>
      <c r="DJ414" s="118"/>
      <c r="DK414" s="118"/>
      <c r="DL414" s="118"/>
      <c r="DM414" s="118"/>
      <c r="DN414" s="118"/>
      <c r="DO414" s="118"/>
      <c r="DP414" s="118"/>
      <c r="DQ414" s="118"/>
      <c r="DR414" s="118"/>
      <c r="DS414" s="118"/>
      <c r="DT414" s="118"/>
      <c r="DU414" s="129"/>
      <c r="DV414" s="118"/>
      <c r="DW414" s="118"/>
      <c r="DX414" s="118"/>
      <c r="DY414" s="118"/>
      <c r="DZ414" s="118"/>
      <c r="EA414" s="118"/>
      <c r="EB414" s="118"/>
      <c r="EC414" s="118"/>
      <c r="ED414" s="118"/>
      <c r="EE414" s="118"/>
      <c r="EF414" s="118"/>
      <c r="EG414" s="118"/>
      <c r="EH414" s="118"/>
      <c r="EI414" s="118"/>
      <c r="EJ414" s="118"/>
      <c r="EK414" s="118"/>
      <c r="EL414" s="123"/>
      <c r="EM414" s="123"/>
      <c r="EN414" s="118"/>
      <c r="EO414" s="118"/>
      <c r="EP414" s="118"/>
      <c r="EQ414" s="118"/>
      <c r="ER414" s="118"/>
      <c r="ES414" s="118"/>
      <c r="ET414" s="118"/>
      <c r="EU414" s="118"/>
      <c r="EV414" s="120"/>
      <c r="EW414" s="120"/>
      <c r="EX414" s="118"/>
      <c r="EY414" s="118"/>
      <c r="EZ414" s="118"/>
      <c r="FA414" s="118"/>
      <c r="FB414" s="118"/>
      <c r="FC414" s="118"/>
      <c r="FD414" s="118"/>
      <c r="FE414" s="118"/>
      <c r="FF414" s="118"/>
      <c r="FG414" s="118"/>
      <c r="FH414" s="118"/>
      <c r="FI414" s="118"/>
      <c r="FJ414" s="118"/>
      <c r="FK414" s="118"/>
      <c r="FL414" s="118"/>
      <c r="FM414" s="118"/>
      <c r="FN414" s="118"/>
      <c r="FO414" s="118"/>
      <c r="FP414" s="118"/>
      <c r="FQ414" s="118"/>
      <c r="FR414" s="118"/>
      <c r="FS414" s="118"/>
      <c r="FT414" s="118"/>
      <c r="FU414" s="118"/>
      <c r="FV414" s="118"/>
      <c r="FW414" s="118"/>
      <c r="FX414" s="118"/>
      <c r="FY414" s="118"/>
      <c r="FZ414" s="118"/>
      <c r="GA414" s="118"/>
      <c r="GB414" s="118"/>
      <c r="GC414" s="118"/>
      <c r="GD414" s="118"/>
      <c r="GE414" s="118"/>
      <c r="GF414" s="118"/>
      <c r="GG414" s="118"/>
      <c r="GH414" s="118"/>
      <c r="GI414" s="118"/>
      <c r="GJ414" s="118"/>
      <c r="GK414" s="118"/>
      <c r="GL414" s="118"/>
      <c r="GM414" s="118"/>
      <c r="GN414" s="118"/>
      <c r="GO414" s="118"/>
      <c r="GP414" s="118"/>
      <c r="GQ414" s="118"/>
      <c r="GR414" s="118"/>
      <c r="GS414" s="118"/>
      <c r="GT414" s="118"/>
      <c r="GU414" s="118"/>
      <c r="GV414" s="118"/>
      <c r="GW414" s="118"/>
      <c r="GX414" s="118"/>
      <c r="GY414" s="118"/>
      <c r="GZ414" s="118"/>
      <c r="HA414" s="118"/>
      <c r="HB414" s="118"/>
      <c r="HC414" s="118"/>
      <c r="HD414" s="118"/>
      <c r="HE414" s="118"/>
      <c r="HF414" s="118"/>
      <c r="HG414" s="118"/>
      <c r="HH414" s="118"/>
      <c r="HI414" s="118"/>
      <c r="HJ414" s="118"/>
      <c r="HK414" s="118"/>
      <c r="HL414" s="118"/>
      <c r="HM414" s="118"/>
      <c r="HN414" s="118"/>
      <c r="HO414" s="118"/>
      <c r="HP414" s="118"/>
      <c r="HQ414" s="118"/>
      <c r="HR414" s="118"/>
      <c r="HS414" s="118"/>
      <c r="HT414" s="118"/>
      <c r="HU414" s="118"/>
      <c r="HV414" s="118"/>
    </row>
    <row r="415" spans="1:230" x14ac:dyDescent="0.3">
      <c r="A415" s="120"/>
      <c r="B415" s="120"/>
      <c r="C415" s="118"/>
      <c r="D415" s="118"/>
      <c r="E415" s="118"/>
      <c r="F415" s="118"/>
      <c r="G415" s="118"/>
      <c r="H415" s="118"/>
      <c r="I415" s="118"/>
      <c r="J415" s="118"/>
      <c r="K415" s="118"/>
      <c r="L415" s="118"/>
      <c r="M415" s="118"/>
      <c r="N415" s="118"/>
      <c r="O415" s="118"/>
      <c r="P415" s="118"/>
      <c r="Q415" s="118"/>
      <c r="R415" s="118"/>
      <c r="S415" s="118"/>
      <c r="T415" s="123"/>
      <c r="U415" s="120"/>
      <c r="V415" s="118"/>
      <c r="W415" s="118"/>
      <c r="X415" s="118"/>
      <c r="Y415" s="118"/>
      <c r="Z415" s="118"/>
      <c r="AA415" s="118"/>
      <c r="AB415" s="118"/>
      <c r="AC415" s="118"/>
      <c r="AD415" s="118"/>
      <c r="AE415" s="118"/>
      <c r="AF415" s="118"/>
      <c r="AG415" s="118"/>
      <c r="AH415" s="118"/>
      <c r="AI415" s="118"/>
      <c r="AJ415" s="118"/>
      <c r="AK415" s="118"/>
      <c r="AL415" s="118"/>
      <c r="AM415" s="118"/>
      <c r="AN415" s="118"/>
      <c r="AO415" s="118"/>
      <c r="AP415" s="118"/>
      <c r="AQ415" s="118"/>
      <c r="AR415" s="118"/>
      <c r="AS415" s="123"/>
      <c r="AT415" s="123"/>
      <c r="AU415" s="118"/>
      <c r="AV415" s="118"/>
      <c r="AW415" s="118"/>
      <c r="AX415" s="118"/>
      <c r="AY415" s="118"/>
      <c r="AZ415" s="118"/>
      <c r="BA415" s="118"/>
      <c r="BB415" s="118"/>
      <c r="BC415" s="118"/>
      <c r="BD415" s="118"/>
      <c r="BE415" s="118"/>
      <c r="BF415" s="118"/>
      <c r="BG415" s="118"/>
      <c r="BH415" s="118"/>
      <c r="BI415" s="118"/>
      <c r="BJ415" s="118"/>
      <c r="BK415" s="118"/>
      <c r="BL415" s="118"/>
      <c r="BM415" s="118"/>
      <c r="BN415" s="118"/>
      <c r="BO415" s="118"/>
      <c r="BP415" s="118"/>
      <c r="BQ415" s="118"/>
      <c r="BR415" s="118"/>
      <c r="BS415" s="118"/>
      <c r="BT415" s="118"/>
      <c r="BU415" s="118"/>
      <c r="BV415" s="118"/>
      <c r="BW415" s="118"/>
      <c r="BX415" s="118"/>
      <c r="BY415" s="118"/>
      <c r="BZ415" s="118"/>
      <c r="CA415" s="118"/>
      <c r="CB415" s="118"/>
      <c r="CC415" s="118"/>
      <c r="CD415" s="118"/>
      <c r="CE415" s="118"/>
      <c r="CF415" s="118"/>
      <c r="CG415" s="118"/>
      <c r="CH415" s="118"/>
      <c r="CI415" s="118"/>
      <c r="CJ415" s="118"/>
      <c r="CK415" s="118"/>
      <c r="CL415" s="118"/>
      <c r="CM415" s="118"/>
      <c r="CN415" s="118"/>
      <c r="CO415" s="118"/>
      <c r="CP415" s="118"/>
      <c r="CQ415" s="118"/>
      <c r="CR415" s="118"/>
      <c r="CS415" s="118"/>
      <c r="CT415" s="118"/>
      <c r="CU415" s="118"/>
      <c r="CV415" s="118"/>
      <c r="CW415" s="118"/>
      <c r="CX415" s="118"/>
      <c r="CY415" s="118"/>
      <c r="CZ415" s="118"/>
      <c r="DA415" s="118"/>
      <c r="DB415" s="118"/>
      <c r="DC415" s="118"/>
      <c r="DD415" s="118"/>
      <c r="DE415" s="118"/>
      <c r="DF415" s="118"/>
      <c r="DG415" s="118"/>
      <c r="DH415" s="118"/>
      <c r="DI415" s="118"/>
      <c r="DJ415" s="118"/>
      <c r="DK415" s="118"/>
      <c r="DL415" s="118"/>
      <c r="DM415" s="118"/>
      <c r="DN415" s="118"/>
      <c r="DO415" s="118"/>
      <c r="DP415" s="118"/>
      <c r="DQ415" s="118"/>
      <c r="DR415" s="118"/>
      <c r="DS415" s="118"/>
      <c r="DT415" s="118"/>
      <c r="DU415" s="129"/>
      <c r="DV415" s="118"/>
      <c r="DW415" s="118"/>
      <c r="DX415" s="118"/>
      <c r="DY415" s="118"/>
      <c r="DZ415" s="118"/>
      <c r="EA415" s="118"/>
      <c r="EB415" s="118"/>
      <c r="EC415" s="118"/>
      <c r="ED415" s="118"/>
      <c r="EE415" s="118"/>
      <c r="EF415" s="118"/>
      <c r="EG415" s="118"/>
      <c r="EH415" s="118"/>
      <c r="EI415" s="118"/>
      <c r="EJ415" s="118"/>
      <c r="EK415" s="118"/>
      <c r="EL415" s="123"/>
      <c r="EM415" s="123"/>
      <c r="EN415" s="118"/>
      <c r="EO415" s="118"/>
      <c r="EP415" s="118"/>
      <c r="EQ415" s="118"/>
      <c r="ER415" s="118"/>
      <c r="ES415" s="118"/>
      <c r="ET415" s="118"/>
      <c r="EU415" s="118"/>
      <c r="EV415" s="120"/>
      <c r="EW415" s="120"/>
      <c r="EX415" s="118"/>
      <c r="EY415" s="118"/>
      <c r="EZ415" s="118"/>
      <c r="FA415" s="118"/>
      <c r="FB415" s="118"/>
      <c r="FC415" s="118"/>
      <c r="FD415" s="118"/>
      <c r="FE415" s="118"/>
      <c r="FF415" s="118"/>
      <c r="FG415" s="118"/>
      <c r="FH415" s="118"/>
      <c r="FI415" s="118"/>
      <c r="FJ415" s="118"/>
      <c r="FK415" s="118"/>
      <c r="FL415" s="118"/>
      <c r="FM415" s="118"/>
      <c r="FN415" s="118"/>
      <c r="FO415" s="118"/>
      <c r="FP415" s="118"/>
      <c r="FQ415" s="118"/>
      <c r="FR415" s="118"/>
      <c r="FS415" s="118"/>
      <c r="FT415" s="118"/>
      <c r="FU415" s="118"/>
      <c r="FV415" s="118"/>
      <c r="FW415" s="118"/>
      <c r="FX415" s="118"/>
      <c r="FY415" s="118"/>
      <c r="FZ415" s="118"/>
      <c r="GA415" s="118"/>
      <c r="GB415" s="118"/>
      <c r="GC415" s="118"/>
      <c r="GD415" s="118"/>
      <c r="GE415" s="118"/>
      <c r="GF415" s="118"/>
      <c r="GG415" s="118"/>
      <c r="GH415" s="118"/>
      <c r="GI415" s="118"/>
      <c r="GJ415" s="118"/>
      <c r="GK415" s="118"/>
      <c r="GL415" s="118"/>
      <c r="GM415" s="118"/>
      <c r="GN415" s="118"/>
      <c r="GO415" s="118"/>
      <c r="GP415" s="118"/>
      <c r="GQ415" s="118"/>
      <c r="GR415" s="118"/>
      <c r="GS415" s="118"/>
      <c r="GT415" s="118"/>
      <c r="GU415" s="118"/>
      <c r="GV415" s="118"/>
      <c r="GW415" s="118"/>
      <c r="GX415" s="118"/>
      <c r="GY415" s="118"/>
      <c r="GZ415" s="118"/>
      <c r="HA415" s="118"/>
      <c r="HB415" s="118"/>
      <c r="HC415" s="118"/>
      <c r="HD415" s="118"/>
      <c r="HE415" s="118"/>
      <c r="HF415" s="118"/>
      <c r="HG415" s="118"/>
      <c r="HH415" s="118"/>
      <c r="HI415" s="118"/>
      <c r="HJ415" s="118"/>
      <c r="HK415" s="118"/>
      <c r="HL415" s="118"/>
      <c r="HM415" s="118"/>
      <c r="HN415" s="118"/>
      <c r="HO415" s="118"/>
      <c r="HP415" s="118"/>
      <c r="HQ415" s="118"/>
      <c r="HR415" s="118"/>
      <c r="HS415" s="118"/>
      <c r="HT415" s="118"/>
      <c r="HU415" s="118"/>
      <c r="HV415" s="118"/>
    </row>
    <row r="416" spans="1:230" x14ac:dyDescent="0.3">
      <c r="A416" s="120"/>
      <c r="B416" s="120"/>
      <c r="C416" s="118"/>
      <c r="D416" s="118"/>
      <c r="E416" s="118"/>
      <c r="F416" s="118"/>
      <c r="G416" s="118"/>
      <c r="H416" s="118"/>
      <c r="I416" s="118"/>
      <c r="J416" s="118"/>
      <c r="K416" s="118"/>
      <c r="L416" s="118"/>
      <c r="M416" s="118"/>
      <c r="N416" s="118"/>
      <c r="O416" s="118"/>
      <c r="P416" s="118"/>
      <c r="Q416" s="118"/>
      <c r="R416" s="118"/>
      <c r="S416" s="118"/>
      <c r="T416" s="123"/>
      <c r="U416" s="120"/>
      <c r="V416" s="118"/>
      <c r="W416" s="118"/>
      <c r="X416" s="118"/>
      <c r="Y416" s="118"/>
      <c r="Z416" s="118"/>
      <c r="AA416" s="118"/>
      <c r="AB416" s="118"/>
      <c r="AC416" s="118"/>
      <c r="AD416" s="118"/>
      <c r="AE416" s="118"/>
      <c r="AF416" s="118"/>
      <c r="AG416" s="118"/>
      <c r="AH416" s="118"/>
      <c r="AI416" s="118"/>
      <c r="AJ416" s="118"/>
      <c r="AK416" s="118"/>
      <c r="AL416" s="118"/>
      <c r="AM416" s="118"/>
      <c r="AN416" s="118"/>
      <c r="AO416" s="118"/>
      <c r="AP416" s="118"/>
      <c r="AQ416" s="118"/>
      <c r="AR416" s="118"/>
      <c r="AS416" s="123"/>
      <c r="AT416" s="123"/>
      <c r="AU416" s="118"/>
      <c r="AV416" s="118"/>
      <c r="AW416" s="118"/>
      <c r="AX416" s="118"/>
      <c r="AY416" s="118"/>
      <c r="AZ416" s="118"/>
      <c r="BA416" s="118"/>
      <c r="BB416" s="118"/>
      <c r="BC416" s="118"/>
      <c r="BD416" s="118"/>
      <c r="BE416" s="118"/>
      <c r="BF416" s="118"/>
      <c r="BG416" s="118"/>
      <c r="BH416" s="118"/>
      <c r="BI416" s="118"/>
      <c r="BJ416" s="118"/>
      <c r="BK416" s="118"/>
      <c r="BL416" s="118"/>
      <c r="BM416" s="118"/>
      <c r="BN416" s="118"/>
      <c r="BO416" s="118"/>
      <c r="BP416" s="118"/>
      <c r="BQ416" s="118"/>
      <c r="BR416" s="118"/>
      <c r="BS416" s="118"/>
      <c r="BT416" s="118"/>
      <c r="BU416" s="118"/>
      <c r="BV416" s="118"/>
      <c r="BW416" s="118"/>
      <c r="BX416" s="118"/>
      <c r="BY416" s="118"/>
      <c r="BZ416" s="118"/>
      <c r="CA416" s="118"/>
      <c r="CB416" s="118"/>
      <c r="CC416" s="118"/>
      <c r="CD416" s="118"/>
      <c r="CE416" s="118"/>
      <c r="CF416" s="118"/>
      <c r="CG416" s="118"/>
      <c r="CH416" s="118"/>
      <c r="CI416" s="118"/>
      <c r="CJ416" s="118"/>
      <c r="CK416" s="118"/>
      <c r="CL416" s="118"/>
      <c r="CM416" s="118"/>
      <c r="CN416" s="118"/>
      <c r="CO416" s="118"/>
      <c r="CP416" s="118"/>
      <c r="CQ416" s="118"/>
      <c r="CR416" s="118"/>
      <c r="CS416" s="118"/>
      <c r="CT416" s="118"/>
      <c r="CU416" s="118"/>
      <c r="CV416" s="118"/>
      <c r="CW416" s="118"/>
      <c r="CX416" s="118"/>
      <c r="CY416" s="118"/>
      <c r="CZ416" s="118"/>
      <c r="DA416" s="118"/>
      <c r="DB416" s="118"/>
      <c r="DC416" s="118"/>
      <c r="DD416" s="118"/>
      <c r="DE416" s="118"/>
      <c r="DF416" s="118"/>
      <c r="DG416" s="118"/>
      <c r="DH416" s="118"/>
      <c r="DI416" s="118"/>
      <c r="DJ416" s="118"/>
      <c r="DK416" s="118"/>
      <c r="DL416" s="118"/>
      <c r="DM416" s="118"/>
      <c r="DN416" s="118"/>
      <c r="DO416" s="118"/>
      <c r="DP416" s="118"/>
      <c r="DQ416" s="118"/>
      <c r="DR416" s="118"/>
      <c r="DS416" s="118"/>
      <c r="DT416" s="118"/>
      <c r="DU416" s="129"/>
      <c r="DV416" s="118"/>
      <c r="DW416" s="118"/>
      <c r="DX416" s="118"/>
      <c r="DY416" s="118"/>
      <c r="DZ416" s="118"/>
      <c r="EA416" s="118"/>
      <c r="EB416" s="118"/>
      <c r="EC416" s="118"/>
      <c r="ED416" s="118"/>
      <c r="EE416" s="118"/>
      <c r="EF416" s="118"/>
      <c r="EG416" s="118"/>
      <c r="EH416" s="118"/>
      <c r="EI416" s="118"/>
      <c r="EJ416" s="118"/>
      <c r="EK416" s="118"/>
      <c r="EL416" s="123"/>
      <c r="EM416" s="123"/>
      <c r="EN416" s="118"/>
      <c r="EO416" s="118"/>
      <c r="EP416" s="118"/>
      <c r="EQ416" s="118"/>
      <c r="ER416" s="118"/>
      <c r="ES416" s="118"/>
      <c r="ET416" s="118"/>
      <c r="EU416" s="118"/>
      <c r="EV416" s="120"/>
      <c r="EW416" s="120"/>
      <c r="EX416" s="118"/>
      <c r="EY416" s="118"/>
      <c r="EZ416" s="118"/>
      <c r="FA416" s="118"/>
      <c r="FB416" s="118"/>
      <c r="FC416" s="118"/>
      <c r="FD416" s="118"/>
      <c r="FE416" s="118"/>
      <c r="FF416" s="118"/>
      <c r="FG416" s="118"/>
      <c r="FH416" s="118"/>
      <c r="FI416" s="118"/>
      <c r="FJ416" s="118"/>
      <c r="FK416" s="118"/>
      <c r="FL416" s="118"/>
      <c r="FM416" s="118"/>
      <c r="FN416" s="118"/>
      <c r="FO416" s="118"/>
      <c r="FP416" s="118"/>
      <c r="FQ416" s="118"/>
      <c r="FR416" s="118"/>
      <c r="FS416" s="118"/>
      <c r="FT416" s="118"/>
      <c r="FU416" s="118"/>
      <c r="FV416" s="118"/>
      <c r="FW416" s="118"/>
      <c r="FX416" s="118"/>
      <c r="FY416" s="118"/>
      <c r="FZ416" s="118"/>
      <c r="GA416" s="118"/>
      <c r="GB416" s="118"/>
      <c r="GC416" s="118"/>
      <c r="GD416" s="118"/>
      <c r="GE416" s="118"/>
      <c r="GF416" s="118"/>
      <c r="GG416" s="118"/>
      <c r="GH416" s="118"/>
      <c r="GI416" s="118"/>
      <c r="GJ416" s="118"/>
      <c r="GK416" s="118"/>
      <c r="GL416" s="118"/>
      <c r="GM416" s="118"/>
      <c r="GN416" s="118"/>
      <c r="GO416" s="118"/>
      <c r="GP416" s="118"/>
      <c r="GQ416" s="118"/>
      <c r="GR416" s="118"/>
      <c r="GS416" s="118"/>
      <c r="GT416" s="118"/>
      <c r="GU416" s="118"/>
      <c r="GV416" s="118"/>
      <c r="GW416" s="118"/>
      <c r="GX416" s="118"/>
      <c r="GY416" s="118"/>
      <c r="GZ416" s="118"/>
      <c r="HA416" s="118"/>
      <c r="HB416" s="118"/>
      <c r="HC416" s="118"/>
      <c r="HD416" s="118"/>
      <c r="HE416" s="118"/>
      <c r="HF416" s="118"/>
      <c r="HG416" s="118"/>
      <c r="HH416" s="118"/>
      <c r="HI416" s="118"/>
      <c r="HJ416" s="118"/>
      <c r="HK416" s="118"/>
      <c r="HL416" s="118"/>
      <c r="HM416" s="118"/>
      <c r="HN416" s="118"/>
      <c r="HO416" s="118"/>
      <c r="HP416" s="118"/>
      <c r="HQ416" s="118"/>
      <c r="HR416" s="118"/>
      <c r="HS416" s="118"/>
      <c r="HT416" s="118"/>
      <c r="HU416" s="118"/>
      <c r="HV416" s="118"/>
    </row>
    <row r="417" spans="1:230" x14ac:dyDescent="0.3">
      <c r="A417" s="120"/>
      <c r="B417" s="120"/>
      <c r="C417" s="118"/>
      <c r="D417" s="118"/>
      <c r="E417" s="118"/>
      <c r="F417" s="118"/>
      <c r="G417" s="118"/>
      <c r="H417" s="118"/>
      <c r="I417" s="118"/>
      <c r="J417" s="118"/>
      <c r="K417" s="118"/>
      <c r="L417" s="118"/>
      <c r="M417" s="118"/>
      <c r="N417" s="118"/>
      <c r="O417" s="118"/>
      <c r="P417" s="118"/>
      <c r="Q417" s="118"/>
      <c r="R417" s="118"/>
      <c r="S417" s="118"/>
      <c r="T417" s="123"/>
      <c r="U417" s="120"/>
      <c r="V417" s="118"/>
      <c r="W417" s="118"/>
      <c r="X417" s="118"/>
      <c r="Y417" s="118"/>
      <c r="Z417" s="118"/>
      <c r="AA417" s="118"/>
      <c r="AB417" s="118"/>
      <c r="AC417" s="118"/>
      <c r="AD417" s="118"/>
      <c r="AE417" s="118"/>
      <c r="AF417" s="118"/>
      <c r="AG417" s="118"/>
      <c r="AH417" s="118"/>
      <c r="AI417" s="118"/>
      <c r="AJ417" s="118"/>
      <c r="AK417" s="118"/>
      <c r="AL417" s="118"/>
      <c r="AM417" s="118"/>
      <c r="AN417" s="118"/>
      <c r="AO417" s="118"/>
      <c r="AP417" s="118"/>
      <c r="AQ417" s="118"/>
      <c r="AR417" s="118"/>
      <c r="AS417" s="123"/>
      <c r="AT417" s="123"/>
      <c r="AU417" s="118"/>
      <c r="AV417" s="118"/>
      <c r="AW417" s="118"/>
      <c r="AX417" s="118"/>
      <c r="AY417" s="118"/>
      <c r="AZ417" s="118"/>
      <c r="BA417" s="118"/>
      <c r="BB417" s="118"/>
      <c r="BC417" s="118"/>
      <c r="BD417" s="118"/>
      <c r="BE417" s="118"/>
      <c r="BF417" s="118"/>
      <c r="BG417" s="118"/>
      <c r="BH417" s="118"/>
      <c r="BI417" s="118"/>
      <c r="BJ417" s="118"/>
      <c r="BK417" s="118"/>
      <c r="BL417" s="118"/>
      <c r="BM417" s="118"/>
      <c r="BN417" s="118"/>
      <c r="BO417" s="118"/>
      <c r="BP417" s="118"/>
      <c r="BQ417" s="118"/>
      <c r="BR417" s="118"/>
      <c r="BS417" s="118"/>
      <c r="BT417" s="118"/>
      <c r="BU417" s="118"/>
      <c r="BV417" s="118"/>
      <c r="BW417" s="118"/>
      <c r="BX417" s="118"/>
      <c r="BY417" s="118"/>
      <c r="BZ417" s="118"/>
      <c r="CA417" s="118"/>
      <c r="CB417" s="118"/>
      <c r="CC417" s="118"/>
      <c r="CD417" s="118"/>
      <c r="CE417" s="118"/>
      <c r="CF417" s="118"/>
      <c r="CG417" s="118"/>
      <c r="CH417" s="118"/>
      <c r="CI417" s="118"/>
      <c r="CJ417" s="118"/>
      <c r="CK417" s="118"/>
      <c r="CL417" s="118"/>
      <c r="CM417" s="118"/>
      <c r="CN417" s="118"/>
      <c r="CO417" s="118"/>
      <c r="CP417" s="118"/>
      <c r="CQ417" s="118"/>
      <c r="CR417" s="118"/>
      <c r="CS417" s="118"/>
      <c r="CT417" s="118"/>
      <c r="CU417" s="118"/>
      <c r="CV417" s="118"/>
      <c r="CW417" s="118"/>
      <c r="CX417" s="118"/>
      <c r="CY417" s="118"/>
      <c r="CZ417" s="118"/>
      <c r="DA417" s="118"/>
      <c r="DB417" s="118"/>
      <c r="DC417" s="118"/>
      <c r="DD417" s="118"/>
      <c r="DE417" s="118"/>
      <c r="DF417" s="118"/>
      <c r="DG417" s="118"/>
      <c r="DH417" s="118"/>
      <c r="DI417" s="118"/>
      <c r="DJ417" s="118"/>
      <c r="DK417" s="118"/>
      <c r="DL417" s="118"/>
      <c r="DM417" s="118"/>
      <c r="DN417" s="118"/>
      <c r="DO417" s="118"/>
      <c r="DP417" s="118"/>
      <c r="DQ417" s="118"/>
      <c r="DR417" s="118"/>
      <c r="DS417" s="118"/>
      <c r="DT417" s="118"/>
      <c r="DU417" s="129"/>
      <c r="DV417" s="118"/>
      <c r="DW417" s="118"/>
      <c r="DX417" s="118"/>
      <c r="DY417" s="118"/>
      <c r="DZ417" s="118"/>
      <c r="EA417" s="118"/>
      <c r="EB417" s="118"/>
      <c r="EC417" s="118"/>
      <c r="ED417" s="118"/>
      <c r="EE417" s="118"/>
      <c r="EF417" s="118"/>
      <c r="EG417" s="118"/>
      <c r="EH417" s="118"/>
      <c r="EI417" s="118"/>
      <c r="EJ417" s="118"/>
      <c r="EK417" s="118"/>
      <c r="EL417" s="123"/>
      <c r="EM417" s="123"/>
      <c r="EN417" s="118"/>
      <c r="EO417" s="118"/>
      <c r="EP417" s="118"/>
      <c r="EQ417" s="118"/>
      <c r="ER417" s="118"/>
      <c r="ES417" s="118"/>
      <c r="ET417" s="118"/>
      <c r="EU417" s="118"/>
      <c r="EV417" s="120"/>
      <c r="EW417" s="120"/>
      <c r="EX417" s="118"/>
      <c r="EY417" s="118"/>
      <c r="EZ417" s="118"/>
      <c r="FA417" s="118"/>
      <c r="FB417" s="118"/>
      <c r="FC417" s="118"/>
      <c r="FD417" s="118"/>
      <c r="FE417" s="118"/>
      <c r="FF417" s="118"/>
      <c r="FG417" s="118"/>
      <c r="FH417" s="118"/>
      <c r="FI417" s="118"/>
      <c r="FJ417" s="118"/>
      <c r="FK417" s="118"/>
      <c r="FL417" s="118"/>
      <c r="FM417" s="118"/>
      <c r="FN417" s="118"/>
      <c r="FO417" s="118"/>
      <c r="FP417" s="118"/>
      <c r="FQ417" s="118"/>
      <c r="FR417" s="118"/>
      <c r="FS417" s="118"/>
      <c r="FT417" s="118"/>
      <c r="FU417" s="118"/>
      <c r="FV417" s="118"/>
      <c r="FW417" s="118"/>
      <c r="FX417" s="118"/>
      <c r="FY417" s="118"/>
      <c r="FZ417" s="118"/>
      <c r="GA417" s="118"/>
      <c r="GB417" s="118"/>
      <c r="GC417" s="118"/>
      <c r="GD417" s="118"/>
      <c r="GE417" s="118"/>
      <c r="GF417" s="118"/>
      <c r="GG417" s="118"/>
      <c r="GH417" s="118"/>
      <c r="GI417" s="118"/>
      <c r="GJ417" s="118"/>
      <c r="GK417" s="118"/>
      <c r="GL417" s="118"/>
      <c r="GM417" s="118"/>
      <c r="GN417" s="118"/>
      <c r="GO417" s="118"/>
      <c r="GP417" s="118"/>
      <c r="GQ417" s="118"/>
      <c r="GR417" s="118"/>
      <c r="GS417" s="118"/>
      <c r="GT417" s="118"/>
      <c r="GU417" s="118"/>
      <c r="GV417" s="118"/>
      <c r="GW417" s="118"/>
      <c r="GX417" s="118"/>
      <c r="GY417" s="118"/>
      <c r="GZ417" s="118"/>
      <c r="HA417" s="118"/>
      <c r="HB417" s="118"/>
      <c r="HC417" s="118"/>
      <c r="HD417" s="118"/>
      <c r="HE417" s="118"/>
      <c r="HF417" s="118"/>
      <c r="HG417" s="118"/>
      <c r="HH417" s="118"/>
      <c r="HI417" s="118"/>
      <c r="HJ417" s="118"/>
      <c r="HK417" s="118"/>
      <c r="HL417" s="118"/>
      <c r="HM417" s="118"/>
      <c r="HN417" s="118"/>
      <c r="HO417" s="118"/>
      <c r="HP417" s="118"/>
      <c r="HQ417" s="118"/>
      <c r="HR417" s="118"/>
      <c r="HS417" s="118"/>
      <c r="HT417" s="118"/>
      <c r="HU417" s="118"/>
      <c r="HV417" s="118"/>
    </row>
    <row r="418" spans="1:230" x14ac:dyDescent="0.3">
      <c r="A418" s="120"/>
      <c r="B418" s="120"/>
      <c r="C418" s="118"/>
      <c r="D418" s="118"/>
      <c r="E418" s="118"/>
      <c r="F418" s="118"/>
      <c r="G418" s="118"/>
      <c r="H418" s="118"/>
      <c r="I418" s="118"/>
      <c r="J418" s="118"/>
      <c r="K418" s="118"/>
      <c r="L418" s="118"/>
      <c r="M418" s="118"/>
      <c r="N418" s="118"/>
      <c r="O418" s="118"/>
      <c r="P418" s="118"/>
      <c r="Q418" s="118"/>
      <c r="R418" s="118"/>
      <c r="S418" s="118"/>
      <c r="T418" s="123"/>
      <c r="U418" s="120"/>
      <c r="V418" s="118"/>
      <c r="W418" s="118"/>
      <c r="X418" s="118"/>
      <c r="Y418" s="118"/>
      <c r="Z418" s="118"/>
      <c r="AA418" s="118"/>
      <c r="AB418" s="118"/>
      <c r="AC418" s="118"/>
      <c r="AD418" s="118"/>
      <c r="AE418" s="118"/>
      <c r="AF418" s="118"/>
      <c r="AG418" s="118"/>
      <c r="AH418" s="118"/>
      <c r="AI418" s="118"/>
      <c r="AJ418" s="118"/>
      <c r="AK418" s="118"/>
      <c r="AL418" s="118"/>
      <c r="AM418" s="118"/>
      <c r="AN418" s="118"/>
      <c r="AO418" s="118"/>
      <c r="AP418" s="118"/>
      <c r="AQ418" s="118"/>
      <c r="AR418" s="118"/>
      <c r="AS418" s="123"/>
      <c r="AT418" s="123"/>
      <c r="AU418" s="118"/>
      <c r="AV418" s="118"/>
      <c r="AW418" s="118"/>
      <c r="AX418" s="118"/>
      <c r="AY418" s="118"/>
      <c r="AZ418" s="118"/>
      <c r="BA418" s="118"/>
      <c r="BB418" s="118"/>
      <c r="BC418" s="118"/>
      <c r="BD418" s="118"/>
      <c r="BE418" s="118"/>
      <c r="BF418" s="118"/>
      <c r="BG418" s="118"/>
      <c r="BH418" s="118"/>
      <c r="BI418" s="118"/>
      <c r="BJ418" s="118"/>
      <c r="BK418" s="118"/>
      <c r="BL418" s="118"/>
      <c r="BM418" s="118"/>
      <c r="BN418" s="118"/>
      <c r="BO418" s="118"/>
      <c r="BP418" s="118"/>
      <c r="BQ418" s="118"/>
      <c r="BR418" s="118"/>
      <c r="BS418" s="118"/>
      <c r="BT418" s="118"/>
      <c r="BU418" s="118"/>
      <c r="BV418" s="118"/>
      <c r="BW418" s="118"/>
      <c r="BX418" s="118"/>
      <c r="BY418" s="118"/>
      <c r="BZ418" s="118"/>
      <c r="CA418" s="118"/>
      <c r="CB418" s="118"/>
      <c r="CC418" s="118"/>
      <c r="CD418" s="118"/>
      <c r="CE418" s="118"/>
      <c r="CF418" s="118"/>
      <c r="CG418" s="118"/>
      <c r="CH418" s="118"/>
      <c r="CI418" s="118"/>
      <c r="CJ418" s="118"/>
      <c r="CK418" s="118"/>
      <c r="CL418" s="118"/>
      <c r="CM418" s="118"/>
      <c r="CN418" s="118"/>
      <c r="CO418" s="118"/>
      <c r="CP418" s="118"/>
      <c r="CQ418" s="118"/>
      <c r="CR418" s="118"/>
      <c r="CS418" s="118"/>
      <c r="CT418" s="118"/>
      <c r="CU418" s="118"/>
      <c r="CV418" s="118"/>
      <c r="CW418" s="118"/>
      <c r="CX418" s="118"/>
      <c r="CY418" s="118"/>
      <c r="CZ418" s="118"/>
      <c r="DA418" s="118"/>
      <c r="DB418" s="118"/>
      <c r="DC418" s="118"/>
      <c r="DD418" s="118"/>
      <c r="DE418" s="118"/>
      <c r="DF418" s="118"/>
      <c r="DG418" s="118"/>
      <c r="DH418" s="118"/>
      <c r="DI418" s="118"/>
      <c r="DJ418" s="118"/>
      <c r="DK418" s="118"/>
      <c r="DL418" s="118"/>
      <c r="DM418" s="118"/>
      <c r="DN418" s="118"/>
      <c r="DO418" s="118"/>
      <c r="DP418" s="118"/>
      <c r="DQ418" s="118"/>
      <c r="DR418" s="118"/>
      <c r="DS418" s="118"/>
      <c r="DT418" s="118"/>
      <c r="DU418" s="129"/>
      <c r="DV418" s="118"/>
      <c r="DW418" s="118"/>
      <c r="DX418" s="118"/>
      <c r="DY418" s="118"/>
      <c r="DZ418" s="118"/>
      <c r="EA418" s="118"/>
      <c r="EB418" s="118"/>
      <c r="EC418" s="118"/>
      <c r="ED418" s="118"/>
      <c r="EE418" s="118"/>
      <c r="EF418" s="118"/>
      <c r="EG418" s="118"/>
      <c r="EH418" s="118"/>
      <c r="EI418" s="118"/>
      <c r="EJ418" s="118"/>
      <c r="EK418" s="118"/>
      <c r="EL418" s="123"/>
      <c r="EM418" s="123"/>
      <c r="EN418" s="118"/>
      <c r="EO418" s="118"/>
      <c r="EP418" s="118"/>
      <c r="EQ418" s="118"/>
      <c r="ER418" s="118"/>
      <c r="ES418" s="118"/>
      <c r="ET418" s="118"/>
      <c r="EU418" s="118"/>
      <c r="EV418" s="120"/>
      <c r="EW418" s="120"/>
      <c r="EX418" s="118"/>
      <c r="EY418" s="118"/>
      <c r="EZ418" s="118"/>
      <c r="FA418" s="118"/>
      <c r="FB418" s="118"/>
      <c r="FC418" s="118"/>
      <c r="FD418" s="118"/>
      <c r="FE418" s="118"/>
      <c r="FF418" s="118"/>
      <c r="FG418" s="118"/>
      <c r="FH418" s="118"/>
      <c r="FI418" s="118"/>
      <c r="FJ418" s="118"/>
      <c r="FK418" s="118"/>
      <c r="FL418" s="118"/>
      <c r="FM418" s="118"/>
      <c r="FN418" s="118"/>
      <c r="FO418" s="118"/>
      <c r="FP418" s="118"/>
      <c r="FQ418" s="118"/>
      <c r="FR418" s="118"/>
      <c r="FS418" s="118"/>
      <c r="FT418" s="118"/>
      <c r="FU418" s="118"/>
      <c r="FV418" s="118"/>
      <c r="FW418" s="118"/>
      <c r="FX418" s="118"/>
      <c r="FY418" s="118"/>
      <c r="FZ418" s="118"/>
      <c r="GA418" s="118"/>
      <c r="GB418" s="118"/>
      <c r="GC418" s="118"/>
      <c r="GD418" s="118"/>
      <c r="GE418" s="118"/>
      <c r="GF418" s="118"/>
      <c r="GG418" s="118"/>
      <c r="GH418" s="118"/>
      <c r="GI418" s="118"/>
      <c r="GJ418" s="118"/>
      <c r="GK418" s="118"/>
      <c r="GL418" s="118"/>
      <c r="GM418" s="118"/>
      <c r="GN418" s="118"/>
      <c r="GO418" s="118"/>
      <c r="GP418" s="118"/>
      <c r="GQ418" s="118"/>
      <c r="GR418" s="118"/>
      <c r="GS418" s="118"/>
      <c r="GT418" s="118"/>
      <c r="GU418" s="118"/>
      <c r="GV418" s="118"/>
      <c r="GW418" s="118"/>
      <c r="GX418" s="118"/>
      <c r="GY418" s="118"/>
      <c r="GZ418" s="118"/>
      <c r="HA418" s="118"/>
      <c r="HB418" s="118"/>
      <c r="HC418" s="118"/>
      <c r="HD418" s="118"/>
      <c r="HE418" s="118"/>
      <c r="HF418" s="118"/>
      <c r="HG418" s="118"/>
      <c r="HH418" s="118"/>
      <c r="HI418" s="118"/>
      <c r="HJ418" s="118"/>
      <c r="HK418" s="118"/>
      <c r="HL418" s="118"/>
      <c r="HM418" s="118"/>
      <c r="HN418" s="118"/>
      <c r="HO418" s="118"/>
      <c r="HP418" s="118"/>
      <c r="HQ418" s="118"/>
      <c r="HR418" s="118"/>
      <c r="HS418" s="118"/>
      <c r="HT418" s="118"/>
      <c r="HU418" s="118"/>
      <c r="HV418" s="118"/>
    </row>
    <row r="419" spans="1:230" x14ac:dyDescent="0.3">
      <c r="A419" s="120"/>
      <c r="B419" s="120"/>
      <c r="C419" s="118"/>
      <c r="D419" s="118"/>
      <c r="E419" s="118"/>
      <c r="F419" s="118"/>
      <c r="G419" s="118"/>
      <c r="H419" s="118"/>
      <c r="I419" s="118"/>
      <c r="J419" s="118"/>
      <c r="K419" s="118"/>
      <c r="L419" s="118"/>
      <c r="M419" s="118"/>
      <c r="N419" s="118"/>
      <c r="O419" s="118"/>
      <c r="P419" s="118"/>
      <c r="Q419" s="118"/>
      <c r="R419" s="118"/>
      <c r="S419" s="118"/>
      <c r="T419" s="123"/>
      <c r="U419" s="120"/>
      <c r="V419" s="118"/>
      <c r="W419" s="118"/>
      <c r="X419" s="118"/>
      <c r="Y419" s="118"/>
      <c r="Z419" s="118"/>
      <c r="AA419" s="118"/>
      <c r="AB419" s="118"/>
      <c r="AC419" s="118"/>
      <c r="AD419" s="118"/>
      <c r="AE419" s="118"/>
      <c r="AF419" s="118"/>
      <c r="AG419" s="118"/>
      <c r="AH419" s="118"/>
      <c r="AI419" s="118"/>
      <c r="AJ419" s="118"/>
      <c r="AK419" s="118"/>
      <c r="AL419" s="118"/>
      <c r="AM419" s="118"/>
      <c r="AN419" s="118"/>
      <c r="AO419" s="118"/>
      <c r="AP419" s="118"/>
      <c r="AQ419" s="118"/>
      <c r="AR419" s="118"/>
      <c r="AS419" s="123"/>
      <c r="AT419" s="123"/>
      <c r="AU419" s="118"/>
      <c r="AV419" s="118"/>
      <c r="AW419" s="118"/>
      <c r="AX419" s="118"/>
      <c r="AY419" s="118"/>
      <c r="AZ419" s="118"/>
      <c r="BA419" s="118"/>
      <c r="BB419" s="118"/>
      <c r="BC419" s="118"/>
      <c r="BD419" s="118"/>
      <c r="BE419" s="118"/>
      <c r="BF419" s="118"/>
      <c r="BG419" s="118"/>
      <c r="BH419" s="118"/>
      <c r="BI419" s="118"/>
      <c r="BJ419" s="118"/>
      <c r="BK419" s="118"/>
      <c r="BL419" s="118"/>
      <c r="BM419" s="118"/>
      <c r="BN419" s="118"/>
      <c r="BO419" s="118"/>
      <c r="BP419" s="118"/>
      <c r="BQ419" s="118"/>
      <c r="BR419" s="118"/>
      <c r="BS419" s="118"/>
      <c r="BT419" s="118"/>
      <c r="BU419" s="118"/>
      <c r="BV419" s="118"/>
      <c r="BW419" s="118"/>
      <c r="BX419" s="118"/>
      <c r="BY419" s="118"/>
      <c r="BZ419" s="118"/>
      <c r="CA419" s="118"/>
      <c r="CB419" s="118"/>
      <c r="CC419" s="118"/>
      <c r="CD419" s="118"/>
      <c r="CE419" s="118"/>
      <c r="CF419" s="118"/>
      <c r="CG419" s="118"/>
      <c r="CH419" s="118"/>
      <c r="CI419" s="118"/>
      <c r="CJ419" s="118"/>
      <c r="CK419" s="118"/>
      <c r="CL419" s="118"/>
      <c r="CM419" s="118"/>
      <c r="CN419" s="118"/>
      <c r="CO419" s="118"/>
      <c r="CP419" s="118"/>
      <c r="CQ419" s="118"/>
      <c r="CR419" s="118"/>
      <c r="CS419" s="118"/>
      <c r="CT419" s="118"/>
      <c r="CU419" s="118"/>
      <c r="CV419" s="118"/>
      <c r="CW419" s="118"/>
      <c r="CX419" s="118"/>
      <c r="CY419" s="118"/>
      <c r="CZ419" s="118"/>
      <c r="DA419" s="118"/>
      <c r="DB419" s="118"/>
      <c r="DC419" s="118"/>
      <c r="DD419" s="118"/>
      <c r="DE419" s="118"/>
      <c r="DF419" s="118"/>
      <c r="DG419" s="118"/>
      <c r="DH419" s="118"/>
      <c r="DI419" s="118"/>
      <c r="DJ419" s="118"/>
      <c r="DK419" s="118"/>
      <c r="DL419" s="118"/>
      <c r="DM419" s="118"/>
      <c r="DN419" s="118"/>
      <c r="DO419" s="118"/>
      <c r="DP419" s="118"/>
      <c r="DQ419" s="118"/>
      <c r="DR419" s="118"/>
      <c r="DS419" s="118"/>
      <c r="DT419" s="118"/>
      <c r="DU419" s="129"/>
      <c r="DV419" s="118"/>
      <c r="DW419" s="118"/>
      <c r="DX419" s="118"/>
      <c r="DY419" s="118"/>
      <c r="DZ419" s="118"/>
      <c r="EA419" s="118"/>
      <c r="EB419" s="118"/>
      <c r="EC419" s="118"/>
      <c r="ED419" s="118"/>
      <c r="EE419" s="118"/>
      <c r="EF419" s="118"/>
      <c r="EG419" s="118"/>
      <c r="EH419" s="118"/>
      <c r="EI419" s="118"/>
      <c r="EJ419" s="118"/>
      <c r="EK419" s="118"/>
      <c r="EL419" s="123"/>
      <c r="EM419" s="123"/>
      <c r="EN419" s="118"/>
      <c r="EO419" s="118"/>
      <c r="EP419" s="118"/>
      <c r="EQ419" s="118"/>
      <c r="ER419" s="118"/>
      <c r="ES419" s="118"/>
      <c r="ET419" s="118"/>
      <c r="EU419" s="118"/>
      <c r="EV419" s="120"/>
      <c r="EW419" s="120"/>
      <c r="EX419" s="118"/>
      <c r="EY419" s="118"/>
      <c r="EZ419" s="118"/>
      <c r="FA419" s="118"/>
      <c r="FB419" s="118"/>
      <c r="FC419" s="118"/>
      <c r="FD419" s="118"/>
      <c r="FE419" s="118"/>
      <c r="FF419" s="118"/>
      <c r="FG419" s="118"/>
      <c r="FH419" s="118"/>
      <c r="FI419" s="118"/>
      <c r="FJ419" s="118"/>
      <c r="FK419" s="118"/>
      <c r="FL419" s="118"/>
      <c r="FM419" s="118"/>
      <c r="FN419" s="118"/>
      <c r="FO419" s="118"/>
      <c r="FP419" s="118"/>
      <c r="FQ419" s="118"/>
      <c r="FR419" s="118"/>
      <c r="FS419" s="118"/>
      <c r="FT419" s="118"/>
      <c r="FU419" s="118"/>
      <c r="FV419" s="118"/>
      <c r="FW419" s="118"/>
      <c r="FX419" s="118"/>
      <c r="FY419" s="118"/>
      <c r="FZ419" s="118"/>
      <c r="GA419" s="118"/>
      <c r="GB419" s="118"/>
      <c r="GC419" s="118"/>
      <c r="GD419" s="118"/>
      <c r="GE419" s="118"/>
      <c r="GF419" s="118"/>
      <c r="GG419" s="118"/>
      <c r="GH419" s="118"/>
      <c r="GI419" s="118"/>
      <c r="GJ419" s="118"/>
      <c r="GK419" s="118"/>
      <c r="GL419" s="118"/>
      <c r="GM419" s="118"/>
      <c r="GN419" s="118"/>
      <c r="GO419" s="118"/>
      <c r="GP419" s="118"/>
      <c r="GQ419" s="118"/>
      <c r="GR419" s="118"/>
      <c r="GS419" s="118"/>
      <c r="GT419" s="118"/>
      <c r="GU419" s="118"/>
      <c r="GV419" s="118"/>
      <c r="GW419" s="118"/>
      <c r="GX419" s="118"/>
      <c r="GY419" s="118"/>
      <c r="GZ419" s="118"/>
      <c r="HA419" s="118"/>
      <c r="HB419" s="118"/>
      <c r="HC419" s="118"/>
      <c r="HD419" s="118"/>
      <c r="HE419" s="118"/>
      <c r="HF419" s="118"/>
      <c r="HG419" s="118"/>
      <c r="HH419" s="118"/>
      <c r="HI419" s="118"/>
      <c r="HJ419" s="118"/>
      <c r="HK419" s="118"/>
      <c r="HL419" s="118"/>
      <c r="HM419" s="118"/>
      <c r="HN419" s="118"/>
      <c r="HO419" s="118"/>
      <c r="HP419" s="118"/>
      <c r="HQ419" s="118"/>
      <c r="HR419" s="118"/>
      <c r="HS419" s="118"/>
      <c r="HT419" s="118"/>
      <c r="HU419" s="118"/>
      <c r="HV419" s="118"/>
    </row>
    <row r="420" spans="1:230" x14ac:dyDescent="0.3">
      <c r="A420" s="120"/>
      <c r="B420" s="120"/>
      <c r="C420" s="118"/>
      <c r="D420" s="118"/>
      <c r="E420" s="118"/>
      <c r="F420" s="118"/>
      <c r="G420" s="118"/>
      <c r="H420" s="118"/>
      <c r="I420" s="118"/>
      <c r="J420" s="118"/>
      <c r="K420" s="118"/>
      <c r="L420" s="118"/>
      <c r="M420" s="118"/>
      <c r="N420" s="118"/>
      <c r="O420" s="118"/>
      <c r="P420" s="118"/>
      <c r="Q420" s="118"/>
      <c r="R420" s="118"/>
      <c r="S420" s="118"/>
      <c r="T420" s="123"/>
      <c r="U420" s="120"/>
      <c r="V420" s="118"/>
      <c r="W420" s="118"/>
      <c r="X420" s="118"/>
      <c r="Y420" s="118"/>
      <c r="Z420" s="118"/>
      <c r="AA420" s="118"/>
      <c r="AB420" s="118"/>
      <c r="AC420" s="118"/>
      <c r="AD420" s="118"/>
      <c r="AE420" s="118"/>
      <c r="AF420" s="118"/>
      <c r="AG420" s="118"/>
      <c r="AH420" s="118"/>
      <c r="AI420" s="118"/>
      <c r="AJ420" s="118"/>
      <c r="AK420" s="118"/>
      <c r="AL420" s="118"/>
      <c r="AM420" s="118"/>
      <c r="AN420" s="118"/>
      <c r="AO420" s="118"/>
      <c r="AP420" s="118"/>
      <c r="AQ420" s="118"/>
      <c r="AR420" s="118"/>
      <c r="AS420" s="123"/>
      <c r="AT420" s="123"/>
      <c r="AU420" s="118"/>
      <c r="AV420" s="118"/>
      <c r="AW420" s="118"/>
      <c r="AX420" s="118"/>
      <c r="AY420" s="118"/>
      <c r="AZ420" s="118"/>
      <c r="BA420" s="118"/>
      <c r="BB420" s="118"/>
      <c r="BC420" s="118"/>
      <c r="BD420" s="118"/>
      <c r="BE420" s="118"/>
      <c r="BF420" s="118"/>
      <c r="BG420" s="118"/>
      <c r="BH420" s="118"/>
      <c r="BI420" s="118"/>
      <c r="BJ420" s="118"/>
      <c r="BK420" s="118"/>
      <c r="BL420" s="118"/>
      <c r="BM420" s="118"/>
      <c r="BN420" s="118"/>
      <c r="BO420" s="118"/>
      <c r="BP420" s="118"/>
      <c r="BQ420" s="118"/>
      <c r="BR420" s="118"/>
      <c r="BS420" s="118"/>
      <c r="BT420" s="118"/>
      <c r="BU420" s="118"/>
      <c r="BV420" s="118"/>
      <c r="BW420" s="118"/>
      <c r="BX420" s="118"/>
      <c r="BY420" s="118"/>
      <c r="BZ420" s="118"/>
      <c r="CA420" s="118"/>
      <c r="CB420" s="118"/>
      <c r="CC420" s="118"/>
      <c r="CD420" s="118"/>
      <c r="CE420" s="118"/>
      <c r="CF420" s="118"/>
      <c r="CG420" s="118"/>
      <c r="CH420" s="118"/>
      <c r="CI420" s="118"/>
      <c r="CJ420" s="118"/>
      <c r="CK420" s="118"/>
      <c r="CL420" s="118"/>
      <c r="CM420" s="118"/>
      <c r="CN420" s="118"/>
      <c r="CO420" s="118"/>
      <c r="CP420" s="118"/>
      <c r="CQ420" s="118"/>
      <c r="CR420" s="118"/>
      <c r="CS420" s="118"/>
      <c r="CT420" s="118"/>
      <c r="CU420" s="118"/>
      <c r="CV420" s="118"/>
      <c r="CW420" s="118"/>
      <c r="CX420" s="118"/>
      <c r="CY420" s="118"/>
      <c r="CZ420" s="118"/>
      <c r="DA420" s="118"/>
      <c r="DB420" s="118"/>
      <c r="DC420" s="118"/>
      <c r="DD420" s="118"/>
      <c r="DE420" s="118"/>
      <c r="DF420" s="118"/>
      <c r="DG420" s="118"/>
      <c r="DH420" s="118"/>
      <c r="DI420" s="118"/>
      <c r="DJ420" s="118"/>
      <c r="DK420" s="118"/>
      <c r="DL420" s="118"/>
      <c r="DM420" s="118"/>
      <c r="DN420" s="118"/>
      <c r="DO420" s="118"/>
      <c r="DP420" s="118"/>
      <c r="DQ420" s="118"/>
      <c r="DR420" s="118"/>
      <c r="DS420" s="118"/>
      <c r="DT420" s="118"/>
      <c r="DU420" s="129"/>
      <c r="DV420" s="118"/>
      <c r="DW420" s="118"/>
      <c r="DX420" s="118"/>
      <c r="DY420" s="118"/>
      <c r="DZ420" s="118"/>
      <c r="EA420" s="118"/>
      <c r="EB420" s="118"/>
      <c r="EC420" s="118"/>
      <c r="ED420" s="118"/>
      <c r="EE420" s="118"/>
      <c r="EF420" s="118"/>
      <c r="EG420" s="118"/>
      <c r="EH420" s="118"/>
      <c r="EI420" s="118"/>
      <c r="EJ420" s="118"/>
      <c r="EK420" s="118"/>
      <c r="EL420" s="123"/>
      <c r="EM420" s="123"/>
      <c r="EN420" s="118"/>
      <c r="EO420" s="118"/>
      <c r="EP420" s="118"/>
      <c r="EQ420" s="118"/>
      <c r="ER420" s="118"/>
      <c r="ES420" s="118"/>
      <c r="ET420" s="118"/>
      <c r="EU420" s="118"/>
      <c r="EV420" s="120"/>
      <c r="EW420" s="120"/>
      <c r="EX420" s="118"/>
      <c r="EY420" s="118"/>
      <c r="EZ420" s="118"/>
      <c r="FA420" s="118"/>
      <c r="FB420" s="118"/>
      <c r="FC420" s="118"/>
      <c r="FD420" s="118"/>
      <c r="FE420" s="118"/>
      <c r="FF420" s="118"/>
      <c r="FG420" s="118"/>
      <c r="FH420" s="118"/>
      <c r="FI420" s="118"/>
      <c r="FJ420" s="118"/>
      <c r="FK420" s="118"/>
      <c r="FL420" s="118"/>
      <c r="FM420" s="118"/>
      <c r="FN420" s="118"/>
      <c r="FO420" s="118"/>
      <c r="FP420" s="118"/>
      <c r="FQ420" s="118"/>
      <c r="FR420" s="118"/>
      <c r="FS420" s="118"/>
      <c r="FT420" s="118"/>
      <c r="FU420" s="118"/>
      <c r="FV420" s="118"/>
      <c r="FW420" s="118"/>
      <c r="FX420" s="118"/>
      <c r="FY420" s="118"/>
      <c r="FZ420" s="118"/>
      <c r="GA420" s="118"/>
      <c r="GB420" s="118"/>
      <c r="GC420" s="118"/>
      <c r="GD420" s="118"/>
      <c r="GE420" s="118"/>
      <c r="GF420" s="118"/>
      <c r="GG420" s="118"/>
      <c r="GH420" s="118"/>
      <c r="GI420" s="118"/>
      <c r="GJ420" s="118"/>
      <c r="GK420" s="118"/>
      <c r="GL420" s="118"/>
      <c r="GM420" s="118"/>
      <c r="GN420" s="118"/>
      <c r="GO420" s="118"/>
      <c r="GP420" s="118"/>
      <c r="GQ420" s="118"/>
      <c r="GR420" s="118"/>
      <c r="GS420" s="118"/>
      <c r="GT420" s="118"/>
      <c r="GU420" s="118"/>
      <c r="GV420" s="118"/>
      <c r="GW420" s="118"/>
      <c r="GX420" s="118"/>
      <c r="GY420" s="118"/>
      <c r="GZ420" s="118"/>
      <c r="HA420" s="118"/>
      <c r="HB420" s="118"/>
      <c r="HC420" s="118"/>
      <c r="HD420" s="118"/>
      <c r="HE420" s="118"/>
      <c r="HF420" s="118"/>
      <c r="HG420" s="118"/>
      <c r="HH420" s="118"/>
      <c r="HI420" s="118"/>
      <c r="HJ420" s="118"/>
      <c r="HK420" s="118"/>
      <c r="HL420" s="118"/>
      <c r="HM420" s="118"/>
      <c r="HN420" s="118"/>
      <c r="HO420" s="118"/>
      <c r="HP420" s="118"/>
      <c r="HQ420" s="118"/>
      <c r="HR420" s="118"/>
      <c r="HS420" s="118"/>
      <c r="HT420" s="118"/>
      <c r="HU420" s="118"/>
      <c r="HV420" s="118"/>
    </row>
    <row r="421" spans="1:230" x14ac:dyDescent="0.3">
      <c r="A421" s="120"/>
      <c r="B421" s="120"/>
      <c r="C421" s="118"/>
      <c r="D421" s="118"/>
      <c r="E421" s="118"/>
      <c r="F421" s="118"/>
      <c r="G421" s="118"/>
      <c r="H421" s="118"/>
      <c r="I421" s="118"/>
      <c r="J421" s="118"/>
      <c r="K421" s="118"/>
      <c r="L421" s="118"/>
      <c r="M421" s="118"/>
      <c r="N421" s="118"/>
      <c r="O421" s="118"/>
      <c r="P421" s="118"/>
      <c r="Q421" s="118"/>
      <c r="R421" s="118"/>
      <c r="S421" s="118"/>
      <c r="T421" s="123"/>
      <c r="U421" s="120"/>
      <c r="V421" s="118"/>
      <c r="W421" s="118"/>
      <c r="X421" s="118"/>
      <c r="Y421" s="118"/>
      <c r="Z421" s="118"/>
      <c r="AA421" s="118"/>
      <c r="AB421" s="118"/>
      <c r="AC421" s="118"/>
      <c r="AD421" s="118"/>
      <c r="AE421" s="118"/>
      <c r="AF421" s="118"/>
      <c r="AG421" s="118"/>
      <c r="AH421" s="118"/>
      <c r="AI421" s="118"/>
      <c r="AJ421" s="118"/>
      <c r="AK421" s="118"/>
      <c r="AL421" s="118"/>
      <c r="AM421" s="118"/>
      <c r="AN421" s="118"/>
      <c r="AO421" s="118"/>
      <c r="AP421" s="118"/>
      <c r="AQ421" s="118"/>
      <c r="AR421" s="118"/>
      <c r="AS421" s="123"/>
      <c r="AT421" s="123"/>
      <c r="AU421" s="118"/>
      <c r="AV421" s="118"/>
      <c r="AW421" s="118"/>
      <c r="AX421" s="118"/>
      <c r="AY421" s="118"/>
      <c r="AZ421" s="118"/>
      <c r="BA421" s="118"/>
      <c r="BB421" s="118"/>
      <c r="BC421" s="118"/>
      <c r="BD421" s="118"/>
      <c r="BE421" s="118"/>
      <c r="BF421" s="118"/>
      <c r="BG421" s="118"/>
      <c r="BH421" s="118"/>
      <c r="BI421" s="118"/>
      <c r="BJ421" s="118"/>
      <c r="BK421" s="118"/>
      <c r="BL421" s="118"/>
      <c r="BM421" s="118"/>
      <c r="BN421" s="118"/>
      <c r="BO421" s="118"/>
      <c r="BP421" s="118"/>
      <c r="BQ421" s="118"/>
      <c r="BR421" s="118"/>
      <c r="BS421" s="118"/>
      <c r="BT421" s="118"/>
      <c r="BU421" s="118"/>
      <c r="BV421" s="118"/>
      <c r="BW421" s="118"/>
      <c r="BX421" s="118"/>
      <c r="BY421" s="118"/>
      <c r="BZ421" s="118"/>
      <c r="CA421" s="118"/>
      <c r="CB421" s="118"/>
      <c r="CC421" s="118"/>
      <c r="CD421" s="118"/>
      <c r="CE421" s="118"/>
      <c r="CF421" s="118"/>
      <c r="CG421" s="118"/>
      <c r="CH421" s="118"/>
      <c r="CI421" s="118"/>
      <c r="CJ421" s="118"/>
      <c r="CK421" s="118"/>
      <c r="CL421" s="118"/>
      <c r="CM421" s="118"/>
      <c r="CN421" s="118"/>
      <c r="CO421" s="118"/>
      <c r="CP421" s="118"/>
      <c r="CQ421" s="118"/>
      <c r="CR421" s="118"/>
      <c r="CS421" s="118"/>
      <c r="CT421" s="118"/>
      <c r="CU421" s="118"/>
      <c r="CV421" s="118"/>
      <c r="CW421" s="118"/>
      <c r="CX421" s="118"/>
      <c r="CY421" s="118"/>
      <c r="CZ421" s="118"/>
      <c r="DA421" s="118"/>
      <c r="DB421" s="118"/>
      <c r="DC421" s="118"/>
      <c r="DD421" s="118"/>
      <c r="DE421" s="118"/>
      <c r="DF421" s="118"/>
      <c r="DG421" s="118"/>
      <c r="DH421" s="118"/>
      <c r="DI421" s="118"/>
      <c r="DJ421" s="118"/>
      <c r="DK421" s="118"/>
      <c r="DL421" s="118"/>
      <c r="DM421" s="118"/>
      <c r="DN421" s="118"/>
      <c r="DO421" s="118"/>
      <c r="DP421" s="118"/>
      <c r="DQ421" s="118"/>
      <c r="DR421" s="118"/>
      <c r="DS421" s="118"/>
      <c r="DT421" s="118"/>
      <c r="DU421" s="129"/>
      <c r="DV421" s="118"/>
      <c r="DW421" s="118"/>
      <c r="DX421" s="118"/>
      <c r="DY421" s="118"/>
      <c r="DZ421" s="118"/>
      <c r="EA421" s="118"/>
      <c r="EB421" s="118"/>
      <c r="EC421" s="118"/>
      <c r="ED421" s="118"/>
      <c r="EE421" s="118"/>
      <c r="EF421" s="118"/>
      <c r="EG421" s="118"/>
      <c r="EH421" s="118"/>
      <c r="EI421" s="118"/>
      <c r="EJ421" s="118"/>
      <c r="EK421" s="118"/>
      <c r="EL421" s="123"/>
      <c r="EM421" s="123"/>
      <c r="EN421" s="118"/>
      <c r="EO421" s="118"/>
      <c r="EP421" s="118"/>
      <c r="EQ421" s="118"/>
      <c r="ER421" s="118"/>
      <c r="ES421" s="118"/>
      <c r="ET421" s="118"/>
      <c r="EU421" s="118"/>
      <c r="EV421" s="120"/>
      <c r="EW421" s="120"/>
      <c r="EX421" s="118"/>
      <c r="EY421" s="118"/>
      <c r="EZ421" s="118"/>
      <c r="FA421" s="118"/>
      <c r="FB421" s="118"/>
      <c r="FC421" s="118"/>
      <c r="FD421" s="118"/>
      <c r="FE421" s="118"/>
      <c r="FF421" s="118"/>
      <c r="FG421" s="118"/>
      <c r="FH421" s="118"/>
      <c r="FI421" s="118"/>
      <c r="FJ421" s="118"/>
      <c r="FK421" s="118"/>
      <c r="FL421" s="118"/>
      <c r="FM421" s="118"/>
      <c r="FN421" s="118"/>
      <c r="FO421" s="118"/>
      <c r="FP421" s="118"/>
      <c r="FQ421" s="118"/>
      <c r="FR421" s="118"/>
      <c r="FS421" s="118"/>
      <c r="FT421" s="118"/>
      <c r="FU421" s="118"/>
      <c r="FV421" s="118"/>
      <c r="FW421" s="118"/>
      <c r="FX421" s="118"/>
      <c r="FY421" s="118"/>
      <c r="FZ421" s="118"/>
      <c r="GA421" s="118"/>
      <c r="GB421" s="118"/>
      <c r="GC421" s="118"/>
      <c r="GD421" s="118"/>
      <c r="GE421" s="118"/>
      <c r="GF421" s="118"/>
      <c r="GG421" s="118"/>
      <c r="GH421" s="118"/>
      <c r="GI421" s="118"/>
      <c r="GJ421" s="118"/>
      <c r="GK421" s="118"/>
      <c r="GL421" s="118"/>
      <c r="GM421" s="118"/>
      <c r="GN421" s="118"/>
      <c r="GO421" s="118"/>
      <c r="GP421" s="118"/>
      <c r="GQ421" s="118"/>
      <c r="GR421" s="118"/>
      <c r="GS421" s="118"/>
      <c r="GT421" s="118"/>
      <c r="GU421" s="118"/>
      <c r="GV421" s="118"/>
      <c r="GW421" s="118"/>
      <c r="GX421" s="118"/>
      <c r="GY421" s="118"/>
      <c r="GZ421" s="118"/>
      <c r="HA421" s="118"/>
      <c r="HB421" s="118"/>
      <c r="HC421" s="118"/>
      <c r="HD421" s="118"/>
      <c r="HE421" s="118"/>
      <c r="HF421" s="118"/>
      <c r="HG421" s="118"/>
      <c r="HH421" s="118"/>
      <c r="HI421" s="118"/>
      <c r="HJ421" s="118"/>
      <c r="HK421" s="118"/>
      <c r="HL421" s="118"/>
      <c r="HM421" s="118"/>
      <c r="HN421" s="118"/>
      <c r="HO421" s="118"/>
      <c r="HP421" s="118"/>
      <c r="HQ421" s="118"/>
      <c r="HR421" s="118"/>
      <c r="HS421" s="118"/>
      <c r="HT421" s="118"/>
      <c r="HU421" s="118"/>
      <c r="HV421" s="118"/>
    </row>
    <row r="422" spans="1:230" x14ac:dyDescent="0.3">
      <c r="A422" s="120"/>
      <c r="B422" s="120"/>
      <c r="C422" s="118"/>
      <c r="D422" s="118"/>
      <c r="E422" s="118"/>
      <c r="F422" s="118"/>
      <c r="G422" s="118"/>
      <c r="H422" s="118"/>
      <c r="I422" s="118"/>
      <c r="J422" s="118"/>
      <c r="K422" s="118"/>
      <c r="L422" s="118"/>
      <c r="M422" s="118"/>
      <c r="N422" s="118"/>
      <c r="O422" s="118"/>
      <c r="P422" s="118"/>
      <c r="Q422" s="118"/>
      <c r="R422" s="118"/>
      <c r="S422" s="118"/>
      <c r="T422" s="123"/>
      <c r="U422" s="120"/>
      <c r="V422" s="118"/>
      <c r="W422" s="118"/>
      <c r="X422" s="118"/>
      <c r="Y422" s="118"/>
      <c r="Z422" s="118"/>
      <c r="AA422" s="118"/>
      <c r="AB422" s="118"/>
      <c r="AC422" s="118"/>
      <c r="AD422" s="118"/>
      <c r="AE422" s="118"/>
      <c r="AF422" s="118"/>
      <c r="AG422" s="118"/>
      <c r="AH422" s="118"/>
      <c r="AI422" s="118"/>
      <c r="AJ422" s="118"/>
      <c r="AK422" s="118"/>
      <c r="AL422" s="118"/>
      <c r="AM422" s="118"/>
      <c r="AN422" s="118"/>
      <c r="AO422" s="118"/>
      <c r="AP422" s="118"/>
      <c r="AQ422" s="118"/>
      <c r="AR422" s="118"/>
      <c r="AS422" s="123"/>
      <c r="AT422" s="123"/>
      <c r="AU422" s="118"/>
      <c r="AV422" s="118"/>
      <c r="AW422" s="118"/>
      <c r="AX422" s="118"/>
      <c r="AY422" s="118"/>
      <c r="AZ422" s="118"/>
      <c r="BA422" s="118"/>
      <c r="BB422" s="118"/>
      <c r="BC422" s="118"/>
      <c r="BD422" s="118"/>
      <c r="BE422" s="118"/>
      <c r="BF422" s="118"/>
      <c r="BG422" s="118"/>
      <c r="BH422" s="118"/>
      <c r="BI422" s="118"/>
      <c r="BJ422" s="118"/>
      <c r="BK422" s="118"/>
      <c r="BL422" s="118"/>
      <c r="BM422" s="118"/>
      <c r="BN422" s="118"/>
      <c r="BO422" s="118"/>
      <c r="BP422" s="118"/>
      <c r="BQ422" s="118"/>
      <c r="BR422" s="118"/>
      <c r="BS422" s="118"/>
      <c r="BT422" s="118"/>
      <c r="BU422" s="118"/>
      <c r="BV422" s="118"/>
      <c r="BW422" s="118"/>
      <c r="BX422" s="118"/>
      <c r="BY422" s="118"/>
      <c r="BZ422" s="118"/>
      <c r="CA422" s="118"/>
      <c r="CB422" s="118"/>
      <c r="CC422" s="118"/>
      <c r="CD422" s="118"/>
      <c r="CE422" s="118"/>
      <c r="CF422" s="118"/>
      <c r="CG422" s="118"/>
      <c r="CH422" s="118"/>
      <c r="CI422" s="118"/>
      <c r="CJ422" s="118"/>
      <c r="CK422" s="118"/>
      <c r="CL422" s="118"/>
      <c r="CM422" s="118"/>
      <c r="CN422" s="118"/>
      <c r="CO422" s="118"/>
      <c r="CP422" s="118"/>
      <c r="CQ422" s="118"/>
      <c r="CR422" s="118"/>
      <c r="CS422" s="118"/>
      <c r="CT422" s="118"/>
      <c r="CU422" s="118"/>
      <c r="CV422" s="118"/>
      <c r="CW422" s="118"/>
      <c r="CX422" s="118"/>
      <c r="CY422" s="118"/>
      <c r="CZ422" s="118"/>
      <c r="DA422" s="118"/>
      <c r="DB422" s="118"/>
      <c r="DC422" s="118"/>
      <c r="DD422" s="118"/>
      <c r="DE422" s="118"/>
      <c r="DF422" s="118"/>
      <c r="DG422" s="118"/>
      <c r="DH422" s="118"/>
      <c r="DI422" s="118"/>
      <c r="DJ422" s="118"/>
      <c r="DK422" s="118"/>
      <c r="DL422" s="118"/>
      <c r="DM422" s="118"/>
      <c r="DN422" s="118"/>
      <c r="DO422" s="118"/>
      <c r="DP422" s="118"/>
      <c r="DQ422" s="118"/>
      <c r="DR422" s="118"/>
      <c r="DS422" s="118"/>
      <c r="DT422" s="118"/>
      <c r="DU422" s="129"/>
      <c r="DV422" s="118"/>
      <c r="DW422" s="118"/>
      <c r="DX422" s="118"/>
      <c r="DY422" s="118"/>
      <c r="DZ422" s="118"/>
      <c r="EA422" s="118"/>
      <c r="EB422" s="118"/>
      <c r="EC422" s="118"/>
      <c r="ED422" s="118"/>
      <c r="EE422" s="118"/>
      <c r="EF422" s="118"/>
      <c r="EG422" s="118"/>
      <c r="EH422" s="118"/>
      <c r="EI422" s="118"/>
      <c r="EJ422" s="118"/>
      <c r="EK422" s="118"/>
      <c r="EL422" s="123"/>
      <c r="EM422" s="123"/>
      <c r="EN422" s="118"/>
      <c r="EO422" s="118"/>
      <c r="EP422" s="118"/>
      <c r="EQ422" s="118"/>
      <c r="ER422" s="118"/>
      <c r="ES422" s="118"/>
      <c r="ET422" s="118"/>
      <c r="EU422" s="118"/>
      <c r="EV422" s="120"/>
      <c r="EW422" s="120"/>
      <c r="EX422" s="118"/>
      <c r="EY422" s="118"/>
      <c r="EZ422" s="118"/>
      <c r="FA422" s="118"/>
      <c r="FB422" s="118"/>
      <c r="FC422" s="118"/>
      <c r="FD422" s="118"/>
      <c r="FE422" s="118"/>
      <c r="FF422" s="118"/>
      <c r="FG422" s="118"/>
      <c r="FH422" s="118"/>
      <c r="FI422" s="118"/>
      <c r="FJ422" s="118"/>
      <c r="FK422" s="118"/>
      <c r="FL422" s="118"/>
      <c r="FM422" s="118"/>
      <c r="FN422" s="118"/>
      <c r="FO422" s="118"/>
      <c r="FP422" s="118"/>
      <c r="FQ422" s="118"/>
      <c r="FR422" s="118"/>
      <c r="FS422" s="118"/>
      <c r="FT422" s="118"/>
      <c r="FU422" s="118"/>
      <c r="FV422" s="118"/>
      <c r="FW422" s="118"/>
      <c r="FX422" s="118"/>
      <c r="FY422" s="118"/>
      <c r="FZ422" s="118"/>
      <c r="GA422" s="118"/>
      <c r="GB422" s="118"/>
      <c r="GC422" s="118"/>
      <c r="GD422" s="118"/>
      <c r="GE422" s="118"/>
      <c r="GF422" s="118"/>
      <c r="GG422" s="118"/>
      <c r="GH422" s="118"/>
      <c r="GI422" s="118"/>
      <c r="GJ422" s="118"/>
      <c r="GK422" s="118"/>
      <c r="GL422" s="118"/>
      <c r="GM422" s="118"/>
      <c r="GN422" s="118"/>
      <c r="GO422" s="118"/>
      <c r="GP422" s="118"/>
      <c r="GQ422" s="118"/>
      <c r="GR422" s="118"/>
      <c r="GS422" s="118"/>
      <c r="GT422" s="118"/>
      <c r="GU422" s="118"/>
      <c r="GV422" s="118"/>
      <c r="GW422" s="118"/>
      <c r="GX422" s="118"/>
      <c r="GY422" s="118"/>
      <c r="GZ422" s="118"/>
      <c r="HA422" s="118"/>
      <c r="HB422" s="118"/>
      <c r="HC422" s="118"/>
      <c r="HD422" s="118"/>
      <c r="HE422" s="118"/>
      <c r="HF422" s="118"/>
      <c r="HG422" s="118"/>
      <c r="HH422" s="118"/>
      <c r="HI422" s="118"/>
      <c r="HJ422" s="118"/>
      <c r="HK422" s="118"/>
      <c r="HL422" s="118"/>
      <c r="HM422" s="118"/>
      <c r="HN422" s="118"/>
      <c r="HO422" s="118"/>
      <c r="HP422" s="118"/>
      <c r="HQ422" s="118"/>
      <c r="HR422" s="118"/>
      <c r="HS422" s="118"/>
      <c r="HT422" s="118"/>
      <c r="HU422" s="118"/>
      <c r="HV422" s="118"/>
    </row>
    <row r="423" spans="1:230" x14ac:dyDescent="0.3">
      <c r="A423" s="120"/>
      <c r="B423" s="120"/>
      <c r="C423" s="118"/>
      <c r="D423" s="118"/>
      <c r="E423" s="118"/>
      <c r="F423" s="118"/>
      <c r="G423" s="118"/>
      <c r="H423" s="118"/>
      <c r="I423" s="118"/>
      <c r="J423" s="118"/>
      <c r="K423" s="118"/>
      <c r="L423" s="118"/>
      <c r="M423" s="118"/>
      <c r="N423" s="118"/>
      <c r="O423" s="118"/>
      <c r="P423" s="118"/>
      <c r="Q423" s="118"/>
      <c r="R423" s="118"/>
      <c r="S423" s="118"/>
      <c r="T423" s="123"/>
      <c r="U423" s="120"/>
      <c r="V423" s="118"/>
      <c r="W423" s="118"/>
      <c r="X423" s="118"/>
      <c r="Y423" s="118"/>
      <c r="Z423" s="118"/>
      <c r="AA423" s="118"/>
      <c r="AB423" s="118"/>
      <c r="AC423" s="118"/>
      <c r="AD423" s="118"/>
      <c r="AE423" s="118"/>
      <c r="AF423" s="118"/>
      <c r="AG423" s="118"/>
      <c r="AH423" s="118"/>
      <c r="AI423" s="118"/>
      <c r="AJ423" s="118"/>
      <c r="AK423" s="118"/>
      <c r="AL423" s="118"/>
      <c r="AM423" s="118"/>
      <c r="AN423" s="118"/>
      <c r="AO423" s="118"/>
      <c r="AP423" s="118"/>
      <c r="AQ423" s="118"/>
      <c r="AR423" s="118"/>
      <c r="AS423" s="123"/>
      <c r="AT423" s="123"/>
      <c r="AU423" s="118"/>
      <c r="AV423" s="118"/>
      <c r="AW423" s="118"/>
      <c r="AX423" s="118"/>
      <c r="AY423" s="118"/>
      <c r="AZ423" s="118"/>
      <c r="BA423" s="118"/>
      <c r="BB423" s="118"/>
      <c r="BC423" s="118"/>
      <c r="BD423" s="118"/>
      <c r="BE423" s="118"/>
      <c r="BF423" s="118"/>
      <c r="BG423" s="118"/>
      <c r="BH423" s="118"/>
      <c r="BI423" s="118"/>
      <c r="BJ423" s="118"/>
      <c r="BK423" s="118"/>
      <c r="BL423" s="118"/>
      <c r="BM423" s="118"/>
      <c r="BN423" s="118"/>
      <c r="BO423" s="118"/>
      <c r="BP423" s="118"/>
      <c r="BQ423" s="118"/>
      <c r="BR423" s="118"/>
      <c r="BS423" s="118"/>
      <c r="BT423" s="118"/>
      <c r="BU423" s="118"/>
      <c r="BV423" s="118"/>
      <c r="BW423" s="118"/>
      <c r="BX423" s="118"/>
      <c r="BY423" s="118"/>
      <c r="BZ423" s="118"/>
      <c r="CA423" s="118"/>
      <c r="CB423" s="118"/>
      <c r="CC423" s="118"/>
      <c r="CD423" s="118"/>
      <c r="CE423" s="118"/>
      <c r="CF423" s="118"/>
      <c r="CG423" s="118"/>
      <c r="CH423" s="118"/>
      <c r="CI423" s="118"/>
      <c r="CJ423" s="118"/>
      <c r="CK423" s="118"/>
      <c r="CL423" s="118"/>
      <c r="CM423" s="118"/>
      <c r="CN423" s="118"/>
      <c r="CO423" s="118"/>
      <c r="CP423" s="118"/>
      <c r="CQ423" s="118"/>
      <c r="CR423" s="118"/>
      <c r="CS423" s="118"/>
      <c r="CT423" s="118"/>
      <c r="CU423" s="118"/>
      <c r="CV423" s="118"/>
      <c r="CW423" s="118"/>
      <c r="CX423" s="118"/>
      <c r="CY423" s="118"/>
      <c r="CZ423" s="118"/>
      <c r="DA423" s="118"/>
      <c r="DB423" s="118"/>
      <c r="DC423" s="118"/>
      <c r="DD423" s="118"/>
      <c r="DE423" s="118"/>
      <c r="DF423" s="118"/>
      <c r="DG423" s="118"/>
      <c r="DH423" s="118"/>
      <c r="DI423" s="118"/>
      <c r="DJ423" s="118"/>
      <c r="DK423" s="118"/>
      <c r="DL423" s="118"/>
      <c r="DM423" s="118"/>
      <c r="DN423" s="118"/>
      <c r="DO423" s="118"/>
      <c r="DP423" s="118"/>
      <c r="DQ423" s="118"/>
      <c r="DR423" s="118"/>
      <c r="DS423" s="118"/>
      <c r="DT423" s="118"/>
      <c r="DU423" s="129"/>
      <c r="DV423" s="118"/>
      <c r="DW423" s="118"/>
      <c r="DX423" s="118"/>
      <c r="DY423" s="118"/>
      <c r="DZ423" s="118"/>
      <c r="EA423" s="118"/>
      <c r="EB423" s="118"/>
      <c r="EC423" s="118"/>
      <c r="ED423" s="118"/>
      <c r="EE423" s="118"/>
      <c r="EF423" s="118"/>
      <c r="EG423" s="118"/>
      <c r="EH423" s="118"/>
      <c r="EI423" s="118"/>
      <c r="EJ423" s="118"/>
      <c r="EK423" s="118"/>
      <c r="EL423" s="123"/>
      <c r="EM423" s="123"/>
      <c r="EN423" s="118"/>
      <c r="EO423" s="118"/>
      <c r="EP423" s="118"/>
      <c r="EQ423" s="118"/>
      <c r="ER423" s="118"/>
      <c r="ES423" s="118"/>
      <c r="ET423" s="118"/>
      <c r="EU423" s="118"/>
      <c r="EV423" s="120"/>
      <c r="EW423" s="120"/>
      <c r="EX423" s="118"/>
      <c r="EY423" s="118"/>
      <c r="EZ423" s="118"/>
      <c r="FA423" s="118"/>
      <c r="FB423" s="118"/>
      <c r="FC423" s="118"/>
      <c r="FD423" s="118"/>
      <c r="FE423" s="118"/>
      <c r="FF423" s="118"/>
      <c r="FG423" s="118"/>
      <c r="FH423" s="118"/>
      <c r="FI423" s="118"/>
      <c r="FJ423" s="118"/>
      <c r="FK423" s="118"/>
      <c r="FL423" s="118"/>
      <c r="FM423" s="118"/>
      <c r="FN423" s="118"/>
      <c r="FO423" s="118"/>
      <c r="FP423" s="118"/>
      <c r="FQ423" s="118"/>
      <c r="FR423" s="118"/>
      <c r="FS423" s="118"/>
      <c r="FT423" s="118"/>
      <c r="FU423" s="118"/>
      <c r="FV423" s="118"/>
      <c r="FW423" s="118"/>
      <c r="FX423" s="118"/>
      <c r="FY423" s="118"/>
      <c r="FZ423" s="118"/>
      <c r="GA423" s="118"/>
      <c r="GB423" s="118"/>
      <c r="GC423" s="118"/>
      <c r="GD423" s="118"/>
      <c r="GE423" s="118"/>
      <c r="GF423" s="118"/>
      <c r="GG423" s="118"/>
      <c r="GH423" s="118"/>
      <c r="GI423" s="118"/>
      <c r="GJ423" s="118"/>
      <c r="GK423" s="118"/>
      <c r="GL423" s="118"/>
      <c r="GM423" s="118"/>
      <c r="GN423" s="118"/>
      <c r="GO423" s="118"/>
      <c r="GP423" s="118"/>
      <c r="GQ423" s="118"/>
      <c r="GR423" s="118"/>
      <c r="GS423" s="118"/>
      <c r="GT423" s="118"/>
      <c r="GU423" s="118"/>
      <c r="GV423" s="118"/>
      <c r="GW423" s="118"/>
      <c r="GX423" s="118"/>
      <c r="GY423" s="118"/>
      <c r="GZ423" s="118"/>
      <c r="HA423" s="118"/>
      <c r="HB423" s="118"/>
      <c r="HC423" s="118"/>
      <c r="HD423" s="118"/>
      <c r="HE423" s="118"/>
      <c r="HF423" s="118"/>
      <c r="HG423" s="118"/>
      <c r="HH423" s="118"/>
      <c r="HI423" s="118"/>
      <c r="HJ423" s="118"/>
      <c r="HK423" s="118"/>
      <c r="HL423" s="118"/>
      <c r="HM423" s="118"/>
      <c r="HN423" s="118"/>
      <c r="HO423" s="118"/>
      <c r="HP423" s="118"/>
      <c r="HQ423" s="118"/>
      <c r="HR423" s="118"/>
      <c r="HS423" s="118"/>
      <c r="HT423" s="118"/>
      <c r="HU423" s="118"/>
      <c r="HV423" s="118"/>
    </row>
    <row r="424" spans="1:230" x14ac:dyDescent="0.3">
      <c r="A424" s="120"/>
      <c r="B424" s="120"/>
      <c r="C424" s="118"/>
      <c r="D424" s="118"/>
      <c r="E424" s="118"/>
      <c r="F424" s="118"/>
      <c r="G424" s="118"/>
      <c r="H424" s="118"/>
      <c r="I424" s="118"/>
      <c r="J424" s="118"/>
      <c r="K424" s="118"/>
      <c r="L424" s="118"/>
      <c r="M424" s="118"/>
      <c r="N424" s="118"/>
      <c r="O424" s="118"/>
      <c r="P424" s="118"/>
      <c r="Q424" s="118"/>
      <c r="R424" s="118"/>
      <c r="S424" s="118"/>
      <c r="T424" s="123"/>
      <c r="U424" s="120"/>
      <c r="V424" s="118"/>
      <c r="W424" s="118"/>
      <c r="X424" s="118"/>
      <c r="Y424" s="118"/>
      <c r="Z424" s="118"/>
      <c r="AA424" s="118"/>
      <c r="AB424" s="118"/>
      <c r="AC424" s="118"/>
      <c r="AD424" s="118"/>
      <c r="AE424" s="118"/>
      <c r="AF424" s="118"/>
      <c r="AG424" s="118"/>
      <c r="AH424" s="118"/>
      <c r="AI424" s="118"/>
      <c r="AJ424" s="118"/>
      <c r="AK424" s="118"/>
      <c r="AL424" s="118"/>
      <c r="AM424" s="118"/>
      <c r="AN424" s="118"/>
      <c r="AO424" s="118"/>
      <c r="AP424" s="118"/>
      <c r="AQ424" s="118"/>
      <c r="AR424" s="118"/>
      <c r="AS424" s="123"/>
      <c r="AT424" s="123"/>
      <c r="AU424" s="118"/>
      <c r="AV424" s="118"/>
      <c r="AW424" s="118"/>
      <c r="AX424" s="118"/>
      <c r="AY424" s="118"/>
      <c r="AZ424" s="118"/>
      <c r="BA424" s="118"/>
      <c r="BB424" s="118"/>
      <c r="BC424" s="118"/>
      <c r="BD424" s="118"/>
      <c r="BE424" s="118"/>
      <c r="BF424" s="118"/>
      <c r="BG424" s="118"/>
      <c r="BH424" s="118"/>
      <c r="BI424" s="118"/>
      <c r="BJ424" s="118"/>
      <c r="BK424" s="118"/>
      <c r="BL424" s="118"/>
      <c r="BM424" s="118"/>
      <c r="BN424" s="118"/>
      <c r="BO424" s="118"/>
      <c r="BP424" s="118"/>
      <c r="BQ424" s="118"/>
      <c r="BR424" s="118"/>
      <c r="BS424" s="118"/>
      <c r="BT424" s="118"/>
      <c r="BU424" s="118"/>
      <c r="BV424" s="118"/>
      <c r="BW424" s="118"/>
      <c r="BX424" s="118"/>
      <c r="BY424" s="118"/>
      <c r="BZ424" s="118"/>
      <c r="CA424" s="118"/>
      <c r="CB424" s="118"/>
      <c r="CC424" s="118"/>
      <c r="CD424" s="118"/>
      <c r="CE424" s="118"/>
      <c r="CF424" s="118"/>
      <c r="CG424" s="118"/>
      <c r="CH424" s="118"/>
      <c r="CI424" s="118"/>
      <c r="CJ424" s="118"/>
      <c r="CK424" s="118"/>
      <c r="CL424" s="118"/>
      <c r="CM424" s="118"/>
      <c r="CN424" s="118"/>
      <c r="CO424" s="118"/>
      <c r="CP424" s="118"/>
      <c r="CQ424" s="118"/>
      <c r="CR424" s="118"/>
      <c r="CS424" s="118"/>
      <c r="CT424" s="118"/>
      <c r="CU424" s="118"/>
      <c r="CV424" s="118"/>
      <c r="CW424" s="118"/>
      <c r="CX424" s="118"/>
      <c r="CY424" s="118"/>
      <c r="CZ424" s="118"/>
      <c r="DA424" s="118"/>
      <c r="DB424" s="118"/>
      <c r="DC424" s="118"/>
      <c r="DD424" s="118"/>
      <c r="DE424" s="118"/>
      <c r="DF424" s="118"/>
      <c r="DG424" s="118"/>
      <c r="DH424" s="118"/>
      <c r="DI424" s="118"/>
      <c r="DJ424" s="118"/>
      <c r="DK424" s="118"/>
      <c r="DL424" s="118"/>
      <c r="DM424" s="118"/>
      <c r="DN424" s="118"/>
      <c r="DO424" s="118"/>
      <c r="DP424" s="118"/>
      <c r="DQ424" s="118"/>
      <c r="DR424" s="118"/>
      <c r="DS424" s="118"/>
      <c r="DT424" s="118"/>
      <c r="DU424" s="129"/>
      <c r="DV424" s="118"/>
      <c r="DW424" s="118"/>
      <c r="DX424" s="118"/>
      <c r="DY424" s="118"/>
      <c r="DZ424" s="118"/>
      <c r="EA424" s="118"/>
      <c r="EB424" s="118"/>
      <c r="EC424" s="118"/>
      <c r="ED424" s="118"/>
      <c r="EE424" s="118"/>
      <c r="EF424" s="118"/>
      <c r="EG424" s="118"/>
      <c r="EH424" s="118"/>
      <c r="EI424" s="118"/>
      <c r="EJ424" s="118"/>
      <c r="EK424" s="118"/>
      <c r="EL424" s="123"/>
      <c r="EM424" s="123"/>
      <c r="EN424" s="118"/>
      <c r="EO424" s="118"/>
      <c r="EP424" s="118"/>
      <c r="EQ424" s="118"/>
      <c r="ER424" s="118"/>
      <c r="ES424" s="118"/>
      <c r="ET424" s="118"/>
      <c r="EU424" s="118"/>
      <c r="EV424" s="120"/>
      <c r="EW424" s="120"/>
      <c r="EX424" s="118"/>
      <c r="EY424" s="118"/>
      <c r="EZ424" s="118"/>
      <c r="FA424" s="118"/>
      <c r="FB424" s="118"/>
      <c r="FC424" s="118"/>
      <c r="FD424" s="118"/>
      <c r="FE424" s="118"/>
      <c r="FF424" s="118"/>
      <c r="FG424" s="118"/>
      <c r="FH424" s="118"/>
      <c r="FI424" s="118"/>
      <c r="FJ424" s="118"/>
      <c r="FK424" s="118"/>
      <c r="FL424" s="118"/>
      <c r="FM424" s="118"/>
      <c r="FN424" s="118"/>
      <c r="FO424" s="118"/>
      <c r="FP424" s="118"/>
      <c r="FQ424" s="118"/>
      <c r="FR424" s="118"/>
      <c r="FS424" s="118"/>
      <c r="FT424" s="118"/>
      <c r="FU424" s="118"/>
      <c r="FV424" s="118"/>
      <c r="FW424" s="118"/>
      <c r="FX424" s="118"/>
      <c r="FY424" s="118"/>
      <c r="FZ424" s="118"/>
      <c r="GA424" s="118"/>
      <c r="GB424" s="118"/>
      <c r="GC424" s="118"/>
      <c r="GD424" s="118"/>
      <c r="GE424" s="118"/>
      <c r="GF424" s="118"/>
      <c r="GG424" s="118"/>
      <c r="GH424" s="118"/>
      <c r="GI424" s="118"/>
      <c r="GJ424" s="118"/>
      <c r="GK424" s="118"/>
      <c r="GL424" s="118"/>
      <c r="GM424" s="118"/>
      <c r="GN424" s="118"/>
      <c r="GO424" s="118"/>
      <c r="GP424" s="118"/>
      <c r="GQ424" s="118"/>
      <c r="GR424" s="118"/>
      <c r="GS424" s="118"/>
      <c r="GT424" s="118"/>
      <c r="GU424" s="118"/>
      <c r="GV424" s="118"/>
      <c r="GW424" s="118"/>
      <c r="GX424" s="118"/>
      <c r="GY424" s="118"/>
      <c r="GZ424" s="118"/>
      <c r="HA424" s="118"/>
      <c r="HB424" s="118"/>
      <c r="HC424" s="118"/>
      <c r="HD424" s="118"/>
      <c r="HE424" s="118"/>
      <c r="HF424" s="118"/>
      <c r="HG424" s="118"/>
      <c r="HH424" s="118"/>
      <c r="HI424" s="118"/>
      <c r="HJ424" s="118"/>
      <c r="HK424" s="118"/>
      <c r="HL424" s="118"/>
      <c r="HM424" s="118"/>
      <c r="HN424" s="118"/>
      <c r="HO424" s="118"/>
      <c r="HP424" s="118"/>
      <c r="HQ424" s="118"/>
      <c r="HR424" s="118"/>
      <c r="HS424" s="118"/>
      <c r="HT424" s="118"/>
      <c r="HU424" s="118"/>
      <c r="HV424" s="118"/>
    </row>
    <row r="425" spans="1:230" x14ac:dyDescent="0.3">
      <c r="A425" s="120"/>
      <c r="B425" s="120"/>
      <c r="C425" s="118"/>
      <c r="D425" s="118"/>
      <c r="E425" s="118"/>
      <c r="F425" s="118"/>
      <c r="G425" s="118"/>
      <c r="H425" s="118"/>
      <c r="I425" s="118"/>
      <c r="J425" s="118"/>
      <c r="K425" s="118"/>
      <c r="L425" s="118"/>
      <c r="M425" s="118"/>
      <c r="N425" s="118"/>
      <c r="O425" s="118"/>
      <c r="P425" s="118"/>
      <c r="Q425" s="118"/>
      <c r="R425" s="118"/>
      <c r="S425" s="118"/>
      <c r="T425" s="123"/>
      <c r="U425" s="120"/>
      <c r="V425" s="118"/>
      <c r="W425" s="118"/>
      <c r="X425" s="118"/>
      <c r="Y425" s="118"/>
      <c r="Z425" s="118"/>
      <c r="AA425" s="118"/>
      <c r="AB425" s="118"/>
      <c r="AC425" s="118"/>
      <c r="AD425" s="118"/>
      <c r="AE425" s="118"/>
      <c r="AF425" s="118"/>
      <c r="AG425" s="118"/>
      <c r="AH425" s="118"/>
      <c r="AI425" s="118"/>
      <c r="AJ425" s="118"/>
      <c r="AK425" s="118"/>
      <c r="AL425" s="118"/>
      <c r="AM425" s="118"/>
      <c r="AN425" s="118"/>
      <c r="AO425" s="118"/>
      <c r="AP425" s="118"/>
      <c r="AQ425" s="118"/>
      <c r="AR425" s="118"/>
      <c r="AS425" s="123"/>
      <c r="AT425" s="123"/>
      <c r="AU425" s="118"/>
      <c r="AV425" s="118"/>
      <c r="AW425" s="118"/>
      <c r="AX425" s="118"/>
      <c r="AY425" s="118"/>
      <c r="AZ425" s="118"/>
      <c r="BA425" s="118"/>
      <c r="BB425" s="118"/>
      <c r="BC425" s="118"/>
      <c r="BD425" s="118"/>
      <c r="BE425" s="118"/>
      <c r="BF425" s="118"/>
      <c r="BG425" s="118"/>
      <c r="BH425" s="118"/>
      <c r="BI425" s="118"/>
      <c r="BJ425" s="118"/>
      <c r="BK425" s="118"/>
      <c r="BL425" s="118"/>
      <c r="BM425" s="118"/>
      <c r="BN425" s="118"/>
      <c r="BO425" s="118"/>
      <c r="BP425" s="118"/>
      <c r="BQ425" s="118"/>
      <c r="BR425" s="118"/>
      <c r="BS425" s="118"/>
      <c r="BT425" s="118"/>
      <c r="BU425" s="118"/>
      <c r="BV425" s="118"/>
      <c r="BW425" s="118"/>
      <c r="BX425" s="118"/>
      <c r="BY425" s="118"/>
      <c r="BZ425" s="118"/>
      <c r="CA425" s="118"/>
      <c r="CB425" s="118"/>
      <c r="CC425" s="118"/>
      <c r="CD425" s="118"/>
      <c r="CE425" s="118"/>
      <c r="CF425" s="118"/>
      <c r="CG425" s="118"/>
      <c r="CH425" s="118"/>
      <c r="CI425" s="118"/>
      <c r="CJ425" s="118"/>
      <c r="CK425" s="118"/>
      <c r="CL425" s="118"/>
      <c r="CM425" s="118"/>
      <c r="CN425" s="118"/>
      <c r="CO425" s="118"/>
      <c r="CP425" s="118"/>
      <c r="CQ425" s="118"/>
      <c r="CR425" s="118"/>
      <c r="CS425" s="118"/>
      <c r="CT425" s="118"/>
      <c r="CU425" s="118"/>
      <c r="CV425" s="118"/>
      <c r="CW425" s="118"/>
      <c r="CX425" s="118"/>
      <c r="CY425" s="118"/>
      <c r="CZ425" s="118"/>
      <c r="DA425" s="118"/>
      <c r="DB425" s="118"/>
      <c r="DC425" s="118"/>
      <c r="DD425" s="118"/>
      <c r="DE425" s="118"/>
      <c r="DF425" s="118"/>
      <c r="DG425" s="118"/>
      <c r="DH425" s="118"/>
      <c r="DI425" s="118"/>
      <c r="DJ425" s="118"/>
      <c r="DK425" s="118"/>
      <c r="DL425" s="118"/>
      <c r="DM425" s="118"/>
      <c r="DN425" s="118"/>
      <c r="DO425" s="118"/>
      <c r="DP425" s="118"/>
      <c r="DQ425" s="118"/>
      <c r="DR425" s="118"/>
      <c r="DS425" s="118"/>
      <c r="DT425" s="118"/>
      <c r="DU425" s="129"/>
      <c r="DV425" s="118"/>
      <c r="DW425" s="118"/>
      <c r="DX425" s="118"/>
      <c r="DY425" s="118"/>
      <c r="DZ425" s="118"/>
      <c r="EA425" s="118"/>
      <c r="EB425" s="118"/>
      <c r="EC425" s="118"/>
      <c r="ED425" s="118"/>
      <c r="EE425" s="118"/>
      <c r="EF425" s="118"/>
      <c r="EG425" s="118"/>
      <c r="EH425" s="118"/>
      <c r="EI425" s="118"/>
      <c r="EJ425" s="118"/>
      <c r="EK425" s="118"/>
      <c r="EL425" s="123"/>
      <c r="EM425" s="123"/>
      <c r="EN425" s="118"/>
      <c r="EO425" s="118"/>
      <c r="EP425" s="118"/>
      <c r="EQ425" s="118"/>
      <c r="ER425" s="118"/>
      <c r="ES425" s="118"/>
      <c r="ET425" s="118"/>
      <c r="EU425" s="118"/>
      <c r="EV425" s="120"/>
      <c r="EW425" s="120"/>
      <c r="EX425" s="118"/>
      <c r="EY425" s="118"/>
      <c r="EZ425" s="118"/>
      <c r="FA425" s="118"/>
      <c r="FB425" s="118"/>
      <c r="FC425" s="118"/>
      <c r="FD425" s="118"/>
      <c r="FE425" s="118"/>
      <c r="FF425" s="118"/>
      <c r="FG425" s="118"/>
      <c r="FH425" s="118"/>
      <c r="FI425" s="118"/>
      <c r="FJ425" s="118"/>
      <c r="FK425" s="118"/>
      <c r="FL425" s="118"/>
      <c r="FM425" s="118"/>
      <c r="FN425" s="118"/>
      <c r="FO425" s="118"/>
      <c r="FP425" s="118"/>
      <c r="FQ425" s="118"/>
      <c r="FR425" s="118"/>
      <c r="FS425" s="118"/>
      <c r="FT425" s="118"/>
      <c r="FU425" s="118"/>
      <c r="FV425" s="118"/>
      <c r="FW425" s="118"/>
      <c r="FX425" s="118"/>
      <c r="FY425" s="118"/>
      <c r="FZ425" s="118"/>
      <c r="GA425" s="118"/>
      <c r="GB425" s="118"/>
      <c r="GC425" s="118"/>
      <c r="GD425" s="118"/>
      <c r="GE425" s="118"/>
      <c r="GF425" s="118"/>
      <c r="GG425" s="118"/>
      <c r="GH425" s="118"/>
      <c r="GI425" s="118"/>
      <c r="GJ425" s="118"/>
      <c r="GK425" s="118"/>
      <c r="GL425" s="118"/>
      <c r="GM425" s="118"/>
      <c r="GN425" s="118"/>
      <c r="GO425" s="118"/>
      <c r="GP425" s="118"/>
      <c r="GQ425" s="118"/>
      <c r="GR425" s="118"/>
      <c r="GS425" s="118"/>
      <c r="GT425" s="118"/>
      <c r="GU425" s="118"/>
      <c r="GV425" s="118"/>
      <c r="GW425" s="118"/>
      <c r="GX425" s="118"/>
      <c r="GY425" s="118"/>
      <c r="GZ425" s="118"/>
      <c r="HA425" s="118"/>
      <c r="HB425" s="118"/>
      <c r="HC425" s="118"/>
      <c r="HD425" s="118"/>
      <c r="HE425" s="118"/>
      <c r="HF425" s="118"/>
      <c r="HG425" s="118"/>
      <c r="HH425" s="118"/>
      <c r="HI425" s="118"/>
      <c r="HJ425" s="118"/>
      <c r="HK425" s="118"/>
      <c r="HL425" s="118"/>
      <c r="HM425" s="118"/>
      <c r="HN425" s="118"/>
      <c r="HO425" s="118"/>
      <c r="HP425" s="118"/>
      <c r="HQ425" s="118"/>
      <c r="HR425" s="118"/>
      <c r="HS425" s="118"/>
      <c r="HT425" s="118"/>
      <c r="HU425" s="118"/>
      <c r="HV425" s="118"/>
    </row>
    <row r="426" spans="1:230" x14ac:dyDescent="0.3">
      <c r="A426" s="120"/>
      <c r="B426" s="120"/>
      <c r="C426" s="118"/>
      <c r="D426" s="118"/>
      <c r="E426" s="118"/>
      <c r="F426" s="118"/>
      <c r="G426" s="118"/>
      <c r="H426" s="118"/>
      <c r="I426" s="118"/>
      <c r="J426" s="118"/>
      <c r="K426" s="118"/>
      <c r="L426" s="118"/>
      <c r="M426" s="118"/>
      <c r="N426" s="118"/>
      <c r="O426" s="118"/>
      <c r="P426" s="118"/>
      <c r="Q426" s="118"/>
      <c r="R426" s="118"/>
      <c r="S426" s="118"/>
      <c r="T426" s="123"/>
      <c r="U426" s="120"/>
      <c r="V426" s="118"/>
      <c r="W426" s="118"/>
      <c r="X426" s="118"/>
      <c r="Y426" s="118"/>
      <c r="Z426" s="118"/>
      <c r="AA426" s="118"/>
      <c r="AB426" s="118"/>
      <c r="AC426" s="118"/>
      <c r="AD426" s="118"/>
      <c r="AE426" s="118"/>
      <c r="AF426" s="118"/>
      <c r="AG426" s="118"/>
      <c r="AH426" s="118"/>
      <c r="AI426" s="118"/>
      <c r="AJ426" s="118"/>
      <c r="AK426" s="118"/>
      <c r="AL426" s="118"/>
      <c r="AM426" s="118"/>
      <c r="AN426" s="118"/>
      <c r="AO426" s="118"/>
      <c r="AP426" s="118"/>
      <c r="AQ426" s="118"/>
      <c r="AR426" s="118"/>
      <c r="AS426" s="123"/>
      <c r="AT426" s="123"/>
      <c r="AU426" s="118"/>
      <c r="AV426" s="118"/>
      <c r="AW426" s="118"/>
      <c r="AX426" s="118"/>
      <c r="AY426" s="118"/>
      <c r="AZ426" s="118"/>
      <c r="BA426" s="118"/>
      <c r="BB426" s="118"/>
      <c r="BC426" s="118"/>
      <c r="BD426" s="118"/>
      <c r="BE426" s="118"/>
      <c r="BF426" s="118"/>
      <c r="BG426" s="118"/>
      <c r="BH426" s="118"/>
      <c r="BI426" s="118"/>
      <c r="BJ426" s="118"/>
      <c r="BK426" s="118"/>
      <c r="BL426" s="118"/>
      <c r="BM426" s="118"/>
      <c r="BN426" s="118"/>
      <c r="BO426" s="118"/>
      <c r="BP426" s="118"/>
      <c r="BQ426" s="118"/>
      <c r="BR426" s="118"/>
      <c r="BS426" s="118"/>
      <c r="BT426" s="118"/>
      <c r="BU426" s="118"/>
      <c r="BV426" s="118"/>
      <c r="BW426" s="118"/>
      <c r="BX426" s="118"/>
      <c r="BY426" s="118"/>
      <c r="BZ426" s="118"/>
      <c r="CA426" s="118"/>
      <c r="CB426" s="118"/>
      <c r="CC426" s="118"/>
      <c r="CD426" s="118"/>
      <c r="CE426" s="118"/>
      <c r="CF426" s="118"/>
      <c r="CG426" s="118"/>
      <c r="CH426" s="118"/>
      <c r="CI426" s="118"/>
      <c r="CJ426" s="118"/>
      <c r="CK426" s="118"/>
      <c r="CL426" s="118"/>
      <c r="CM426" s="118"/>
      <c r="CN426" s="118"/>
      <c r="CO426" s="118"/>
      <c r="CP426" s="118"/>
      <c r="CQ426" s="118"/>
      <c r="CR426" s="118"/>
      <c r="CS426" s="118"/>
      <c r="CT426" s="118"/>
      <c r="CU426" s="118"/>
      <c r="CV426" s="118"/>
      <c r="CW426" s="118"/>
      <c r="CX426" s="118"/>
      <c r="CY426" s="118"/>
      <c r="CZ426" s="118"/>
      <c r="DA426" s="118"/>
      <c r="DB426" s="118"/>
      <c r="DC426" s="118"/>
      <c r="DD426" s="118"/>
      <c r="DE426" s="118"/>
      <c r="DF426" s="118"/>
      <c r="DG426" s="118"/>
      <c r="DH426" s="118"/>
      <c r="DI426" s="118"/>
      <c r="DJ426" s="118"/>
      <c r="DK426" s="118"/>
      <c r="DL426" s="118"/>
      <c r="DM426" s="118"/>
      <c r="DN426" s="118"/>
      <c r="DO426" s="118"/>
      <c r="DP426" s="118"/>
      <c r="DQ426" s="118"/>
      <c r="DR426" s="118"/>
      <c r="DS426" s="118"/>
      <c r="DT426" s="118"/>
      <c r="DU426" s="129"/>
      <c r="DV426" s="118"/>
      <c r="DW426" s="118"/>
      <c r="DX426" s="118"/>
      <c r="DY426" s="118"/>
      <c r="DZ426" s="118"/>
      <c r="EA426" s="118"/>
      <c r="EB426" s="118"/>
      <c r="EC426" s="118"/>
      <c r="ED426" s="118"/>
      <c r="EE426" s="118"/>
      <c r="EF426" s="118"/>
      <c r="EG426" s="118"/>
      <c r="EH426" s="118"/>
      <c r="EI426" s="118"/>
      <c r="EJ426" s="118"/>
      <c r="EK426" s="118"/>
      <c r="EL426" s="123"/>
      <c r="EM426" s="123"/>
      <c r="EN426" s="118"/>
      <c r="EO426" s="118"/>
      <c r="EP426" s="118"/>
      <c r="EQ426" s="118"/>
      <c r="ER426" s="118"/>
      <c r="ES426" s="118"/>
      <c r="ET426" s="118"/>
      <c r="EU426" s="118"/>
      <c r="EV426" s="120"/>
      <c r="EW426" s="120"/>
      <c r="EX426" s="118"/>
      <c r="EY426" s="118"/>
      <c r="EZ426" s="118"/>
      <c r="FA426" s="118"/>
      <c r="FB426" s="118"/>
      <c r="FC426" s="118"/>
      <c r="FD426" s="118"/>
      <c r="FE426" s="118"/>
      <c r="FF426" s="118"/>
      <c r="FG426" s="118"/>
      <c r="FH426" s="118"/>
      <c r="FI426" s="118"/>
      <c r="FJ426" s="118"/>
      <c r="FK426" s="118"/>
      <c r="FL426" s="118"/>
      <c r="FM426" s="118"/>
      <c r="FN426" s="118"/>
      <c r="FO426" s="118"/>
      <c r="FP426" s="118"/>
      <c r="FQ426" s="118"/>
      <c r="FR426" s="118"/>
      <c r="FS426" s="118"/>
      <c r="FT426" s="118"/>
      <c r="FU426" s="118"/>
      <c r="FV426" s="118"/>
      <c r="FW426" s="118"/>
      <c r="FX426" s="118"/>
      <c r="FY426" s="118"/>
      <c r="FZ426" s="118"/>
      <c r="GA426" s="118"/>
      <c r="GB426" s="118"/>
      <c r="GC426" s="118"/>
      <c r="GD426" s="118"/>
      <c r="GE426" s="118"/>
      <c r="GF426" s="118"/>
      <c r="GG426" s="118"/>
      <c r="GH426" s="118"/>
      <c r="GI426" s="118"/>
      <c r="GJ426" s="118"/>
      <c r="GK426" s="118"/>
      <c r="GL426" s="118"/>
      <c r="GM426" s="118"/>
      <c r="GN426" s="118"/>
      <c r="GO426" s="118"/>
      <c r="GP426" s="118"/>
      <c r="GQ426" s="118"/>
      <c r="GR426" s="118"/>
      <c r="GS426" s="118"/>
      <c r="GT426" s="118"/>
      <c r="GU426" s="118"/>
      <c r="GV426" s="118"/>
      <c r="GW426" s="118"/>
      <c r="GX426" s="118"/>
      <c r="GY426" s="118"/>
      <c r="GZ426" s="118"/>
      <c r="HA426" s="118"/>
      <c r="HB426" s="118"/>
      <c r="HC426" s="118"/>
      <c r="HD426" s="118"/>
      <c r="HE426" s="118"/>
      <c r="HF426" s="118"/>
      <c r="HG426" s="118"/>
      <c r="HH426" s="118"/>
      <c r="HI426" s="118"/>
      <c r="HJ426" s="118"/>
      <c r="HK426" s="118"/>
      <c r="HL426" s="118"/>
      <c r="HM426" s="118"/>
      <c r="HN426" s="118"/>
      <c r="HO426" s="118"/>
      <c r="HP426" s="118"/>
      <c r="HQ426" s="118"/>
      <c r="HR426" s="118"/>
      <c r="HS426" s="118"/>
      <c r="HT426" s="118"/>
      <c r="HU426" s="118"/>
      <c r="HV426" s="118"/>
    </row>
    <row r="427" spans="1:230" x14ac:dyDescent="0.3">
      <c r="A427" s="120"/>
      <c r="B427" s="120"/>
      <c r="C427" s="118"/>
      <c r="D427" s="118"/>
      <c r="E427" s="118"/>
      <c r="F427" s="118"/>
      <c r="G427" s="118"/>
      <c r="H427" s="118"/>
      <c r="I427" s="118"/>
      <c r="J427" s="118"/>
      <c r="K427" s="118"/>
      <c r="L427" s="118"/>
      <c r="M427" s="118"/>
      <c r="N427" s="118"/>
      <c r="O427" s="118"/>
      <c r="P427" s="118"/>
      <c r="Q427" s="118"/>
      <c r="R427" s="118"/>
      <c r="S427" s="118"/>
      <c r="T427" s="123"/>
      <c r="U427" s="120"/>
      <c r="V427" s="118"/>
      <c r="W427" s="118"/>
      <c r="X427" s="118"/>
      <c r="Y427" s="118"/>
      <c r="Z427" s="118"/>
      <c r="AA427" s="118"/>
      <c r="AB427" s="118"/>
      <c r="AC427" s="118"/>
      <c r="AD427" s="118"/>
      <c r="AE427" s="118"/>
      <c r="AF427" s="118"/>
      <c r="AG427" s="118"/>
      <c r="AH427" s="118"/>
      <c r="AI427" s="118"/>
      <c r="AJ427" s="118"/>
      <c r="AK427" s="118"/>
      <c r="AL427" s="118"/>
      <c r="AM427" s="118"/>
      <c r="AN427" s="118"/>
      <c r="AO427" s="118"/>
      <c r="AP427" s="118"/>
      <c r="AQ427" s="118"/>
      <c r="AR427" s="118"/>
      <c r="AS427" s="123"/>
      <c r="AT427" s="123"/>
      <c r="AU427" s="118"/>
      <c r="AV427" s="118"/>
      <c r="AW427" s="118"/>
      <c r="AX427" s="118"/>
      <c r="AY427" s="118"/>
      <c r="AZ427" s="118"/>
      <c r="BA427" s="118"/>
      <c r="BB427" s="118"/>
      <c r="BC427" s="118"/>
      <c r="BD427" s="118"/>
      <c r="BE427" s="118"/>
      <c r="BF427" s="118"/>
      <c r="BG427" s="118"/>
      <c r="BH427" s="118"/>
      <c r="BI427" s="118"/>
      <c r="BJ427" s="118"/>
      <c r="BK427" s="118"/>
      <c r="BL427" s="118"/>
      <c r="BM427" s="118"/>
      <c r="BN427" s="118"/>
      <c r="BO427" s="118"/>
      <c r="BP427" s="118"/>
      <c r="BQ427" s="118"/>
      <c r="BR427" s="118"/>
      <c r="BS427" s="118"/>
      <c r="BT427" s="118"/>
      <c r="BU427" s="118"/>
      <c r="BV427" s="118"/>
      <c r="BW427" s="118"/>
      <c r="BX427" s="118"/>
      <c r="BY427" s="118"/>
      <c r="BZ427" s="118"/>
      <c r="CA427" s="118"/>
      <c r="CB427" s="118"/>
      <c r="CC427" s="118"/>
      <c r="CD427" s="118"/>
      <c r="CE427" s="118"/>
      <c r="CF427" s="118"/>
      <c r="CG427" s="118"/>
      <c r="CH427" s="118"/>
      <c r="CI427" s="118"/>
      <c r="CJ427" s="118"/>
      <c r="CK427" s="118"/>
      <c r="CL427" s="118"/>
      <c r="CM427" s="118"/>
      <c r="CN427" s="118"/>
      <c r="CO427" s="118"/>
      <c r="CP427" s="118"/>
      <c r="CQ427" s="118"/>
      <c r="CR427" s="118"/>
      <c r="CS427" s="118"/>
      <c r="CT427" s="118"/>
      <c r="CU427" s="118"/>
      <c r="CV427" s="118"/>
      <c r="CW427" s="118"/>
      <c r="CX427" s="118"/>
      <c r="CY427" s="118"/>
      <c r="CZ427" s="118"/>
      <c r="DA427" s="118"/>
      <c r="DB427" s="118"/>
      <c r="DC427" s="118"/>
      <c r="DD427" s="118"/>
      <c r="DE427" s="118"/>
      <c r="DF427" s="118"/>
      <c r="DG427" s="118"/>
      <c r="DH427" s="118"/>
      <c r="DI427" s="118"/>
      <c r="DJ427" s="118"/>
      <c r="DK427" s="118"/>
      <c r="DL427" s="118"/>
      <c r="DM427" s="118"/>
      <c r="DN427" s="118"/>
      <c r="DO427" s="118"/>
      <c r="DP427" s="118"/>
      <c r="DQ427" s="118"/>
      <c r="DR427" s="118"/>
      <c r="DS427" s="118"/>
      <c r="DT427" s="118"/>
      <c r="DU427" s="129"/>
      <c r="DV427" s="118"/>
      <c r="DW427" s="118"/>
      <c r="DX427" s="118"/>
      <c r="DY427" s="118"/>
      <c r="DZ427" s="118"/>
      <c r="EA427" s="118"/>
      <c r="EB427" s="118"/>
      <c r="EC427" s="118"/>
      <c r="ED427" s="118"/>
      <c r="EE427" s="118"/>
      <c r="EF427" s="118"/>
      <c r="EG427" s="118"/>
      <c r="EH427" s="118"/>
      <c r="EI427" s="118"/>
      <c r="EJ427" s="118"/>
      <c r="EK427" s="118"/>
      <c r="EL427" s="123"/>
      <c r="EM427" s="123"/>
      <c r="EN427" s="118"/>
      <c r="EO427" s="118"/>
      <c r="EP427" s="118"/>
      <c r="EQ427" s="118"/>
      <c r="ER427" s="118"/>
      <c r="ES427" s="118"/>
      <c r="ET427" s="118"/>
      <c r="EU427" s="118"/>
      <c r="EV427" s="120"/>
      <c r="EW427" s="120"/>
      <c r="EX427" s="118"/>
      <c r="EY427" s="118"/>
      <c r="EZ427" s="118"/>
      <c r="FA427" s="118"/>
      <c r="FB427" s="118"/>
      <c r="FC427" s="118"/>
      <c r="FD427" s="118"/>
      <c r="FE427" s="118"/>
      <c r="FF427" s="118"/>
      <c r="FG427" s="118"/>
      <c r="FH427" s="118"/>
      <c r="FI427" s="118"/>
      <c r="FJ427" s="118"/>
      <c r="FK427" s="118"/>
      <c r="FL427" s="118"/>
      <c r="FM427" s="118"/>
      <c r="FN427" s="118"/>
      <c r="FO427" s="118"/>
      <c r="FP427" s="118"/>
      <c r="FQ427" s="118"/>
      <c r="FR427" s="118"/>
      <c r="FS427" s="118"/>
      <c r="FT427" s="118"/>
      <c r="FU427" s="118"/>
      <c r="FV427" s="118"/>
      <c r="FW427" s="118"/>
      <c r="FX427" s="118"/>
      <c r="FY427" s="118"/>
      <c r="FZ427" s="118"/>
      <c r="GA427" s="118"/>
      <c r="GB427" s="118"/>
      <c r="GC427" s="118"/>
      <c r="GD427" s="118"/>
      <c r="GE427" s="118"/>
      <c r="GF427" s="118"/>
      <c r="GG427" s="118"/>
      <c r="GH427" s="118"/>
      <c r="GI427" s="118"/>
      <c r="GJ427" s="118"/>
      <c r="GK427" s="118"/>
      <c r="GL427" s="118"/>
      <c r="GM427" s="118"/>
      <c r="GN427" s="118"/>
      <c r="GO427" s="118"/>
      <c r="GP427" s="118"/>
      <c r="GQ427" s="118"/>
      <c r="GR427" s="118"/>
      <c r="GS427" s="118"/>
      <c r="GT427" s="118"/>
      <c r="GU427" s="118"/>
      <c r="GV427" s="118"/>
      <c r="GW427" s="118"/>
      <c r="GX427" s="118"/>
      <c r="GY427" s="118"/>
      <c r="GZ427" s="118"/>
      <c r="HA427" s="118"/>
      <c r="HB427" s="118"/>
      <c r="HC427" s="118"/>
      <c r="HD427" s="118"/>
      <c r="HE427" s="118"/>
      <c r="HF427" s="118"/>
      <c r="HG427" s="118"/>
      <c r="HH427" s="118"/>
      <c r="HI427" s="118"/>
      <c r="HJ427" s="118"/>
      <c r="HK427" s="118"/>
      <c r="HL427" s="118"/>
      <c r="HM427" s="118"/>
      <c r="HN427" s="118"/>
      <c r="HO427" s="118"/>
      <c r="HP427" s="118"/>
      <c r="HQ427" s="118"/>
      <c r="HR427" s="118"/>
      <c r="HS427" s="118"/>
      <c r="HT427" s="118"/>
      <c r="HU427" s="118"/>
      <c r="HV427" s="118"/>
    </row>
    <row r="428" spans="1:230" x14ac:dyDescent="0.3">
      <c r="A428" s="120"/>
      <c r="B428" s="120"/>
      <c r="C428" s="118"/>
      <c r="D428" s="118"/>
      <c r="E428" s="118"/>
      <c r="F428" s="118"/>
      <c r="G428" s="118"/>
      <c r="H428" s="118"/>
      <c r="I428" s="118"/>
      <c r="J428" s="118"/>
      <c r="K428" s="118"/>
      <c r="L428" s="118"/>
      <c r="M428" s="118"/>
      <c r="N428" s="118"/>
      <c r="O428" s="118"/>
      <c r="P428" s="118"/>
      <c r="Q428" s="118"/>
      <c r="R428" s="118"/>
      <c r="S428" s="118"/>
      <c r="T428" s="123"/>
      <c r="U428" s="120"/>
      <c r="V428" s="118"/>
      <c r="W428" s="118"/>
      <c r="X428" s="118"/>
      <c r="Y428" s="118"/>
      <c r="Z428" s="118"/>
      <c r="AA428" s="118"/>
      <c r="AB428" s="118"/>
      <c r="AC428" s="118"/>
      <c r="AD428" s="118"/>
      <c r="AE428" s="118"/>
      <c r="AF428" s="118"/>
      <c r="AG428" s="118"/>
      <c r="AH428" s="118"/>
      <c r="AI428" s="118"/>
      <c r="AJ428" s="118"/>
      <c r="AK428" s="118"/>
      <c r="AL428" s="118"/>
      <c r="AM428" s="118"/>
      <c r="AN428" s="118"/>
      <c r="AO428" s="118"/>
      <c r="AP428" s="118"/>
      <c r="AQ428" s="118"/>
      <c r="AR428" s="118"/>
      <c r="AS428" s="123"/>
      <c r="AT428" s="123"/>
      <c r="AU428" s="118"/>
      <c r="AV428" s="118"/>
      <c r="AW428" s="118"/>
      <c r="AX428" s="118"/>
      <c r="AY428" s="118"/>
      <c r="AZ428" s="118"/>
      <c r="BA428" s="118"/>
      <c r="BB428" s="118"/>
      <c r="BC428" s="118"/>
      <c r="BD428" s="118"/>
      <c r="BE428" s="118"/>
      <c r="BF428" s="118"/>
      <c r="BG428" s="118"/>
      <c r="BH428" s="118"/>
      <c r="BI428" s="118"/>
      <c r="BJ428" s="118"/>
      <c r="BK428" s="118"/>
      <c r="BL428" s="118"/>
      <c r="BM428" s="118"/>
      <c r="BN428" s="118"/>
      <c r="BO428" s="118"/>
      <c r="BP428" s="118"/>
      <c r="BQ428" s="118"/>
      <c r="BR428" s="118"/>
      <c r="BS428" s="118"/>
      <c r="BT428" s="118"/>
      <c r="BU428" s="118"/>
      <c r="BV428" s="118"/>
      <c r="BW428" s="118"/>
      <c r="BX428" s="118"/>
      <c r="BY428" s="118"/>
      <c r="BZ428" s="118"/>
      <c r="CA428" s="118"/>
      <c r="CB428" s="118"/>
      <c r="CC428" s="118"/>
      <c r="CD428" s="118"/>
      <c r="CE428" s="118"/>
      <c r="CF428" s="118"/>
      <c r="CG428" s="118"/>
      <c r="CH428" s="118"/>
      <c r="CI428" s="118"/>
      <c r="CJ428" s="118"/>
      <c r="CK428" s="118"/>
      <c r="CL428" s="118"/>
      <c r="CM428" s="118"/>
      <c r="CN428" s="118"/>
      <c r="CO428" s="118"/>
      <c r="CP428" s="118"/>
      <c r="CQ428" s="118"/>
      <c r="CR428" s="118"/>
      <c r="CS428" s="118"/>
      <c r="CT428" s="118"/>
      <c r="CU428" s="118"/>
      <c r="CV428" s="118"/>
      <c r="CW428" s="118"/>
      <c r="CX428" s="118"/>
      <c r="CY428" s="118"/>
      <c r="CZ428" s="118"/>
      <c r="DA428" s="118"/>
      <c r="DB428" s="118"/>
      <c r="DC428" s="118"/>
      <c r="DD428" s="118"/>
      <c r="DE428" s="118"/>
      <c r="DF428" s="118"/>
      <c r="DG428" s="118"/>
      <c r="DH428" s="118"/>
      <c r="DI428" s="118"/>
      <c r="DJ428" s="118"/>
      <c r="DK428" s="118"/>
      <c r="DL428" s="118"/>
      <c r="DM428" s="118"/>
      <c r="DN428" s="118"/>
      <c r="DO428" s="118"/>
      <c r="DP428" s="118"/>
      <c r="DQ428" s="118"/>
      <c r="DR428" s="118"/>
      <c r="DS428" s="118"/>
      <c r="DT428" s="118"/>
      <c r="DU428" s="129"/>
      <c r="DV428" s="118"/>
      <c r="DW428" s="118"/>
      <c r="DX428" s="118"/>
      <c r="DY428" s="118"/>
      <c r="DZ428" s="118"/>
      <c r="EA428" s="118"/>
      <c r="EB428" s="118"/>
      <c r="EC428" s="118"/>
      <c r="ED428" s="118"/>
      <c r="EE428" s="118"/>
      <c r="EF428" s="118"/>
      <c r="EG428" s="118"/>
      <c r="EH428" s="118"/>
      <c r="EI428" s="118"/>
      <c r="EJ428" s="118"/>
      <c r="EK428" s="118"/>
      <c r="EL428" s="123"/>
      <c r="EM428" s="123"/>
      <c r="EN428" s="118"/>
      <c r="EO428" s="118"/>
      <c r="EP428" s="118"/>
      <c r="EQ428" s="118"/>
      <c r="ER428" s="118"/>
      <c r="ES428" s="118"/>
      <c r="ET428" s="118"/>
      <c r="EU428" s="118"/>
      <c r="EV428" s="120"/>
      <c r="EW428" s="120"/>
      <c r="EX428" s="118"/>
      <c r="EY428" s="118"/>
      <c r="EZ428" s="118"/>
      <c r="FA428" s="118"/>
      <c r="FB428" s="118"/>
      <c r="FC428" s="118"/>
      <c r="FD428" s="118"/>
      <c r="FE428" s="118"/>
      <c r="FF428" s="118"/>
      <c r="FG428" s="118"/>
      <c r="FH428" s="118"/>
      <c r="FI428" s="118"/>
      <c r="FJ428" s="118"/>
      <c r="FK428" s="118"/>
      <c r="FL428" s="118"/>
      <c r="FM428" s="118"/>
      <c r="FN428" s="118"/>
      <c r="FO428" s="118"/>
      <c r="FP428" s="118"/>
      <c r="FQ428" s="118"/>
      <c r="FR428" s="118"/>
      <c r="FS428" s="118"/>
      <c r="FT428" s="118"/>
      <c r="FU428" s="118"/>
      <c r="FV428" s="118"/>
      <c r="FW428" s="118"/>
      <c r="FX428" s="118"/>
      <c r="FY428" s="118"/>
      <c r="FZ428" s="118"/>
      <c r="GA428" s="118"/>
      <c r="GB428" s="118"/>
      <c r="GC428" s="118"/>
      <c r="GD428" s="118"/>
      <c r="GE428" s="118"/>
      <c r="GF428" s="118"/>
      <c r="GG428" s="118"/>
      <c r="GH428" s="118"/>
      <c r="GI428" s="118"/>
      <c r="GJ428" s="118"/>
      <c r="GK428" s="118"/>
      <c r="GL428" s="118"/>
      <c r="GM428" s="118"/>
      <c r="GN428" s="118"/>
      <c r="GO428" s="118"/>
      <c r="GP428" s="118"/>
      <c r="GQ428" s="118"/>
      <c r="GR428" s="118"/>
      <c r="GS428" s="118"/>
      <c r="GT428" s="118"/>
      <c r="GU428" s="118"/>
      <c r="GV428" s="118"/>
      <c r="GW428" s="118"/>
      <c r="GX428" s="118"/>
      <c r="GY428" s="118"/>
      <c r="GZ428" s="118"/>
      <c r="HA428" s="118"/>
      <c r="HB428" s="118"/>
      <c r="HC428" s="118"/>
      <c r="HD428" s="118"/>
      <c r="HE428" s="118"/>
      <c r="HF428" s="118"/>
      <c r="HG428" s="118"/>
      <c r="HH428" s="118"/>
      <c r="HI428" s="118"/>
      <c r="HJ428" s="118"/>
      <c r="HK428" s="118"/>
      <c r="HL428" s="118"/>
      <c r="HM428" s="118"/>
      <c r="HN428" s="118"/>
      <c r="HO428" s="118"/>
      <c r="HP428" s="118"/>
      <c r="HQ428" s="118"/>
      <c r="HR428" s="118"/>
      <c r="HS428" s="118"/>
      <c r="HT428" s="118"/>
      <c r="HU428" s="118"/>
      <c r="HV428" s="118"/>
    </row>
    <row r="429" spans="1:230" x14ac:dyDescent="0.3">
      <c r="A429" s="120"/>
      <c r="B429" s="120"/>
      <c r="C429" s="118"/>
      <c r="D429" s="118"/>
      <c r="E429" s="118"/>
      <c r="F429" s="118"/>
      <c r="G429" s="118"/>
      <c r="H429" s="118"/>
      <c r="I429" s="118"/>
      <c r="J429" s="118"/>
      <c r="K429" s="118"/>
      <c r="L429" s="118"/>
      <c r="M429" s="118"/>
      <c r="N429" s="118"/>
      <c r="O429" s="118"/>
      <c r="P429" s="118"/>
      <c r="Q429" s="118"/>
      <c r="R429" s="118"/>
      <c r="S429" s="118"/>
      <c r="T429" s="123"/>
      <c r="U429" s="120"/>
      <c r="V429" s="118"/>
      <c r="W429" s="118"/>
      <c r="X429" s="118"/>
      <c r="Y429" s="118"/>
      <c r="Z429" s="118"/>
      <c r="AA429" s="118"/>
      <c r="AB429" s="118"/>
      <c r="AC429" s="118"/>
      <c r="AD429" s="118"/>
      <c r="AE429" s="118"/>
      <c r="AF429" s="118"/>
      <c r="AG429" s="118"/>
      <c r="AH429" s="118"/>
      <c r="AI429" s="118"/>
      <c r="AJ429" s="118"/>
      <c r="AK429" s="118"/>
      <c r="AL429" s="118"/>
      <c r="AM429" s="118"/>
      <c r="AN429" s="118"/>
      <c r="AO429" s="118"/>
      <c r="AP429" s="118"/>
      <c r="AQ429" s="118"/>
      <c r="AR429" s="118"/>
      <c r="AS429" s="123"/>
      <c r="AT429" s="123"/>
      <c r="AU429" s="118"/>
      <c r="AV429" s="118"/>
      <c r="AW429" s="118"/>
      <c r="AX429" s="118"/>
      <c r="AY429" s="118"/>
      <c r="AZ429" s="118"/>
      <c r="BA429" s="118"/>
      <c r="BB429" s="118"/>
      <c r="BC429" s="118"/>
      <c r="BD429" s="118"/>
      <c r="BE429" s="118"/>
      <c r="BF429" s="118"/>
      <c r="BG429" s="118"/>
      <c r="BH429" s="118"/>
      <c r="BI429" s="118"/>
      <c r="BJ429" s="118"/>
      <c r="BK429" s="118"/>
      <c r="BL429" s="118"/>
      <c r="BM429" s="118"/>
      <c r="BN429" s="118"/>
      <c r="BO429" s="118"/>
      <c r="BP429" s="118"/>
      <c r="BQ429" s="118"/>
      <c r="BR429" s="118"/>
      <c r="BS429" s="118"/>
      <c r="BT429" s="118"/>
      <c r="BU429" s="118"/>
      <c r="BV429" s="118"/>
      <c r="BW429" s="118"/>
      <c r="BX429" s="118"/>
      <c r="BY429" s="118"/>
      <c r="BZ429" s="118"/>
      <c r="CA429" s="118"/>
      <c r="CB429" s="118"/>
      <c r="CC429" s="118"/>
      <c r="CD429" s="118"/>
      <c r="CE429" s="118"/>
      <c r="CF429" s="118"/>
      <c r="CG429" s="118"/>
      <c r="CH429" s="118"/>
      <c r="CI429" s="118"/>
      <c r="CJ429" s="118"/>
      <c r="CK429" s="118"/>
      <c r="CL429" s="118"/>
      <c r="CM429" s="118"/>
      <c r="CN429" s="118"/>
      <c r="CO429" s="118"/>
      <c r="CP429" s="118"/>
      <c r="CQ429" s="118"/>
      <c r="CR429" s="118"/>
      <c r="CS429" s="118"/>
      <c r="CT429" s="118"/>
      <c r="CU429" s="118"/>
      <c r="CV429" s="118"/>
      <c r="CW429" s="118"/>
      <c r="CX429" s="118"/>
      <c r="CY429" s="118"/>
      <c r="CZ429" s="118"/>
      <c r="DA429" s="118"/>
      <c r="DB429" s="118"/>
      <c r="DC429" s="118"/>
      <c r="DD429" s="118"/>
      <c r="DE429" s="118"/>
      <c r="DF429" s="118"/>
      <c r="DG429" s="118"/>
      <c r="DH429" s="118"/>
      <c r="DI429" s="118"/>
      <c r="DJ429" s="118"/>
      <c r="DK429" s="118"/>
      <c r="DL429" s="118"/>
      <c r="DM429" s="118"/>
      <c r="DN429" s="118"/>
      <c r="DO429" s="118"/>
      <c r="DP429" s="118"/>
      <c r="DQ429" s="118"/>
      <c r="DR429" s="118"/>
      <c r="DS429" s="118"/>
      <c r="DT429" s="118"/>
      <c r="DU429" s="129"/>
      <c r="DV429" s="118"/>
      <c r="DW429" s="118"/>
      <c r="DX429" s="118"/>
      <c r="DY429" s="118"/>
      <c r="DZ429" s="118"/>
      <c r="EA429" s="118"/>
      <c r="EB429" s="118"/>
      <c r="EC429" s="118"/>
      <c r="ED429" s="118"/>
      <c r="EE429" s="118"/>
      <c r="EF429" s="118"/>
      <c r="EG429" s="118"/>
      <c r="EH429" s="118"/>
      <c r="EI429" s="118"/>
      <c r="EJ429" s="118"/>
      <c r="EK429" s="118"/>
      <c r="EL429" s="123"/>
      <c r="EM429" s="123"/>
      <c r="EN429" s="118"/>
      <c r="EO429" s="118"/>
      <c r="EP429" s="118"/>
      <c r="EQ429" s="118"/>
      <c r="ER429" s="118"/>
      <c r="ES429" s="118"/>
      <c r="ET429" s="118"/>
      <c r="EU429" s="118"/>
      <c r="EV429" s="120"/>
      <c r="EW429" s="120"/>
      <c r="EX429" s="118"/>
      <c r="EY429" s="118"/>
      <c r="EZ429" s="118"/>
      <c r="FA429" s="118"/>
      <c r="FB429" s="118"/>
      <c r="FC429" s="118"/>
      <c r="FD429" s="118"/>
      <c r="FE429" s="118"/>
      <c r="FF429" s="118"/>
      <c r="FG429" s="118"/>
      <c r="FH429" s="118"/>
      <c r="FI429" s="118"/>
      <c r="FJ429" s="118"/>
      <c r="FK429" s="118"/>
      <c r="FL429" s="118"/>
      <c r="FM429" s="118"/>
      <c r="FN429" s="118"/>
      <c r="FO429" s="118"/>
      <c r="FP429" s="118"/>
      <c r="FQ429" s="118"/>
      <c r="FR429" s="118"/>
      <c r="FS429" s="118"/>
      <c r="FT429" s="118"/>
      <c r="FU429" s="118"/>
      <c r="FV429" s="118"/>
      <c r="FW429" s="118"/>
      <c r="FX429" s="118"/>
      <c r="FY429" s="118"/>
      <c r="FZ429" s="118"/>
      <c r="GA429" s="118"/>
      <c r="GB429" s="118"/>
      <c r="GC429" s="118"/>
      <c r="GD429" s="118"/>
      <c r="GE429" s="118"/>
      <c r="GF429" s="118"/>
      <c r="GG429" s="118"/>
      <c r="GH429" s="118"/>
      <c r="GI429" s="118"/>
      <c r="GJ429" s="118"/>
      <c r="GK429" s="118"/>
      <c r="GL429" s="118"/>
      <c r="GM429" s="118"/>
      <c r="GN429" s="118"/>
      <c r="GO429" s="118"/>
      <c r="GP429" s="118"/>
      <c r="GQ429" s="118"/>
      <c r="GR429" s="118"/>
      <c r="GS429" s="118"/>
      <c r="GT429" s="118"/>
      <c r="GU429" s="118"/>
      <c r="GV429" s="118"/>
      <c r="GW429" s="118"/>
      <c r="GX429" s="118"/>
      <c r="GY429" s="118"/>
      <c r="GZ429" s="118"/>
      <c r="HA429" s="118"/>
      <c r="HB429" s="118"/>
      <c r="HC429" s="118"/>
      <c r="HD429" s="118"/>
      <c r="HE429" s="118"/>
      <c r="HF429" s="118"/>
      <c r="HG429" s="118"/>
      <c r="HH429" s="118"/>
      <c r="HI429" s="118"/>
      <c r="HJ429" s="118"/>
      <c r="HK429" s="118"/>
      <c r="HL429" s="118"/>
      <c r="HM429" s="118"/>
      <c r="HN429" s="118"/>
      <c r="HO429" s="118"/>
      <c r="HP429" s="118"/>
      <c r="HQ429" s="118"/>
      <c r="HR429" s="118"/>
      <c r="HS429" s="118"/>
      <c r="HT429" s="118"/>
      <c r="HU429" s="118"/>
      <c r="HV429" s="118"/>
    </row>
    <row r="430" spans="1:230" x14ac:dyDescent="0.3">
      <c r="A430" s="120"/>
      <c r="B430" s="120"/>
      <c r="C430" s="118"/>
      <c r="D430" s="118"/>
      <c r="E430" s="118"/>
      <c r="F430" s="118"/>
      <c r="G430" s="118"/>
      <c r="H430" s="118"/>
      <c r="I430" s="118"/>
      <c r="J430" s="118"/>
      <c r="K430" s="118"/>
      <c r="L430" s="118"/>
      <c r="M430" s="118"/>
      <c r="N430" s="118"/>
      <c r="O430" s="118"/>
      <c r="P430" s="118"/>
      <c r="Q430" s="118"/>
      <c r="R430" s="118"/>
      <c r="S430" s="118"/>
      <c r="T430" s="123"/>
      <c r="U430" s="120"/>
      <c r="V430" s="118"/>
      <c r="W430" s="118"/>
      <c r="X430" s="118"/>
      <c r="Y430" s="118"/>
      <c r="Z430" s="118"/>
      <c r="AA430" s="118"/>
      <c r="AB430" s="118"/>
      <c r="AC430" s="118"/>
      <c r="AD430" s="118"/>
      <c r="AE430" s="118"/>
      <c r="AF430" s="118"/>
      <c r="AG430" s="118"/>
      <c r="AH430" s="118"/>
      <c r="AI430" s="118"/>
      <c r="AJ430" s="118"/>
      <c r="AK430" s="118"/>
      <c r="AL430" s="118"/>
      <c r="AM430" s="118"/>
      <c r="AN430" s="118"/>
      <c r="AO430" s="118"/>
      <c r="AP430" s="118"/>
      <c r="AQ430" s="118"/>
      <c r="AR430" s="118"/>
      <c r="AS430" s="123"/>
      <c r="AT430" s="123"/>
      <c r="AU430" s="118"/>
      <c r="AV430" s="118"/>
      <c r="AW430" s="118"/>
      <c r="AX430" s="118"/>
      <c r="AY430" s="118"/>
      <c r="AZ430" s="118"/>
      <c r="BA430" s="118"/>
      <c r="BB430" s="118"/>
      <c r="BC430" s="118"/>
      <c r="BD430" s="118"/>
      <c r="BE430" s="118"/>
      <c r="BF430" s="118"/>
      <c r="BG430" s="118"/>
      <c r="BH430" s="118"/>
      <c r="BI430" s="118"/>
      <c r="BJ430" s="118"/>
      <c r="BK430" s="118"/>
      <c r="BL430" s="118"/>
      <c r="BM430" s="118"/>
      <c r="BN430" s="118"/>
      <c r="BO430" s="118"/>
      <c r="BP430" s="118"/>
      <c r="BQ430" s="118"/>
      <c r="BR430" s="118"/>
      <c r="BS430" s="118"/>
      <c r="BT430" s="118"/>
      <c r="BU430" s="118"/>
      <c r="BV430" s="118"/>
      <c r="BW430" s="118"/>
      <c r="BX430" s="118"/>
      <c r="BY430" s="118"/>
      <c r="BZ430" s="118"/>
      <c r="CA430" s="118"/>
      <c r="CB430" s="118"/>
      <c r="CC430" s="118"/>
      <c r="CD430" s="118"/>
      <c r="CE430" s="118"/>
      <c r="CF430" s="118"/>
      <c r="CG430" s="118"/>
      <c r="CH430" s="118"/>
      <c r="CI430" s="118"/>
      <c r="CJ430" s="118"/>
      <c r="CK430" s="118"/>
      <c r="CL430" s="118"/>
      <c r="CM430" s="118"/>
      <c r="CN430" s="118"/>
      <c r="CO430" s="118"/>
      <c r="CP430" s="118"/>
      <c r="CQ430" s="118"/>
      <c r="CR430" s="118"/>
      <c r="CS430" s="118"/>
      <c r="CT430" s="118"/>
      <c r="CU430" s="118"/>
      <c r="CV430" s="118"/>
      <c r="CW430" s="118"/>
      <c r="CX430" s="118"/>
      <c r="CY430" s="118"/>
      <c r="CZ430" s="118"/>
      <c r="DA430" s="118"/>
      <c r="DB430" s="118"/>
      <c r="DC430" s="118"/>
      <c r="DD430" s="118"/>
      <c r="DE430" s="118"/>
      <c r="DF430" s="118"/>
      <c r="DG430" s="118"/>
      <c r="DH430" s="118"/>
      <c r="DI430" s="118"/>
      <c r="DJ430" s="118"/>
      <c r="DK430" s="118"/>
      <c r="DL430" s="118"/>
      <c r="DM430" s="118"/>
      <c r="DN430" s="118"/>
      <c r="DO430" s="118"/>
      <c r="DP430" s="118"/>
      <c r="DQ430" s="118"/>
      <c r="DR430" s="118"/>
      <c r="DS430" s="118"/>
      <c r="DT430" s="118"/>
      <c r="DU430" s="129"/>
      <c r="DV430" s="118"/>
      <c r="DW430" s="118"/>
      <c r="DX430" s="118"/>
      <c r="DY430" s="118"/>
      <c r="DZ430" s="118"/>
      <c r="EA430" s="118"/>
      <c r="EB430" s="118"/>
      <c r="EC430" s="118"/>
      <c r="ED430" s="118"/>
      <c r="EE430" s="118"/>
      <c r="EF430" s="118"/>
      <c r="EG430" s="118"/>
      <c r="EH430" s="118"/>
      <c r="EI430" s="118"/>
      <c r="EJ430" s="118"/>
      <c r="EK430" s="118"/>
      <c r="EL430" s="123"/>
      <c r="EM430" s="123"/>
      <c r="EN430" s="118"/>
      <c r="EO430" s="118"/>
      <c r="EP430" s="118"/>
      <c r="EQ430" s="118"/>
      <c r="ER430" s="118"/>
      <c r="ES430" s="118"/>
      <c r="ET430" s="118"/>
      <c r="EU430" s="118"/>
      <c r="EV430" s="120"/>
      <c r="EW430" s="120"/>
      <c r="EX430" s="118"/>
      <c r="EY430" s="118"/>
      <c r="EZ430" s="118"/>
      <c r="FA430" s="118"/>
      <c r="FB430" s="118"/>
      <c r="FC430" s="118"/>
      <c r="FD430" s="118"/>
      <c r="FE430" s="118"/>
      <c r="FF430" s="118"/>
      <c r="FG430" s="118"/>
      <c r="FH430" s="118"/>
      <c r="FI430" s="118"/>
      <c r="FJ430" s="118"/>
      <c r="FK430" s="118"/>
      <c r="FL430" s="118"/>
      <c r="FM430" s="118"/>
      <c r="FN430" s="118"/>
      <c r="FO430" s="118"/>
      <c r="FP430" s="118"/>
      <c r="FQ430" s="118"/>
      <c r="FR430" s="118"/>
      <c r="FS430" s="118"/>
      <c r="FT430" s="118"/>
      <c r="FU430" s="118"/>
      <c r="FV430" s="118"/>
      <c r="FW430" s="118"/>
      <c r="FX430" s="118"/>
      <c r="FY430" s="118"/>
      <c r="FZ430" s="118"/>
      <c r="GA430" s="118"/>
      <c r="GB430" s="118"/>
      <c r="GC430" s="118"/>
      <c r="GD430" s="118"/>
      <c r="GE430" s="118"/>
      <c r="GF430" s="118"/>
      <c r="GG430" s="118"/>
      <c r="GH430" s="118"/>
      <c r="GI430" s="118"/>
      <c r="GJ430" s="118"/>
      <c r="GK430" s="118"/>
      <c r="GL430" s="118"/>
      <c r="GM430" s="118"/>
      <c r="GN430" s="118"/>
      <c r="GO430" s="118"/>
      <c r="GP430" s="118"/>
      <c r="GQ430" s="118"/>
      <c r="GR430" s="118"/>
      <c r="GS430" s="118"/>
      <c r="GT430" s="118"/>
      <c r="GU430" s="118"/>
      <c r="GV430" s="118"/>
      <c r="GW430" s="118"/>
      <c r="GX430" s="118"/>
      <c r="GY430" s="118"/>
      <c r="GZ430" s="118"/>
      <c r="HA430" s="118"/>
      <c r="HB430" s="118"/>
      <c r="HC430" s="118"/>
      <c r="HD430" s="118"/>
      <c r="HE430" s="118"/>
      <c r="HF430" s="118"/>
      <c r="HG430" s="118"/>
      <c r="HH430" s="118"/>
      <c r="HI430" s="118"/>
      <c r="HJ430" s="118"/>
      <c r="HK430" s="118"/>
      <c r="HL430" s="118"/>
      <c r="HM430" s="118"/>
      <c r="HN430" s="118"/>
      <c r="HO430" s="118"/>
      <c r="HP430" s="118"/>
      <c r="HQ430" s="118"/>
      <c r="HR430" s="118"/>
      <c r="HS430" s="118"/>
      <c r="HT430" s="118"/>
      <c r="HU430" s="118"/>
      <c r="HV430" s="118"/>
    </row>
    <row r="431" spans="1:230" x14ac:dyDescent="0.3">
      <c r="A431" s="120"/>
      <c r="B431" s="120"/>
      <c r="C431" s="118"/>
      <c r="D431" s="118"/>
      <c r="E431" s="118"/>
      <c r="F431" s="118"/>
      <c r="G431" s="118"/>
      <c r="H431" s="118"/>
      <c r="I431" s="118"/>
      <c r="J431" s="118"/>
      <c r="K431" s="118"/>
      <c r="L431" s="118"/>
      <c r="M431" s="118"/>
      <c r="N431" s="118"/>
      <c r="O431" s="118"/>
      <c r="P431" s="118"/>
      <c r="Q431" s="118"/>
      <c r="R431" s="118"/>
      <c r="S431" s="118"/>
      <c r="T431" s="123"/>
      <c r="U431" s="120"/>
      <c r="V431" s="118"/>
      <c r="W431" s="118"/>
      <c r="X431" s="118"/>
      <c r="Y431" s="118"/>
      <c r="Z431" s="118"/>
      <c r="AA431" s="118"/>
      <c r="AB431" s="118"/>
      <c r="AC431" s="118"/>
      <c r="AD431" s="118"/>
      <c r="AE431" s="118"/>
      <c r="AF431" s="118"/>
      <c r="AG431" s="118"/>
      <c r="AH431" s="118"/>
      <c r="AI431" s="118"/>
      <c r="AJ431" s="118"/>
      <c r="AK431" s="118"/>
      <c r="AL431" s="118"/>
      <c r="AM431" s="118"/>
      <c r="AN431" s="118"/>
      <c r="AO431" s="118"/>
      <c r="AP431" s="118"/>
      <c r="AQ431" s="118"/>
      <c r="AR431" s="118"/>
      <c r="AS431" s="123"/>
      <c r="AT431" s="123"/>
      <c r="AU431" s="118"/>
      <c r="AV431" s="118"/>
      <c r="AW431" s="118"/>
      <c r="AX431" s="118"/>
      <c r="AY431" s="118"/>
      <c r="AZ431" s="118"/>
      <c r="BA431" s="118"/>
      <c r="BB431" s="118"/>
      <c r="BC431" s="118"/>
      <c r="BD431" s="118"/>
      <c r="BE431" s="118"/>
      <c r="BF431" s="118"/>
      <c r="BG431" s="118"/>
      <c r="BH431" s="118"/>
      <c r="BI431" s="118"/>
      <c r="BJ431" s="118"/>
      <c r="BK431" s="118"/>
      <c r="BL431" s="118"/>
      <c r="BM431" s="118"/>
      <c r="BN431" s="118"/>
      <c r="BO431" s="118"/>
      <c r="BP431" s="118"/>
      <c r="BQ431" s="118"/>
      <c r="BR431" s="118"/>
      <c r="BS431" s="118"/>
      <c r="BT431" s="118"/>
      <c r="BU431" s="118"/>
      <c r="BV431" s="118"/>
      <c r="BW431" s="118"/>
      <c r="BX431" s="118"/>
      <c r="BY431" s="118"/>
      <c r="BZ431" s="118"/>
      <c r="CA431" s="118"/>
      <c r="CB431" s="118"/>
      <c r="CC431" s="118"/>
      <c r="CD431" s="118"/>
      <c r="CE431" s="118"/>
      <c r="CF431" s="118"/>
      <c r="CG431" s="118"/>
      <c r="CH431" s="118"/>
      <c r="CI431" s="118"/>
      <c r="CJ431" s="118"/>
      <c r="CK431" s="118"/>
      <c r="CL431" s="118"/>
      <c r="CM431" s="118"/>
      <c r="CN431" s="118"/>
      <c r="CO431" s="118"/>
      <c r="CP431" s="118"/>
      <c r="CQ431" s="118"/>
      <c r="CR431" s="118"/>
      <c r="CS431" s="118"/>
      <c r="CT431" s="118"/>
      <c r="CU431" s="118"/>
      <c r="CV431" s="118"/>
      <c r="CW431" s="118"/>
      <c r="CX431" s="118"/>
      <c r="CY431" s="118"/>
      <c r="CZ431" s="118"/>
      <c r="DA431" s="118"/>
      <c r="DB431" s="118"/>
      <c r="DC431" s="118"/>
      <c r="DD431" s="118"/>
      <c r="DE431" s="118"/>
      <c r="DF431" s="118"/>
      <c r="DG431" s="118"/>
      <c r="DH431" s="118"/>
      <c r="DI431" s="118"/>
      <c r="DJ431" s="118"/>
      <c r="DK431" s="118"/>
      <c r="DL431" s="118"/>
      <c r="DM431" s="118"/>
      <c r="DN431" s="118"/>
      <c r="DO431" s="118"/>
      <c r="DP431" s="118"/>
      <c r="DQ431" s="118"/>
      <c r="DR431" s="118"/>
      <c r="DS431" s="118"/>
      <c r="DT431" s="118"/>
      <c r="DU431" s="129"/>
      <c r="DV431" s="118"/>
      <c r="DW431" s="118"/>
      <c r="DX431" s="118"/>
      <c r="DY431" s="118"/>
      <c r="DZ431" s="118"/>
      <c r="EA431" s="118"/>
      <c r="EB431" s="118"/>
      <c r="EC431" s="118"/>
      <c r="ED431" s="118"/>
      <c r="EE431" s="118"/>
      <c r="EF431" s="118"/>
      <c r="EG431" s="118"/>
      <c r="EH431" s="118"/>
      <c r="EI431" s="118"/>
      <c r="EJ431" s="118"/>
      <c r="EK431" s="118"/>
      <c r="EL431" s="123"/>
      <c r="EM431" s="123"/>
      <c r="EN431" s="118"/>
      <c r="EO431" s="118"/>
      <c r="EP431" s="118"/>
      <c r="EQ431" s="118"/>
      <c r="ER431" s="118"/>
      <c r="ES431" s="118"/>
      <c r="ET431" s="118"/>
      <c r="EU431" s="118"/>
      <c r="EV431" s="120"/>
      <c r="EW431" s="120"/>
      <c r="EX431" s="118"/>
      <c r="EY431" s="118"/>
      <c r="EZ431" s="118"/>
      <c r="FA431" s="118"/>
      <c r="FB431" s="118"/>
      <c r="FC431" s="118"/>
      <c r="FD431" s="118"/>
      <c r="FE431" s="118"/>
      <c r="FF431" s="118"/>
      <c r="FG431" s="118"/>
      <c r="FH431" s="118"/>
      <c r="FI431" s="118"/>
      <c r="FJ431" s="118"/>
      <c r="FK431" s="118"/>
      <c r="FL431" s="118"/>
      <c r="FM431" s="118"/>
      <c r="FN431" s="118"/>
      <c r="FO431" s="118"/>
      <c r="FP431" s="118"/>
      <c r="FQ431" s="118"/>
      <c r="FR431" s="118"/>
      <c r="FS431" s="118"/>
      <c r="FT431" s="118"/>
      <c r="FU431" s="118"/>
      <c r="FV431" s="118"/>
      <c r="FW431" s="118"/>
      <c r="FX431" s="118"/>
      <c r="FY431" s="118"/>
      <c r="FZ431" s="118"/>
      <c r="GA431" s="118"/>
      <c r="GB431" s="118"/>
      <c r="GC431" s="118"/>
      <c r="GD431" s="118"/>
      <c r="GE431" s="118"/>
      <c r="GF431" s="118"/>
      <c r="GG431" s="118"/>
      <c r="GH431" s="118"/>
      <c r="GI431" s="118"/>
      <c r="GJ431" s="118"/>
      <c r="GK431" s="118"/>
      <c r="GL431" s="118"/>
      <c r="GM431" s="118"/>
      <c r="GN431" s="118"/>
      <c r="GO431" s="118"/>
      <c r="GP431" s="118"/>
      <c r="GQ431" s="118"/>
      <c r="GR431" s="118"/>
      <c r="GS431" s="118"/>
      <c r="GT431" s="118"/>
      <c r="GU431" s="118"/>
      <c r="GV431" s="118"/>
      <c r="GW431" s="118"/>
      <c r="GX431" s="118"/>
      <c r="GY431" s="118"/>
      <c r="GZ431" s="118"/>
      <c r="HA431" s="118"/>
      <c r="HB431" s="118"/>
      <c r="HC431" s="118"/>
      <c r="HD431" s="118"/>
      <c r="HE431" s="118"/>
      <c r="HF431" s="118"/>
      <c r="HG431" s="118"/>
      <c r="HH431" s="118"/>
      <c r="HI431" s="118"/>
      <c r="HJ431" s="118"/>
      <c r="HK431" s="118"/>
      <c r="HL431" s="118"/>
      <c r="HM431" s="118"/>
      <c r="HN431" s="118"/>
      <c r="HO431" s="118"/>
      <c r="HP431" s="118"/>
      <c r="HQ431" s="118"/>
      <c r="HR431" s="118"/>
      <c r="HS431" s="118"/>
      <c r="HT431" s="118"/>
      <c r="HU431" s="118"/>
      <c r="HV431" s="118"/>
    </row>
    <row r="432" spans="1:230" x14ac:dyDescent="0.3">
      <c r="A432" s="120"/>
      <c r="B432" s="120"/>
      <c r="C432" s="118"/>
      <c r="D432" s="118"/>
      <c r="E432" s="118"/>
      <c r="F432" s="118"/>
      <c r="G432" s="118"/>
      <c r="H432" s="118"/>
      <c r="I432" s="118"/>
      <c r="J432" s="118"/>
      <c r="K432" s="118"/>
      <c r="L432" s="118"/>
      <c r="M432" s="118"/>
      <c r="N432" s="118"/>
      <c r="O432" s="118"/>
      <c r="P432" s="118"/>
      <c r="Q432" s="118"/>
      <c r="R432" s="118"/>
      <c r="S432" s="118"/>
      <c r="T432" s="123"/>
      <c r="U432" s="120"/>
      <c r="V432" s="118"/>
      <c r="W432" s="118"/>
      <c r="X432" s="118"/>
      <c r="Y432" s="118"/>
      <c r="Z432" s="118"/>
      <c r="AA432" s="118"/>
      <c r="AB432" s="118"/>
      <c r="AC432" s="118"/>
      <c r="AD432" s="118"/>
      <c r="AE432" s="118"/>
      <c r="AF432" s="118"/>
      <c r="AG432" s="118"/>
      <c r="AH432" s="118"/>
      <c r="AI432" s="118"/>
      <c r="AJ432" s="118"/>
      <c r="AK432" s="118"/>
      <c r="AL432" s="118"/>
      <c r="AM432" s="118"/>
      <c r="AN432" s="118"/>
      <c r="AO432" s="118"/>
      <c r="AP432" s="118"/>
      <c r="AQ432" s="118"/>
      <c r="AR432" s="118"/>
      <c r="AS432" s="123"/>
      <c r="AT432" s="123"/>
      <c r="AU432" s="118"/>
      <c r="AV432" s="118"/>
      <c r="AW432" s="118"/>
      <c r="AX432" s="118"/>
      <c r="AY432" s="118"/>
      <c r="AZ432" s="118"/>
      <c r="BA432" s="118"/>
      <c r="BB432" s="118"/>
      <c r="BC432" s="118"/>
      <c r="BD432" s="118"/>
      <c r="BE432" s="118"/>
      <c r="BF432" s="118"/>
      <c r="BG432" s="118"/>
      <c r="BH432" s="118"/>
      <c r="BI432" s="118"/>
      <c r="BJ432" s="118"/>
      <c r="BK432" s="118"/>
      <c r="BL432" s="118"/>
      <c r="BM432" s="118"/>
      <c r="BN432" s="118"/>
      <c r="BO432" s="118"/>
      <c r="BP432" s="118"/>
      <c r="BQ432" s="118"/>
      <c r="BR432" s="118"/>
      <c r="BS432" s="118"/>
      <c r="BT432" s="118"/>
      <c r="BU432" s="118"/>
      <c r="BV432" s="118"/>
      <c r="BW432" s="118"/>
      <c r="BX432" s="118"/>
      <c r="BY432" s="118"/>
      <c r="BZ432" s="118"/>
      <c r="CA432" s="118"/>
      <c r="CB432" s="118"/>
      <c r="CC432" s="118"/>
      <c r="CD432" s="118"/>
      <c r="CE432" s="118"/>
      <c r="CF432" s="118"/>
      <c r="CG432" s="118"/>
      <c r="CH432" s="118"/>
      <c r="CI432" s="118"/>
      <c r="CJ432" s="118"/>
      <c r="CK432" s="118"/>
      <c r="CL432" s="118"/>
      <c r="CM432" s="118"/>
      <c r="CN432" s="118"/>
      <c r="CO432" s="118"/>
      <c r="CP432" s="118"/>
      <c r="CQ432" s="118"/>
      <c r="CR432" s="118"/>
      <c r="CS432" s="118"/>
      <c r="CT432" s="118"/>
      <c r="CU432" s="118"/>
      <c r="CV432" s="118"/>
      <c r="CW432" s="118"/>
      <c r="CX432" s="118"/>
      <c r="CY432" s="118"/>
      <c r="CZ432" s="118"/>
      <c r="DA432" s="118"/>
      <c r="DB432" s="118"/>
      <c r="DC432" s="118"/>
      <c r="DD432" s="118"/>
      <c r="DE432" s="118"/>
      <c r="DF432" s="118"/>
      <c r="DG432" s="118"/>
      <c r="DH432" s="118"/>
      <c r="DI432" s="118"/>
      <c r="DJ432" s="118"/>
      <c r="DK432" s="118"/>
      <c r="DL432" s="118"/>
      <c r="DM432" s="118"/>
      <c r="DN432" s="118"/>
      <c r="DO432" s="118"/>
      <c r="DP432" s="118"/>
      <c r="DQ432" s="118"/>
      <c r="DR432" s="118"/>
      <c r="DS432" s="118"/>
      <c r="DT432" s="118"/>
      <c r="DU432" s="129"/>
      <c r="DV432" s="118"/>
      <c r="DW432" s="118"/>
      <c r="DX432" s="118"/>
      <c r="DY432" s="118"/>
      <c r="DZ432" s="118"/>
      <c r="EA432" s="118"/>
      <c r="EB432" s="118"/>
      <c r="EC432" s="118"/>
      <c r="ED432" s="118"/>
      <c r="EE432" s="118"/>
      <c r="EF432" s="118"/>
      <c r="EG432" s="118"/>
      <c r="EH432" s="118"/>
      <c r="EI432" s="118"/>
      <c r="EJ432" s="118"/>
      <c r="EK432" s="118"/>
      <c r="EL432" s="123"/>
      <c r="EM432" s="123"/>
      <c r="EN432" s="118"/>
      <c r="EO432" s="118"/>
      <c r="EP432" s="118"/>
      <c r="EQ432" s="118"/>
      <c r="ER432" s="118"/>
      <c r="ES432" s="118"/>
      <c r="ET432" s="118"/>
      <c r="EU432" s="118"/>
      <c r="EV432" s="120"/>
      <c r="EW432" s="120"/>
      <c r="EX432" s="118"/>
      <c r="EY432" s="118"/>
      <c r="EZ432" s="118"/>
      <c r="FA432" s="118"/>
      <c r="FB432" s="118"/>
      <c r="FC432" s="118"/>
      <c r="FD432" s="118"/>
      <c r="FE432" s="118"/>
      <c r="FF432" s="118"/>
      <c r="FG432" s="118"/>
      <c r="FH432" s="118"/>
      <c r="FI432" s="118"/>
      <c r="FJ432" s="118"/>
      <c r="FK432" s="118"/>
      <c r="FL432" s="118"/>
      <c r="FM432" s="118"/>
      <c r="FN432" s="118"/>
      <c r="FO432" s="118"/>
      <c r="FP432" s="118"/>
      <c r="FQ432" s="118"/>
      <c r="FR432" s="118"/>
      <c r="FS432" s="118"/>
      <c r="FT432" s="118"/>
      <c r="FU432" s="118"/>
      <c r="FV432" s="118"/>
      <c r="FW432" s="118"/>
      <c r="FX432" s="118"/>
      <c r="FY432" s="118"/>
      <c r="FZ432" s="118"/>
      <c r="GA432" s="118"/>
      <c r="GB432" s="118"/>
      <c r="GC432" s="118"/>
      <c r="GD432" s="118"/>
      <c r="GE432" s="118"/>
      <c r="GF432" s="118"/>
      <c r="GG432" s="118"/>
      <c r="GH432" s="118"/>
      <c r="GI432" s="118"/>
      <c r="GJ432" s="118"/>
      <c r="GK432" s="118"/>
      <c r="GL432" s="118"/>
      <c r="GM432" s="118"/>
      <c r="GN432" s="118"/>
      <c r="GO432" s="118"/>
      <c r="GP432" s="118"/>
      <c r="GQ432" s="118"/>
      <c r="GR432" s="118"/>
      <c r="GS432" s="118"/>
      <c r="GT432" s="118"/>
      <c r="GU432" s="118"/>
      <c r="GV432" s="118"/>
      <c r="GW432" s="118"/>
      <c r="GX432" s="118"/>
      <c r="GY432" s="118"/>
      <c r="GZ432" s="118"/>
      <c r="HA432" s="118"/>
      <c r="HB432" s="118"/>
      <c r="HC432" s="118"/>
      <c r="HD432" s="118"/>
      <c r="HE432" s="118"/>
      <c r="HF432" s="118"/>
      <c r="HG432" s="118"/>
      <c r="HH432" s="118"/>
      <c r="HI432" s="118"/>
      <c r="HJ432" s="118"/>
      <c r="HK432" s="118"/>
      <c r="HL432" s="118"/>
      <c r="HM432" s="118"/>
      <c r="HN432" s="118"/>
      <c r="HO432" s="118"/>
      <c r="HP432" s="118"/>
      <c r="HQ432" s="118"/>
      <c r="HR432" s="118"/>
      <c r="HS432" s="118"/>
      <c r="HT432" s="118"/>
      <c r="HU432" s="118"/>
      <c r="HV432" s="118"/>
    </row>
    <row r="433" spans="1:230" x14ac:dyDescent="0.3">
      <c r="A433" s="120"/>
      <c r="B433" s="120"/>
      <c r="C433" s="118"/>
      <c r="D433" s="118"/>
      <c r="E433" s="118"/>
      <c r="F433" s="118"/>
      <c r="G433" s="118"/>
      <c r="H433" s="118"/>
      <c r="I433" s="118"/>
      <c r="J433" s="118"/>
      <c r="K433" s="118"/>
      <c r="L433" s="118"/>
      <c r="M433" s="118"/>
      <c r="N433" s="118"/>
      <c r="O433" s="118"/>
      <c r="P433" s="118"/>
      <c r="Q433" s="118"/>
      <c r="R433" s="118"/>
      <c r="S433" s="118"/>
      <c r="T433" s="123"/>
      <c r="U433" s="120"/>
      <c r="V433" s="118"/>
      <c r="W433" s="118"/>
      <c r="X433" s="118"/>
      <c r="Y433" s="118"/>
      <c r="Z433" s="118"/>
      <c r="AA433" s="118"/>
      <c r="AB433" s="118"/>
      <c r="AC433" s="118"/>
      <c r="AD433" s="118"/>
      <c r="AE433" s="118"/>
      <c r="AF433" s="118"/>
      <c r="AG433" s="118"/>
      <c r="AH433" s="118"/>
      <c r="AI433" s="118"/>
      <c r="AJ433" s="118"/>
      <c r="AK433" s="118"/>
      <c r="AL433" s="118"/>
      <c r="AM433" s="118"/>
      <c r="AN433" s="118"/>
      <c r="AO433" s="118"/>
      <c r="AP433" s="118"/>
      <c r="AQ433" s="118"/>
      <c r="AR433" s="118"/>
      <c r="AS433" s="123"/>
      <c r="AT433" s="123"/>
      <c r="AU433" s="118"/>
      <c r="AV433" s="118"/>
      <c r="AW433" s="118"/>
      <c r="AX433" s="118"/>
      <c r="AY433" s="118"/>
      <c r="AZ433" s="118"/>
      <c r="BA433" s="118"/>
      <c r="BB433" s="118"/>
      <c r="BC433" s="118"/>
      <c r="BD433" s="118"/>
      <c r="BE433" s="118"/>
      <c r="BF433" s="118"/>
      <c r="BG433" s="118"/>
      <c r="BH433" s="118"/>
      <c r="BI433" s="118"/>
      <c r="BJ433" s="118"/>
      <c r="BK433" s="118"/>
      <c r="BL433" s="118"/>
      <c r="BM433" s="118"/>
      <c r="BN433" s="118"/>
      <c r="BO433" s="118"/>
      <c r="BP433" s="118"/>
      <c r="BQ433" s="118"/>
      <c r="BR433" s="118"/>
      <c r="BS433" s="118"/>
      <c r="BT433" s="118"/>
      <c r="BU433" s="118"/>
      <c r="BV433" s="118"/>
      <c r="BW433" s="118"/>
      <c r="BX433" s="118"/>
      <c r="BY433" s="118"/>
      <c r="BZ433" s="118"/>
      <c r="CA433" s="118"/>
      <c r="CB433" s="118"/>
      <c r="CC433" s="118"/>
      <c r="CD433" s="118"/>
      <c r="CE433" s="118"/>
      <c r="CF433" s="118"/>
      <c r="CG433" s="118"/>
      <c r="CH433" s="118"/>
      <c r="CI433" s="118"/>
      <c r="CJ433" s="118"/>
      <c r="CK433" s="118"/>
      <c r="CL433" s="118"/>
      <c r="CM433" s="118"/>
      <c r="CN433" s="118"/>
      <c r="CO433" s="118"/>
      <c r="CP433" s="118"/>
      <c r="CQ433" s="118"/>
      <c r="CR433" s="118"/>
      <c r="CS433" s="118"/>
      <c r="CT433" s="118"/>
      <c r="CU433" s="118"/>
      <c r="CV433" s="118"/>
      <c r="CW433" s="118"/>
      <c r="CX433" s="118"/>
      <c r="CY433" s="118"/>
      <c r="CZ433" s="118"/>
      <c r="DA433" s="118"/>
      <c r="DB433" s="118"/>
      <c r="DC433" s="118"/>
      <c r="DD433" s="118"/>
      <c r="DE433" s="118"/>
      <c r="DF433" s="118"/>
      <c r="DG433" s="118"/>
      <c r="DH433" s="118"/>
      <c r="DI433" s="118"/>
      <c r="DJ433" s="118"/>
      <c r="DK433" s="118"/>
      <c r="DL433" s="118"/>
      <c r="DM433" s="118"/>
      <c r="DN433" s="118"/>
      <c r="DO433" s="118"/>
      <c r="DP433" s="118"/>
      <c r="DQ433" s="118"/>
      <c r="DR433" s="118"/>
      <c r="DS433" s="118"/>
      <c r="DT433" s="118"/>
      <c r="DU433" s="129"/>
      <c r="DV433" s="118"/>
      <c r="DW433" s="118"/>
      <c r="DX433" s="118"/>
      <c r="DY433" s="118"/>
      <c r="DZ433" s="118"/>
      <c r="EA433" s="118"/>
      <c r="EB433" s="118"/>
      <c r="EC433" s="118"/>
      <c r="ED433" s="118"/>
      <c r="EE433" s="118"/>
      <c r="EF433" s="118"/>
      <c r="EG433" s="118"/>
      <c r="EH433" s="118"/>
      <c r="EI433" s="118"/>
      <c r="EJ433" s="118"/>
      <c r="EK433" s="118"/>
      <c r="EL433" s="123"/>
      <c r="EM433" s="123"/>
      <c r="EN433" s="118"/>
      <c r="EO433" s="118"/>
      <c r="EP433" s="118"/>
      <c r="EQ433" s="118"/>
      <c r="ER433" s="118"/>
      <c r="ES433" s="118"/>
      <c r="ET433" s="118"/>
      <c r="EU433" s="118"/>
      <c r="EV433" s="120"/>
      <c r="EW433" s="120"/>
      <c r="EX433" s="118"/>
      <c r="EY433" s="118"/>
      <c r="EZ433" s="118"/>
      <c r="FA433" s="118"/>
      <c r="FB433" s="118"/>
      <c r="FC433" s="118"/>
      <c r="FD433" s="118"/>
      <c r="FE433" s="118"/>
      <c r="FF433" s="118"/>
      <c r="FG433" s="118"/>
      <c r="FH433" s="118"/>
      <c r="FI433" s="118"/>
      <c r="FJ433" s="118"/>
      <c r="FK433" s="118"/>
      <c r="FL433" s="118"/>
      <c r="FM433" s="118"/>
      <c r="FN433" s="118"/>
      <c r="FO433" s="118"/>
      <c r="FP433" s="118"/>
      <c r="FQ433" s="118"/>
      <c r="FR433" s="118"/>
      <c r="FS433" s="118"/>
      <c r="FT433" s="118"/>
      <c r="FU433" s="118"/>
      <c r="FV433" s="118"/>
      <c r="FW433" s="118"/>
      <c r="FX433" s="118"/>
      <c r="FY433" s="118"/>
      <c r="FZ433" s="118"/>
      <c r="GA433" s="118"/>
      <c r="GB433" s="118"/>
      <c r="GC433" s="118"/>
      <c r="GD433" s="118"/>
      <c r="GE433" s="118"/>
      <c r="GF433" s="118"/>
      <c r="GG433" s="118"/>
      <c r="GH433" s="118"/>
      <c r="GI433" s="118"/>
      <c r="GJ433" s="118"/>
      <c r="GK433" s="118"/>
      <c r="GL433" s="118"/>
      <c r="GM433" s="118"/>
      <c r="GN433" s="118"/>
      <c r="GO433" s="118"/>
      <c r="GP433" s="118"/>
      <c r="GQ433" s="118"/>
      <c r="GR433" s="118"/>
      <c r="GS433" s="118"/>
      <c r="GT433" s="118"/>
      <c r="GU433" s="118"/>
      <c r="GV433" s="118"/>
      <c r="GW433" s="118"/>
      <c r="GX433" s="118"/>
      <c r="GY433" s="118"/>
      <c r="GZ433" s="118"/>
      <c r="HA433" s="118"/>
      <c r="HB433" s="118"/>
      <c r="HC433" s="118"/>
      <c r="HD433" s="118"/>
      <c r="HE433" s="118"/>
      <c r="HF433" s="118"/>
      <c r="HG433" s="118"/>
      <c r="HH433" s="118"/>
      <c r="HI433" s="118"/>
      <c r="HJ433" s="118"/>
      <c r="HK433" s="118"/>
      <c r="HL433" s="118"/>
      <c r="HM433" s="118"/>
      <c r="HN433" s="118"/>
      <c r="HO433" s="118"/>
      <c r="HP433" s="118"/>
      <c r="HQ433" s="118"/>
      <c r="HR433" s="118"/>
      <c r="HS433" s="118"/>
      <c r="HT433" s="118"/>
      <c r="HU433" s="118"/>
      <c r="HV433" s="118"/>
    </row>
    <row r="434" spans="1:230" x14ac:dyDescent="0.3">
      <c r="A434" s="120"/>
      <c r="B434" s="120"/>
      <c r="C434" s="118"/>
      <c r="D434" s="118"/>
      <c r="E434" s="118"/>
      <c r="F434" s="118"/>
      <c r="G434" s="118"/>
      <c r="H434" s="118"/>
      <c r="I434" s="118"/>
      <c r="J434" s="118"/>
      <c r="K434" s="118"/>
      <c r="L434" s="118"/>
      <c r="M434" s="118"/>
      <c r="N434" s="118"/>
      <c r="O434" s="118"/>
      <c r="P434" s="118"/>
      <c r="Q434" s="118"/>
      <c r="R434" s="118"/>
      <c r="S434" s="118"/>
      <c r="T434" s="123"/>
      <c r="U434" s="120"/>
      <c r="V434" s="118"/>
      <c r="W434" s="118"/>
      <c r="X434" s="118"/>
      <c r="Y434" s="118"/>
      <c r="Z434" s="118"/>
      <c r="AA434" s="118"/>
      <c r="AB434" s="118"/>
      <c r="AC434" s="118"/>
      <c r="AD434" s="118"/>
      <c r="AE434" s="118"/>
      <c r="AF434" s="118"/>
      <c r="AG434" s="118"/>
      <c r="AH434" s="118"/>
      <c r="AI434" s="118"/>
      <c r="AJ434" s="118"/>
      <c r="AK434" s="118"/>
      <c r="AL434" s="118"/>
      <c r="AM434" s="118"/>
      <c r="AN434" s="118"/>
      <c r="AO434" s="118"/>
      <c r="AP434" s="118"/>
      <c r="AQ434" s="118"/>
      <c r="AR434" s="118"/>
      <c r="AS434" s="123"/>
      <c r="AT434" s="123"/>
      <c r="AU434" s="118"/>
      <c r="AV434" s="118"/>
      <c r="AW434" s="118"/>
      <c r="AX434" s="118"/>
      <c r="AY434" s="118"/>
      <c r="AZ434" s="118"/>
      <c r="BA434" s="118"/>
      <c r="BB434" s="118"/>
      <c r="BC434" s="118"/>
      <c r="BD434" s="118"/>
      <c r="BE434" s="118"/>
      <c r="BF434" s="118"/>
      <c r="BG434" s="118"/>
      <c r="BH434" s="118"/>
      <c r="BI434" s="118"/>
      <c r="BJ434" s="118"/>
      <c r="BK434" s="118"/>
      <c r="BL434" s="118"/>
      <c r="BM434" s="118"/>
      <c r="BN434" s="118"/>
      <c r="BO434" s="118"/>
      <c r="BP434" s="118"/>
      <c r="BQ434" s="118"/>
      <c r="BR434" s="118"/>
      <c r="BS434" s="118"/>
      <c r="BT434" s="118"/>
      <c r="BU434" s="118"/>
      <c r="BV434" s="118"/>
      <c r="BW434" s="118"/>
      <c r="BX434" s="118"/>
      <c r="BY434" s="118"/>
      <c r="BZ434" s="118"/>
      <c r="CA434" s="118"/>
      <c r="CB434" s="118"/>
      <c r="CC434" s="118"/>
      <c r="CD434" s="118"/>
      <c r="CE434" s="118"/>
      <c r="CF434" s="118"/>
      <c r="CG434" s="118"/>
      <c r="CH434" s="118"/>
      <c r="CI434" s="118"/>
      <c r="CJ434" s="118"/>
      <c r="CK434" s="118"/>
      <c r="CL434" s="118"/>
      <c r="CM434" s="118"/>
      <c r="CN434" s="118"/>
      <c r="CO434" s="118"/>
      <c r="CP434" s="118"/>
      <c r="CQ434" s="118"/>
      <c r="CR434" s="118"/>
      <c r="CS434" s="118"/>
      <c r="CT434" s="118"/>
      <c r="CU434" s="118"/>
      <c r="CV434" s="118"/>
      <c r="CW434" s="118"/>
      <c r="CX434" s="118"/>
      <c r="CY434" s="118"/>
      <c r="CZ434" s="118"/>
      <c r="DA434" s="118"/>
      <c r="DB434" s="118"/>
      <c r="DC434" s="118"/>
      <c r="DD434" s="118"/>
      <c r="DE434" s="118"/>
      <c r="DF434" s="118"/>
      <c r="DG434" s="118"/>
      <c r="DH434" s="118"/>
      <c r="DI434" s="118"/>
      <c r="DJ434" s="118"/>
      <c r="DK434" s="118"/>
      <c r="DL434" s="118"/>
      <c r="DM434" s="118"/>
      <c r="DN434" s="118"/>
      <c r="DO434" s="118"/>
      <c r="DP434" s="118"/>
      <c r="DQ434" s="118"/>
      <c r="DR434" s="118"/>
      <c r="DS434" s="118"/>
      <c r="DT434" s="118"/>
      <c r="DU434" s="129"/>
      <c r="DV434" s="118"/>
      <c r="DW434" s="118"/>
      <c r="DX434" s="118"/>
      <c r="DY434" s="118"/>
      <c r="DZ434" s="118"/>
      <c r="EA434" s="118"/>
      <c r="EB434" s="118"/>
      <c r="EC434" s="118"/>
      <c r="ED434" s="118"/>
      <c r="EE434" s="118"/>
      <c r="EF434" s="118"/>
      <c r="EG434" s="118"/>
      <c r="EH434" s="118"/>
      <c r="EI434" s="118"/>
      <c r="EJ434" s="118"/>
      <c r="EK434" s="118"/>
      <c r="EL434" s="123"/>
      <c r="EM434" s="123"/>
      <c r="EN434" s="118"/>
      <c r="EO434" s="118"/>
      <c r="EP434" s="118"/>
      <c r="EQ434" s="118"/>
      <c r="ER434" s="118"/>
      <c r="ES434" s="118"/>
      <c r="ET434" s="118"/>
      <c r="EU434" s="118"/>
      <c r="EV434" s="120"/>
      <c r="EW434" s="120"/>
      <c r="EX434" s="118"/>
      <c r="EY434" s="118"/>
      <c r="EZ434" s="118"/>
      <c r="FA434" s="118"/>
      <c r="FB434" s="118"/>
      <c r="FC434" s="118"/>
      <c r="FD434" s="118"/>
      <c r="FE434" s="118"/>
      <c r="FF434" s="118"/>
      <c r="FG434" s="118"/>
      <c r="FH434" s="118"/>
      <c r="FI434" s="118"/>
      <c r="FJ434" s="118"/>
      <c r="FK434" s="118"/>
      <c r="FL434" s="118"/>
      <c r="FM434" s="118"/>
      <c r="FN434" s="118"/>
      <c r="FO434" s="118"/>
      <c r="FP434" s="118"/>
      <c r="FQ434" s="118"/>
      <c r="FR434" s="118"/>
      <c r="FS434" s="118"/>
      <c r="FT434" s="118"/>
      <c r="FU434" s="118"/>
      <c r="FV434" s="118"/>
      <c r="FW434" s="118"/>
      <c r="FX434" s="118"/>
      <c r="FY434" s="118"/>
      <c r="FZ434" s="118"/>
      <c r="GA434" s="118"/>
      <c r="GB434" s="118"/>
      <c r="GC434" s="118"/>
      <c r="GD434" s="118"/>
      <c r="GE434" s="118"/>
      <c r="GF434" s="118"/>
      <c r="GG434" s="118"/>
      <c r="GH434" s="118"/>
      <c r="GI434" s="118"/>
      <c r="GJ434" s="118"/>
      <c r="GK434" s="118"/>
      <c r="GL434" s="118"/>
      <c r="GM434" s="118"/>
      <c r="GN434" s="118"/>
      <c r="GO434" s="118"/>
      <c r="GP434" s="118"/>
      <c r="GQ434" s="118"/>
      <c r="GR434" s="118"/>
      <c r="GS434" s="118"/>
      <c r="GT434" s="118"/>
      <c r="GU434" s="118"/>
      <c r="GV434" s="118"/>
      <c r="GW434" s="118"/>
      <c r="GX434" s="118"/>
      <c r="GY434" s="118"/>
      <c r="GZ434" s="118"/>
      <c r="HA434" s="118"/>
      <c r="HB434" s="118"/>
      <c r="HC434" s="118"/>
      <c r="HD434" s="118"/>
      <c r="HE434" s="118"/>
      <c r="HF434" s="118"/>
      <c r="HG434" s="118"/>
      <c r="HH434" s="118"/>
      <c r="HI434" s="118"/>
      <c r="HJ434" s="118"/>
      <c r="HK434" s="118"/>
      <c r="HL434" s="118"/>
      <c r="HM434" s="118"/>
      <c r="HN434" s="118"/>
      <c r="HO434" s="118"/>
      <c r="HP434" s="118"/>
      <c r="HQ434" s="118"/>
      <c r="HR434" s="118"/>
      <c r="HS434" s="118"/>
      <c r="HT434" s="118"/>
      <c r="HU434" s="118"/>
      <c r="HV434" s="118"/>
    </row>
    <row r="435" spans="1:230" x14ac:dyDescent="0.3">
      <c r="A435" s="120"/>
      <c r="B435" s="120"/>
      <c r="C435" s="118"/>
      <c r="D435" s="118"/>
      <c r="E435" s="118"/>
      <c r="F435" s="118"/>
      <c r="G435" s="118"/>
      <c r="H435" s="118"/>
      <c r="I435" s="118"/>
      <c r="J435" s="118"/>
      <c r="K435" s="118"/>
      <c r="L435" s="118"/>
      <c r="M435" s="118"/>
      <c r="N435" s="118"/>
      <c r="O435" s="118"/>
      <c r="P435" s="118"/>
      <c r="Q435" s="118"/>
      <c r="R435" s="118"/>
      <c r="S435" s="118"/>
      <c r="T435" s="123"/>
      <c r="U435" s="120"/>
      <c r="V435" s="118"/>
      <c r="W435" s="118"/>
      <c r="X435" s="118"/>
      <c r="Y435" s="118"/>
      <c r="Z435" s="118"/>
      <c r="AA435" s="118"/>
      <c r="AB435" s="118"/>
      <c r="AC435" s="118"/>
      <c r="AD435" s="118"/>
      <c r="AE435" s="118"/>
      <c r="AF435" s="118"/>
      <c r="AG435" s="118"/>
      <c r="AH435" s="118"/>
      <c r="AI435" s="118"/>
      <c r="AJ435" s="118"/>
      <c r="AK435" s="118"/>
      <c r="AL435" s="118"/>
      <c r="AM435" s="118"/>
      <c r="AN435" s="118"/>
      <c r="AO435" s="118"/>
      <c r="AP435" s="118"/>
      <c r="AQ435" s="118"/>
      <c r="AR435" s="118"/>
      <c r="AS435" s="123"/>
      <c r="AT435" s="123"/>
      <c r="AU435" s="118"/>
      <c r="AV435" s="118"/>
      <c r="AW435" s="118"/>
      <c r="AX435" s="118"/>
      <c r="AY435" s="118"/>
      <c r="AZ435" s="118"/>
      <c r="BA435" s="118"/>
      <c r="BB435" s="118"/>
      <c r="BC435" s="118"/>
      <c r="BD435" s="118"/>
      <c r="BE435" s="118"/>
      <c r="BF435" s="118"/>
      <c r="BG435" s="118"/>
      <c r="BH435" s="118"/>
      <c r="BI435" s="118"/>
      <c r="BJ435" s="118"/>
      <c r="BK435" s="118"/>
      <c r="BL435" s="118"/>
      <c r="BM435" s="118"/>
      <c r="BN435" s="118"/>
      <c r="BO435" s="118"/>
      <c r="BP435" s="118"/>
      <c r="BQ435" s="118"/>
      <c r="BR435" s="118"/>
      <c r="BS435" s="118"/>
      <c r="BT435" s="118"/>
      <c r="BU435" s="118"/>
      <c r="BV435" s="118"/>
      <c r="BW435" s="118"/>
      <c r="BX435" s="118"/>
      <c r="BY435" s="118"/>
      <c r="BZ435" s="118"/>
      <c r="CA435" s="118"/>
      <c r="CB435" s="118"/>
      <c r="CC435" s="118"/>
      <c r="CD435" s="118"/>
      <c r="CE435" s="118"/>
      <c r="CF435" s="118"/>
      <c r="CG435" s="118"/>
      <c r="CH435" s="118"/>
      <c r="CI435" s="118"/>
      <c r="CJ435" s="118"/>
      <c r="CK435" s="118"/>
      <c r="CL435" s="118"/>
      <c r="CM435" s="118"/>
      <c r="CN435" s="118"/>
      <c r="CO435" s="118"/>
      <c r="CP435" s="118"/>
      <c r="CQ435" s="118"/>
      <c r="CR435" s="118"/>
      <c r="CS435" s="118"/>
      <c r="CT435" s="118"/>
      <c r="CU435" s="118"/>
      <c r="CV435" s="118"/>
      <c r="CW435" s="118"/>
      <c r="CX435" s="118"/>
      <c r="CY435" s="118"/>
      <c r="CZ435" s="118"/>
      <c r="DA435" s="118"/>
      <c r="DB435" s="118"/>
      <c r="DC435" s="118"/>
      <c r="DD435" s="118"/>
      <c r="DE435" s="118"/>
      <c r="DF435" s="118"/>
      <c r="DG435" s="118"/>
      <c r="DH435" s="118"/>
      <c r="DI435" s="118"/>
      <c r="DJ435" s="118"/>
      <c r="DK435" s="118"/>
      <c r="DL435" s="118"/>
      <c r="DM435" s="118"/>
      <c r="DN435" s="118"/>
      <c r="DO435" s="118"/>
      <c r="DP435" s="118"/>
      <c r="DQ435" s="118"/>
      <c r="DR435" s="118"/>
      <c r="DS435" s="118"/>
      <c r="DT435" s="118"/>
      <c r="DU435" s="129"/>
      <c r="DV435" s="118"/>
      <c r="DW435" s="118"/>
      <c r="DX435" s="118"/>
      <c r="DY435" s="118"/>
      <c r="DZ435" s="118"/>
      <c r="EA435" s="118"/>
      <c r="EB435" s="118"/>
      <c r="EC435" s="118"/>
      <c r="ED435" s="118"/>
      <c r="EE435" s="118"/>
      <c r="EF435" s="118"/>
      <c r="EG435" s="118"/>
      <c r="EH435" s="118"/>
      <c r="EI435" s="118"/>
      <c r="EJ435" s="118"/>
      <c r="EK435" s="118"/>
      <c r="EL435" s="123"/>
      <c r="EM435" s="123"/>
      <c r="EN435" s="118"/>
      <c r="EO435" s="118"/>
      <c r="EP435" s="118"/>
      <c r="EQ435" s="118"/>
      <c r="ER435" s="118"/>
      <c r="ES435" s="118"/>
      <c r="ET435" s="118"/>
      <c r="EU435" s="118"/>
      <c r="EV435" s="120"/>
      <c r="EW435" s="120"/>
      <c r="EX435" s="118"/>
      <c r="EY435" s="118"/>
      <c r="EZ435" s="118"/>
      <c r="FA435" s="118"/>
      <c r="FB435" s="118"/>
      <c r="FC435" s="118"/>
      <c r="FD435" s="118"/>
      <c r="FE435" s="118"/>
      <c r="FF435" s="118"/>
      <c r="FG435" s="118"/>
      <c r="FH435" s="118"/>
      <c r="FI435" s="118"/>
      <c r="FJ435" s="118"/>
      <c r="FK435" s="118"/>
      <c r="FL435" s="118"/>
      <c r="FM435" s="118"/>
      <c r="FN435" s="118"/>
      <c r="FO435" s="118"/>
      <c r="FP435" s="118"/>
      <c r="FQ435" s="118"/>
      <c r="FR435" s="118"/>
      <c r="FS435" s="118"/>
      <c r="FT435" s="118"/>
      <c r="FU435" s="118"/>
      <c r="FV435" s="118"/>
      <c r="FW435" s="118"/>
      <c r="FX435" s="118"/>
      <c r="FY435" s="118"/>
      <c r="FZ435" s="118"/>
      <c r="GA435" s="118"/>
      <c r="GB435" s="118"/>
      <c r="GC435" s="118"/>
      <c r="GD435" s="118"/>
      <c r="GE435" s="118"/>
      <c r="GF435" s="118"/>
      <c r="GG435" s="118"/>
      <c r="GH435" s="118"/>
      <c r="GI435" s="118"/>
      <c r="GJ435" s="118"/>
      <c r="GK435" s="118"/>
      <c r="GL435" s="118"/>
      <c r="GM435" s="118"/>
      <c r="GN435" s="118"/>
      <c r="GO435" s="118"/>
      <c r="GP435" s="118"/>
      <c r="GQ435" s="118"/>
      <c r="GR435" s="118"/>
      <c r="GS435" s="118"/>
      <c r="GT435" s="118"/>
      <c r="GU435" s="118"/>
      <c r="GV435" s="118"/>
      <c r="GW435" s="118"/>
      <c r="GX435" s="118"/>
      <c r="GY435" s="118"/>
      <c r="GZ435" s="118"/>
      <c r="HA435" s="118"/>
      <c r="HB435" s="118"/>
      <c r="HC435" s="118"/>
      <c r="HD435" s="118"/>
      <c r="HE435" s="118"/>
      <c r="HF435" s="118"/>
      <c r="HG435" s="118"/>
      <c r="HH435" s="118"/>
      <c r="HI435" s="118"/>
      <c r="HJ435" s="118"/>
      <c r="HK435" s="118"/>
      <c r="HL435" s="118"/>
      <c r="HM435" s="118"/>
      <c r="HN435" s="118"/>
      <c r="HO435" s="118"/>
      <c r="HP435" s="118"/>
      <c r="HQ435" s="118"/>
      <c r="HR435" s="118"/>
      <c r="HS435" s="118"/>
      <c r="HT435" s="118"/>
      <c r="HU435" s="118"/>
      <c r="HV435" s="118"/>
    </row>
    <row r="436" spans="1:230" x14ac:dyDescent="0.3">
      <c r="A436" s="120"/>
      <c r="B436" s="120"/>
      <c r="C436" s="118"/>
      <c r="D436" s="118"/>
      <c r="E436" s="118"/>
      <c r="F436" s="118"/>
      <c r="G436" s="118"/>
      <c r="H436" s="118"/>
      <c r="I436" s="118"/>
      <c r="J436" s="118"/>
      <c r="K436" s="118"/>
      <c r="L436" s="118"/>
      <c r="M436" s="118"/>
      <c r="N436" s="118"/>
      <c r="O436" s="118"/>
      <c r="P436" s="118"/>
      <c r="Q436" s="118"/>
      <c r="R436" s="118"/>
      <c r="S436" s="118"/>
      <c r="T436" s="123"/>
      <c r="U436" s="120"/>
      <c r="V436" s="118"/>
      <c r="W436" s="118"/>
      <c r="X436" s="118"/>
      <c r="Y436" s="118"/>
      <c r="Z436" s="118"/>
      <c r="AA436" s="118"/>
      <c r="AB436" s="118"/>
      <c r="AC436" s="118"/>
      <c r="AD436" s="118"/>
      <c r="AE436" s="118"/>
      <c r="AF436" s="118"/>
      <c r="AG436" s="118"/>
      <c r="AH436" s="118"/>
      <c r="AI436" s="118"/>
      <c r="AJ436" s="118"/>
      <c r="AK436" s="118"/>
      <c r="AL436" s="118"/>
      <c r="AM436" s="118"/>
      <c r="AN436" s="118"/>
      <c r="AO436" s="118"/>
      <c r="AP436" s="118"/>
      <c r="AQ436" s="118"/>
      <c r="AR436" s="118"/>
      <c r="AS436" s="123"/>
      <c r="AT436" s="123"/>
      <c r="AU436" s="118"/>
      <c r="AV436" s="118"/>
      <c r="AW436" s="118"/>
      <c r="AX436" s="118"/>
      <c r="AY436" s="118"/>
      <c r="AZ436" s="118"/>
      <c r="BA436" s="118"/>
      <c r="BB436" s="118"/>
      <c r="BC436" s="118"/>
      <c r="BD436" s="118"/>
      <c r="BE436" s="118"/>
      <c r="BF436" s="118"/>
      <c r="BG436" s="118"/>
      <c r="BH436" s="118"/>
      <c r="BI436" s="118"/>
      <c r="BJ436" s="118"/>
      <c r="BK436" s="118"/>
      <c r="BL436" s="118"/>
      <c r="BM436" s="118"/>
      <c r="BN436" s="118"/>
      <c r="BO436" s="118"/>
      <c r="BP436" s="118"/>
      <c r="BQ436" s="118"/>
      <c r="BR436" s="118"/>
      <c r="BS436" s="118"/>
      <c r="BT436" s="118"/>
      <c r="BU436" s="118"/>
      <c r="BV436" s="118"/>
      <c r="BW436" s="118"/>
      <c r="BX436" s="118"/>
      <c r="BY436" s="118"/>
      <c r="BZ436" s="118"/>
      <c r="CA436" s="118"/>
      <c r="CB436" s="118"/>
      <c r="CC436" s="118"/>
      <c r="CD436" s="118"/>
      <c r="CE436" s="118"/>
      <c r="CF436" s="118"/>
      <c r="CG436" s="118"/>
      <c r="CH436" s="118"/>
      <c r="CI436" s="118"/>
      <c r="CJ436" s="118"/>
      <c r="CK436" s="118"/>
      <c r="CL436" s="118"/>
      <c r="CM436" s="118"/>
      <c r="CN436" s="118"/>
      <c r="CO436" s="118"/>
      <c r="CP436" s="118"/>
      <c r="CQ436" s="118"/>
      <c r="CR436" s="118"/>
      <c r="CS436" s="118"/>
      <c r="CT436" s="118"/>
      <c r="CU436" s="118"/>
      <c r="CV436" s="118"/>
      <c r="CW436" s="118"/>
      <c r="CX436" s="118"/>
      <c r="CY436" s="118"/>
      <c r="CZ436" s="118"/>
      <c r="DA436" s="118"/>
      <c r="DB436" s="118"/>
      <c r="DC436" s="118"/>
      <c r="DD436" s="118"/>
      <c r="DE436" s="118"/>
      <c r="DF436" s="118"/>
      <c r="DG436" s="118"/>
      <c r="DH436" s="118"/>
      <c r="DI436" s="118"/>
      <c r="DJ436" s="118"/>
      <c r="DK436" s="118"/>
      <c r="DL436" s="118"/>
      <c r="DM436" s="118"/>
      <c r="DN436" s="118"/>
      <c r="DO436" s="118"/>
      <c r="DP436" s="118"/>
      <c r="DQ436" s="118"/>
      <c r="DR436" s="118"/>
      <c r="DS436" s="118"/>
      <c r="DT436" s="118"/>
      <c r="DU436" s="129"/>
      <c r="DV436" s="118"/>
      <c r="DW436" s="118"/>
      <c r="DX436" s="118"/>
      <c r="DY436" s="118"/>
      <c r="DZ436" s="118"/>
      <c r="EA436" s="118"/>
      <c r="EB436" s="118"/>
      <c r="EC436" s="118"/>
      <c r="ED436" s="118"/>
      <c r="EE436" s="118"/>
      <c r="EF436" s="118"/>
      <c r="EG436" s="118"/>
      <c r="EH436" s="118"/>
      <c r="EI436" s="118"/>
      <c r="EJ436" s="118"/>
      <c r="EK436" s="118"/>
      <c r="EL436" s="123"/>
      <c r="EM436" s="123"/>
      <c r="EN436" s="118"/>
      <c r="EO436" s="118"/>
      <c r="EP436" s="118"/>
      <c r="EQ436" s="118"/>
      <c r="ER436" s="118"/>
      <c r="ES436" s="118"/>
      <c r="ET436" s="118"/>
      <c r="EU436" s="118"/>
      <c r="EV436" s="120"/>
      <c r="EW436" s="120"/>
      <c r="EX436" s="118"/>
      <c r="EY436" s="118"/>
      <c r="EZ436" s="118"/>
      <c r="FA436" s="118"/>
      <c r="FB436" s="118"/>
      <c r="FC436" s="118"/>
      <c r="FD436" s="118"/>
      <c r="FE436" s="118"/>
      <c r="FF436" s="118"/>
      <c r="FG436" s="118"/>
      <c r="FH436" s="118"/>
      <c r="FI436" s="118"/>
      <c r="FJ436" s="118"/>
      <c r="FK436" s="118"/>
      <c r="FL436" s="118"/>
      <c r="FM436" s="118"/>
      <c r="FN436" s="118"/>
      <c r="FO436" s="118"/>
      <c r="FP436" s="118"/>
      <c r="FQ436" s="118"/>
      <c r="FR436" s="118"/>
      <c r="FS436" s="118"/>
      <c r="FT436" s="118"/>
      <c r="FU436" s="118"/>
      <c r="FV436" s="118"/>
      <c r="FW436" s="118"/>
      <c r="FX436" s="118"/>
      <c r="FY436" s="118"/>
      <c r="FZ436" s="118"/>
      <c r="GA436" s="118"/>
      <c r="GB436" s="118"/>
      <c r="GC436" s="118"/>
      <c r="GD436" s="118"/>
      <c r="GE436" s="118"/>
      <c r="GF436" s="118"/>
      <c r="GG436" s="118"/>
      <c r="GH436" s="118"/>
      <c r="GI436" s="118"/>
      <c r="GJ436" s="118"/>
      <c r="GK436" s="118"/>
      <c r="GL436" s="118"/>
      <c r="GM436" s="118"/>
      <c r="GN436" s="118"/>
      <c r="GO436" s="118"/>
      <c r="GP436" s="118"/>
      <c r="GQ436" s="118"/>
      <c r="GR436" s="118"/>
      <c r="GS436" s="118"/>
      <c r="GT436" s="118"/>
      <c r="GU436" s="118"/>
      <c r="GV436" s="118"/>
      <c r="GW436" s="118"/>
      <c r="GX436" s="118"/>
      <c r="GY436" s="118"/>
      <c r="GZ436" s="118"/>
      <c r="HA436" s="118"/>
      <c r="HB436" s="118"/>
      <c r="HC436" s="118"/>
      <c r="HD436" s="118"/>
      <c r="HE436" s="118"/>
      <c r="HF436" s="118"/>
      <c r="HG436" s="118"/>
      <c r="HH436" s="118"/>
      <c r="HI436" s="118"/>
      <c r="HJ436" s="118"/>
      <c r="HK436" s="118"/>
      <c r="HL436" s="118"/>
      <c r="HM436" s="118"/>
      <c r="HN436" s="118"/>
      <c r="HO436" s="118"/>
      <c r="HP436" s="118"/>
      <c r="HQ436" s="118"/>
      <c r="HR436" s="118"/>
      <c r="HS436" s="118"/>
      <c r="HT436" s="118"/>
      <c r="HU436" s="118"/>
      <c r="HV436" s="118"/>
    </row>
    <row r="437" spans="1:230" x14ac:dyDescent="0.3">
      <c r="A437" s="120"/>
      <c r="B437" s="120"/>
      <c r="C437" s="118"/>
      <c r="D437" s="118"/>
      <c r="E437" s="118"/>
      <c r="F437" s="118"/>
      <c r="G437" s="118"/>
      <c r="H437" s="118"/>
      <c r="I437" s="118"/>
      <c r="J437" s="118"/>
      <c r="K437" s="118"/>
      <c r="L437" s="118"/>
      <c r="M437" s="118"/>
      <c r="N437" s="118"/>
      <c r="O437" s="118"/>
      <c r="P437" s="118"/>
      <c r="Q437" s="118"/>
      <c r="R437" s="118"/>
      <c r="S437" s="118"/>
      <c r="T437" s="123"/>
      <c r="U437" s="120"/>
      <c r="V437" s="118"/>
      <c r="W437" s="118"/>
      <c r="X437" s="118"/>
      <c r="Y437" s="118"/>
      <c r="Z437" s="118"/>
      <c r="AA437" s="118"/>
      <c r="AB437" s="118"/>
      <c r="AC437" s="118"/>
      <c r="AD437" s="118"/>
      <c r="AE437" s="118"/>
      <c r="AF437" s="118"/>
      <c r="AG437" s="118"/>
      <c r="AH437" s="118"/>
      <c r="AI437" s="118"/>
      <c r="AJ437" s="118"/>
      <c r="AK437" s="118"/>
      <c r="AL437" s="118"/>
      <c r="AM437" s="118"/>
      <c r="AN437" s="118"/>
      <c r="AO437" s="118"/>
      <c r="AP437" s="118"/>
      <c r="AQ437" s="118"/>
      <c r="AR437" s="118"/>
      <c r="AS437" s="123"/>
      <c r="AT437" s="123"/>
      <c r="AU437" s="118"/>
      <c r="AV437" s="118"/>
      <c r="AW437" s="118"/>
      <c r="AX437" s="118"/>
      <c r="AY437" s="118"/>
      <c r="AZ437" s="118"/>
      <c r="BA437" s="118"/>
      <c r="BB437" s="118"/>
      <c r="BC437" s="118"/>
      <c r="BD437" s="118"/>
      <c r="BE437" s="118"/>
      <c r="BF437" s="118"/>
      <c r="BG437" s="118"/>
      <c r="BH437" s="118"/>
      <c r="BI437" s="118"/>
      <c r="BJ437" s="118"/>
      <c r="BK437" s="118"/>
      <c r="BL437" s="118"/>
      <c r="BM437" s="118"/>
      <c r="BN437" s="118"/>
      <c r="BO437" s="118"/>
      <c r="BP437" s="118"/>
      <c r="BQ437" s="118"/>
      <c r="BR437" s="118"/>
      <c r="BS437" s="118"/>
      <c r="BT437" s="118"/>
      <c r="BU437" s="118"/>
      <c r="BV437" s="118"/>
      <c r="BW437" s="118"/>
      <c r="BX437" s="118"/>
      <c r="BY437" s="118"/>
      <c r="BZ437" s="118"/>
      <c r="CA437" s="118"/>
      <c r="CB437" s="118"/>
      <c r="CC437" s="118"/>
      <c r="CD437" s="118"/>
      <c r="CE437" s="118"/>
      <c r="CF437" s="118"/>
      <c r="CG437" s="118"/>
      <c r="CH437" s="118"/>
      <c r="CI437" s="118"/>
      <c r="CJ437" s="118"/>
      <c r="CK437" s="118"/>
      <c r="CL437" s="118"/>
      <c r="CM437" s="118"/>
      <c r="CN437" s="118"/>
      <c r="CO437" s="118"/>
      <c r="CP437" s="118"/>
      <c r="CQ437" s="118"/>
      <c r="CR437" s="118"/>
      <c r="CS437" s="118"/>
      <c r="CT437" s="118"/>
      <c r="CU437" s="118"/>
      <c r="CV437" s="118"/>
      <c r="CW437" s="118"/>
      <c r="CX437" s="118"/>
      <c r="CY437" s="118"/>
      <c r="CZ437" s="118"/>
      <c r="DA437" s="118"/>
      <c r="DB437" s="118"/>
      <c r="DC437" s="118"/>
      <c r="DD437" s="118"/>
      <c r="DE437" s="118"/>
      <c r="DF437" s="118"/>
      <c r="DG437" s="118"/>
      <c r="DH437" s="118"/>
      <c r="DI437" s="118"/>
      <c r="DJ437" s="118"/>
      <c r="DK437" s="118"/>
      <c r="DL437" s="118"/>
      <c r="DM437" s="118"/>
      <c r="DN437" s="118"/>
      <c r="DO437" s="118"/>
      <c r="DP437" s="118"/>
      <c r="DQ437" s="118"/>
      <c r="DR437" s="118"/>
      <c r="DS437" s="118"/>
      <c r="DT437" s="118"/>
      <c r="DU437" s="129"/>
      <c r="DV437" s="118"/>
      <c r="DW437" s="118"/>
      <c r="DX437" s="118"/>
      <c r="DY437" s="118"/>
      <c r="DZ437" s="118"/>
      <c r="EA437" s="118"/>
      <c r="EB437" s="118"/>
      <c r="EC437" s="118"/>
      <c r="ED437" s="118"/>
      <c r="EE437" s="118"/>
      <c r="EF437" s="118"/>
      <c r="EG437" s="118"/>
      <c r="EH437" s="118"/>
      <c r="EI437" s="118"/>
      <c r="EJ437" s="118"/>
      <c r="EK437" s="118"/>
      <c r="EL437" s="123"/>
      <c r="EM437" s="123"/>
      <c r="EN437" s="118"/>
      <c r="EO437" s="118"/>
      <c r="EP437" s="118"/>
      <c r="EQ437" s="118"/>
      <c r="ER437" s="118"/>
      <c r="ES437" s="118"/>
      <c r="ET437" s="118"/>
      <c r="EU437" s="118"/>
      <c r="EV437" s="120"/>
      <c r="EW437" s="120"/>
      <c r="EX437" s="118"/>
      <c r="EY437" s="118"/>
      <c r="EZ437" s="118"/>
      <c r="FA437" s="118"/>
      <c r="FB437" s="118"/>
      <c r="FC437" s="118"/>
      <c r="FD437" s="118"/>
      <c r="FE437" s="118"/>
      <c r="FF437" s="118"/>
      <c r="FG437" s="118"/>
      <c r="FH437" s="118"/>
      <c r="FI437" s="118"/>
      <c r="FJ437" s="118"/>
      <c r="FK437" s="118"/>
      <c r="FL437" s="118"/>
      <c r="FM437" s="118"/>
      <c r="FN437" s="118"/>
      <c r="FO437" s="118"/>
      <c r="FP437" s="118"/>
      <c r="FQ437" s="118"/>
      <c r="FR437" s="118"/>
      <c r="FS437" s="118"/>
      <c r="FT437" s="118"/>
      <c r="FU437" s="118"/>
      <c r="FV437" s="118"/>
      <c r="FW437" s="118"/>
      <c r="FX437" s="118"/>
      <c r="FY437" s="118"/>
      <c r="FZ437" s="118"/>
      <c r="GA437" s="118"/>
      <c r="GB437" s="118"/>
      <c r="GC437" s="118"/>
      <c r="GD437" s="118"/>
      <c r="GE437" s="118"/>
      <c r="GF437" s="118"/>
      <c r="GG437" s="118"/>
      <c r="GH437" s="118"/>
      <c r="GI437" s="118"/>
      <c r="GJ437" s="118"/>
      <c r="GK437" s="118"/>
      <c r="GL437" s="118"/>
      <c r="GM437" s="118"/>
      <c r="GN437" s="118"/>
      <c r="GO437" s="118"/>
      <c r="GP437" s="118"/>
      <c r="GQ437" s="118"/>
      <c r="GR437" s="118"/>
      <c r="GS437" s="118"/>
      <c r="GT437" s="118"/>
      <c r="GU437" s="118"/>
      <c r="GV437" s="118"/>
      <c r="GW437" s="118"/>
      <c r="GX437" s="118"/>
      <c r="GY437" s="118"/>
      <c r="GZ437" s="118"/>
      <c r="HA437" s="118"/>
      <c r="HB437" s="118"/>
      <c r="HC437" s="118"/>
      <c r="HD437" s="118"/>
      <c r="HE437" s="118"/>
      <c r="HF437" s="118"/>
      <c r="HG437" s="118"/>
      <c r="HH437" s="118"/>
      <c r="HI437" s="118"/>
      <c r="HJ437" s="118"/>
      <c r="HK437" s="118"/>
      <c r="HL437" s="118"/>
      <c r="HM437" s="118"/>
      <c r="HN437" s="118"/>
      <c r="HO437" s="118"/>
      <c r="HP437" s="118"/>
      <c r="HQ437" s="118"/>
      <c r="HR437" s="118"/>
      <c r="HS437" s="118"/>
      <c r="HT437" s="118"/>
      <c r="HU437" s="118"/>
      <c r="HV437" s="118"/>
    </row>
    <row r="438" spans="1:230" x14ac:dyDescent="0.3">
      <c r="A438" s="120"/>
      <c r="B438" s="120"/>
      <c r="C438" s="118"/>
      <c r="D438" s="118"/>
      <c r="E438" s="118"/>
      <c r="F438" s="118"/>
      <c r="G438" s="118"/>
      <c r="H438" s="118"/>
      <c r="I438" s="118"/>
      <c r="J438" s="118"/>
      <c r="K438" s="118"/>
      <c r="L438" s="118"/>
      <c r="M438" s="118"/>
      <c r="N438" s="118"/>
      <c r="O438" s="118"/>
      <c r="P438" s="118"/>
      <c r="Q438" s="118"/>
      <c r="R438" s="118"/>
      <c r="S438" s="118"/>
      <c r="T438" s="123"/>
      <c r="U438" s="120"/>
      <c r="V438" s="118"/>
      <c r="W438" s="118"/>
      <c r="X438" s="118"/>
      <c r="Y438" s="118"/>
      <c r="Z438" s="118"/>
      <c r="AA438" s="118"/>
      <c r="AB438" s="118"/>
      <c r="AC438" s="118"/>
      <c r="AD438" s="118"/>
      <c r="AE438" s="118"/>
      <c r="AF438" s="118"/>
      <c r="AG438" s="118"/>
      <c r="AH438" s="118"/>
      <c r="AI438" s="118"/>
      <c r="AJ438" s="118"/>
      <c r="AK438" s="118"/>
      <c r="AL438" s="118"/>
      <c r="AM438" s="118"/>
      <c r="AN438" s="118"/>
      <c r="AO438" s="118"/>
      <c r="AP438" s="118"/>
      <c r="AQ438" s="118"/>
      <c r="AR438" s="118"/>
      <c r="AS438" s="123"/>
      <c r="AT438" s="123"/>
      <c r="AU438" s="118"/>
      <c r="AV438" s="118"/>
      <c r="AW438" s="118"/>
      <c r="AX438" s="118"/>
      <c r="AY438" s="118"/>
      <c r="AZ438" s="118"/>
      <c r="BA438" s="118"/>
      <c r="BB438" s="118"/>
      <c r="BC438" s="118"/>
      <c r="BD438" s="118"/>
      <c r="BE438" s="118"/>
      <c r="BF438" s="118"/>
      <c r="BG438" s="118"/>
      <c r="BH438" s="118"/>
      <c r="BI438" s="118"/>
      <c r="BJ438" s="118"/>
      <c r="BK438" s="118"/>
      <c r="BL438" s="118"/>
      <c r="BM438" s="118"/>
      <c r="BN438" s="118"/>
      <c r="BO438" s="118"/>
      <c r="BP438" s="118"/>
      <c r="BQ438" s="118"/>
      <c r="BR438" s="118"/>
      <c r="BS438" s="118"/>
      <c r="BT438" s="118"/>
      <c r="BU438" s="118"/>
      <c r="BV438" s="118"/>
      <c r="BW438" s="118"/>
      <c r="BX438" s="118"/>
      <c r="BY438" s="118"/>
      <c r="BZ438" s="118"/>
      <c r="CA438" s="118"/>
      <c r="CB438" s="118"/>
      <c r="CC438" s="118"/>
      <c r="CD438" s="118"/>
      <c r="CE438" s="118"/>
      <c r="CF438" s="118"/>
      <c r="CG438" s="118"/>
      <c r="CH438" s="118"/>
      <c r="CI438" s="118"/>
      <c r="CJ438" s="118"/>
      <c r="CK438" s="118"/>
      <c r="CL438" s="118"/>
      <c r="CM438" s="118"/>
      <c r="CN438" s="118"/>
      <c r="CO438" s="118"/>
      <c r="CP438" s="118"/>
      <c r="CQ438" s="118"/>
      <c r="CR438" s="118"/>
      <c r="CS438" s="118"/>
      <c r="CT438" s="118"/>
      <c r="CU438" s="118"/>
      <c r="CV438" s="118"/>
      <c r="CW438" s="118"/>
      <c r="CX438" s="118"/>
      <c r="CY438" s="118"/>
      <c r="CZ438" s="118"/>
      <c r="DA438" s="118"/>
      <c r="DB438" s="118"/>
      <c r="DC438" s="118"/>
      <c r="DD438" s="118"/>
      <c r="DE438" s="118"/>
      <c r="DF438" s="118"/>
      <c r="DG438" s="118"/>
      <c r="DH438" s="118"/>
      <c r="DI438" s="118"/>
      <c r="DJ438" s="118"/>
      <c r="DK438" s="118"/>
      <c r="DL438" s="118"/>
      <c r="DM438" s="118"/>
      <c r="DN438" s="118"/>
      <c r="DO438" s="118"/>
      <c r="DP438" s="118"/>
      <c r="DQ438" s="118"/>
      <c r="DR438" s="118"/>
      <c r="DS438" s="118"/>
      <c r="DT438" s="118"/>
      <c r="DU438" s="129"/>
      <c r="DV438" s="118"/>
      <c r="DW438" s="118"/>
      <c r="DX438" s="118"/>
      <c r="DY438" s="118"/>
      <c r="DZ438" s="118"/>
      <c r="EA438" s="118"/>
      <c r="EB438" s="118"/>
      <c r="EC438" s="118"/>
      <c r="ED438" s="118"/>
      <c r="EE438" s="118"/>
      <c r="EF438" s="118"/>
      <c r="EG438" s="118"/>
      <c r="EH438" s="118"/>
      <c r="EI438" s="118"/>
      <c r="EJ438" s="118"/>
      <c r="EK438" s="118"/>
      <c r="EL438" s="123"/>
      <c r="EM438" s="123"/>
      <c r="EN438" s="118"/>
      <c r="EO438" s="118"/>
      <c r="EP438" s="118"/>
      <c r="EQ438" s="118"/>
      <c r="ER438" s="118"/>
      <c r="ES438" s="118"/>
      <c r="ET438" s="118"/>
      <c r="EU438" s="118"/>
      <c r="EV438" s="120"/>
      <c r="EW438" s="120"/>
      <c r="EX438" s="118"/>
      <c r="EY438" s="118"/>
      <c r="EZ438" s="118"/>
      <c r="FA438" s="118"/>
      <c r="FB438" s="118"/>
      <c r="FC438" s="118"/>
      <c r="FD438" s="118"/>
      <c r="FE438" s="118"/>
      <c r="FF438" s="118"/>
      <c r="FG438" s="118"/>
      <c r="FH438" s="118"/>
      <c r="FI438" s="118"/>
      <c r="FJ438" s="118"/>
      <c r="FK438" s="118"/>
      <c r="FL438" s="118"/>
      <c r="FM438" s="118"/>
      <c r="FN438" s="118"/>
      <c r="FO438" s="118"/>
      <c r="FP438" s="118"/>
      <c r="FQ438" s="118"/>
      <c r="FR438" s="118"/>
      <c r="FS438" s="118"/>
      <c r="FT438" s="118"/>
      <c r="FU438" s="118"/>
      <c r="FV438" s="118"/>
      <c r="FW438" s="118"/>
      <c r="FX438" s="118"/>
      <c r="FY438" s="118"/>
      <c r="FZ438" s="118"/>
      <c r="GA438" s="118"/>
      <c r="GB438" s="118"/>
      <c r="GC438" s="118"/>
      <c r="GD438" s="118"/>
      <c r="GE438" s="118"/>
      <c r="GF438" s="118"/>
      <c r="GG438" s="118"/>
      <c r="GH438" s="118"/>
      <c r="GI438" s="118"/>
      <c r="GJ438" s="118"/>
      <c r="GK438" s="118"/>
      <c r="GL438" s="118"/>
      <c r="GM438" s="118"/>
      <c r="GN438" s="118"/>
      <c r="GO438" s="118"/>
      <c r="GP438" s="118"/>
      <c r="GQ438" s="118"/>
      <c r="GR438" s="118"/>
      <c r="GS438" s="118"/>
      <c r="GT438" s="118"/>
      <c r="GU438" s="118"/>
      <c r="GV438" s="118"/>
      <c r="GW438" s="118"/>
      <c r="GX438" s="118"/>
      <c r="GY438" s="118"/>
      <c r="GZ438" s="118"/>
      <c r="HA438" s="118"/>
      <c r="HB438" s="118"/>
      <c r="HC438" s="118"/>
      <c r="HD438" s="118"/>
      <c r="HE438" s="118"/>
      <c r="HF438" s="118"/>
      <c r="HG438" s="118"/>
      <c r="HH438" s="118"/>
      <c r="HI438" s="118"/>
      <c r="HJ438" s="118"/>
      <c r="HK438" s="118"/>
      <c r="HL438" s="118"/>
      <c r="HM438" s="118"/>
      <c r="HN438" s="118"/>
      <c r="HO438" s="118"/>
      <c r="HP438" s="118"/>
      <c r="HQ438" s="118"/>
      <c r="HR438" s="118"/>
      <c r="HS438" s="118"/>
      <c r="HT438" s="118"/>
      <c r="HU438" s="118"/>
      <c r="HV438" s="118"/>
    </row>
    <row r="439" spans="1:230" x14ac:dyDescent="0.3">
      <c r="A439" s="120"/>
      <c r="B439" s="120"/>
      <c r="C439" s="118"/>
      <c r="D439" s="118"/>
      <c r="E439" s="118"/>
      <c r="F439" s="118"/>
      <c r="G439" s="118"/>
      <c r="H439" s="118"/>
      <c r="I439" s="118"/>
      <c r="J439" s="118"/>
      <c r="K439" s="118"/>
      <c r="L439" s="118"/>
      <c r="M439" s="118"/>
      <c r="N439" s="118"/>
      <c r="O439" s="118"/>
      <c r="P439" s="118"/>
      <c r="Q439" s="118"/>
      <c r="R439" s="118"/>
      <c r="S439" s="118"/>
      <c r="T439" s="123"/>
      <c r="U439" s="120"/>
      <c r="V439" s="118"/>
      <c r="W439" s="118"/>
      <c r="X439" s="118"/>
      <c r="Y439" s="118"/>
      <c r="Z439" s="118"/>
      <c r="AA439" s="118"/>
      <c r="AB439" s="118"/>
      <c r="AC439" s="118"/>
      <c r="AD439" s="118"/>
      <c r="AE439" s="118"/>
      <c r="AF439" s="118"/>
      <c r="AG439" s="118"/>
      <c r="AH439" s="118"/>
      <c r="AI439" s="118"/>
      <c r="AJ439" s="118"/>
      <c r="AK439" s="118"/>
      <c r="AL439" s="118"/>
      <c r="AM439" s="118"/>
      <c r="AN439" s="118"/>
      <c r="AO439" s="118"/>
      <c r="AP439" s="118"/>
      <c r="AQ439" s="118"/>
      <c r="AR439" s="118"/>
      <c r="AS439" s="123"/>
      <c r="AT439" s="123"/>
      <c r="AU439" s="118"/>
      <c r="AV439" s="118"/>
      <c r="AW439" s="118"/>
      <c r="AX439" s="118"/>
      <c r="AY439" s="118"/>
      <c r="AZ439" s="118"/>
      <c r="BA439" s="118"/>
      <c r="BB439" s="118"/>
      <c r="BC439" s="118"/>
      <c r="BD439" s="118"/>
      <c r="BE439" s="118"/>
      <c r="BF439" s="118"/>
      <c r="BG439" s="118"/>
      <c r="BH439" s="118"/>
      <c r="BI439" s="118"/>
      <c r="BJ439" s="118"/>
      <c r="BK439" s="118"/>
      <c r="BL439" s="118"/>
      <c r="BM439" s="118"/>
      <c r="BN439" s="118"/>
      <c r="BO439" s="118"/>
      <c r="BP439" s="118"/>
      <c r="BQ439" s="118"/>
      <c r="BR439" s="118"/>
      <c r="BS439" s="118"/>
      <c r="BT439" s="118"/>
      <c r="BU439" s="118"/>
      <c r="BV439" s="118"/>
      <c r="BW439" s="118"/>
      <c r="BX439" s="118"/>
      <c r="BY439" s="118"/>
      <c r="BZ439" s="118"/>
      <c r="CA439" s="118"/>
      <c r="CB439" s="118"/>
      <c r="CC439" s="118"/>
      <c r="CD439" s="118"/>
      <c r="CE439" s="118"/>
      <c r="CF439" s="118"/>
      <c r="CG439" s="118"/>
      <c r="CH439" s="118"/>
      <c r="CI439" s="118"/>
      <c r="CJ439" s="118"/>
      <c r="CK439" s="118"/>
      <c r="CL439" s="118"/>
      <c r="CM439" s="118"/>
      <c r="CN439" s="118"/>
      <c r="CO439" s="118"/>
      <c r="CP439" s="118"/>
      <c r="CQ439" s="118"/>
      <c r="CR439" s="118"/>
      <c r="CS439" s="118"/>
      <c r="CT439" s="118"/>
      <c r="CU439" s="118"/>
      <c r="CV439" s="118"/>
      <c r="CW439" s="118"/>
      <c r="CX439" s="118"/>
      <c r="CY439" s="118"/>
      <c r="CZ439" s="118"/>
      <c r="DA439" s="118"/>
      <c r="DB439" s="118"/>
      <c r="DC439" s="118"/>
      <c r="DD439" s="118"/>
      <c r="DE439" s="118"/>
      <c r="DF439" s="118"/>
      <c r="DG439" s="118"/>
      <c r="DH439" s="118"/>
      <c r="DI439" s="118"/>
      <c r="DJ439" s="118"/>
      <c r="DK439" s="118"/>
      <c r="DL439" s="118"/>
      <c r="DM439" s="118"/>
      <c r="DN439" s="118"/>
      <c r="DO439" s="118"/>
      <c r="DP439" s="118"/>
      <c r="DQ439" s="118"/>
      <c r="DR439" s="118"/>
      <c r="DS439" s="118"/>
      <c r="DT439" s="118"/>
      <c r="DU439" s="129"/>
      <c r="DV439" s="118"/>
      <c r="DW439" s="118"/>
      <c r="DX439" s="118"/>
      <c r="DY439" s="118"/>
      <c r="DZ439" s="118"/>
      <c r="EA439" s="118"/>
      <c r="EB439" s="118"/>
      <c r="EC439" s="118"/>
      <c r="ED439" s="118"/>
      <c r="EE439" s="118"/>
      <c r="EF439" s="118"/>
      <c r="EG439" s="118"/>
      <c r="EH439" s="118"/>
      <c r="EI439" s="118"/>
      <c r="EJ439" s="118"/>
      <c r="EK439" s="118"/>
      <c r="EL439" s="123"/>
      <c r="EM439" s="123"/>
      <c r="EN439" s="118"/>
      <c r="EO439" s="118"/>
      <c r="EP439" s="118"/>
      <c r="EQ439" s="118"/>
      <c r="ER439" s="118"/>
      <c r="ES439" s="118"/>
      <c r="ET439" s="118"/>
      <c r="EU439" s="118"/>
      <c r="EV439" s="120"/>
      <c r="EW439" s="120"/>
      <c r="EX439" s="118"/>
      <c r="EY439" s="118"/>
      <c r="EZ439" s="118"/>
      <c r="FA439" s="118"/>
      <c r="FB439" s="118"/>
      <c r="FC439" s="118"/>
      <c r="FD439" s="118"/>
      <c r="FE439" s="118"/>
      <c r="FF439" s="118"/>
      <c r="FG439" s="118"/>
      <c r="FH439" s="118"/>
      <c r="FI439" s="118"/>
      <c r="FJ439" s="118"/>
      <c r="FK439" s="118"/>
      <c r="FL439" s="118"/>
      <c r="FM439" s="118"/>
      <c r="FN439" s="118"/>
      <c r="FO439" s="118"/>
      <c r="FP439" s="118"/>
      <c r="FQ439" s="118"/>
      <c r="FR439" s="118"/>
      <c r="FS439" s="118"/>
      <c r="FT439" s="118"/>
      <c r="FU439" s="118"/>
      <c r="FV439" s="118"/>
      <c r="FW439" s="118"/>
      <c r="FX439" s="118"/>
      <c r="FY439" s="118"/>
      <c r="FZ439" s="118"/>
      <c r="GA439" s="118"/>
      <c r="GB439" s="118"/>
      <c r="GC439" s="118"/>
      <c r="GD439" s="118"/>
      <c r="GE439" s="118"/>
      <c r="GF439" s="118"/>
      <c r="GG439" s="118"/>
      <c r="GH439" s="118"/>
      <c r="GI439" s="118"/>
      <c r="GJ439" s="118"/>
      <c r="GK439" s="118"/>
      <c r="GL439" s="118"/>
      <c r="GM439" s="118"/>
      <c r="GN439" s="118"/>
      <c r="GO439" s="118"/>
      <c r="GP439" s="118"/>
      <c r="GQ439" s="118"/>
      <c r="GR439" s="118"/>
      <c r="GS439" s="118"/>
      <c r="GT439" s="118"/>
      <c r="GU439" s="118"/>
      <c r="GV439" s="118"/>
      <c r="GW439" s="118"/>
      <c r="GX439" s="118"/>
      <c r="GY439" s="118"/>
      <c r="GZ439" s="118"/>
      <c r="HA439" s="118"/>
      <c r="HB439" s="118"/>
      <c r="HC439" s="118"/>
      <c r="HD439" s="118"/>
      <c r="HE439" s="118"/>
      <c r="HF439" s="118"/>
      <c r="HG439" s="118"/>
      <c r="HH439" s="118"/>
      <c r="HI439" s="118"/>
      <c r="HJ439" s="118"/>
      <c r="HK439" s="118"/>
      <c r="HL439" s="118"/>
      <c r="HM439" s="118"/>
      <c r="HN439" s="118"/>
      <c r="HO439" s="118"/>
      <c r="HP439" s="118"/>
      <c r="HQ439" s="118"/>
      <c r="HR439" s="118"/>
      <c r="HS439" s="118"/>
      <c r="HT439" s="118"/>
      <c r="HU439" s="118"/>
      <c r="HV439" s="118"/>
    </row>
    <row r="440" spans="1:230" x14ac:dyDescent="0.3">
      <c r="A440" s="120"/>
      <c r="B440" s="120"/>
      <c r="C440" s="118"/>
      <c r="D440" s="118"/>
      <c r="E440" s="118"/>
      <c r="F440" s="118"/>
      <c r="G440" s="118"/>
      <c r="H440" s="118"/>
      <c r="I440" s="118"/>
      <c r="J440" s="118"/>
      <c r="K440" s="118"/>
      <c r="L440" s="118"/>
      <c r="M440" s="118"/>
      <c r="N440" s="118"/>
      <c r="O440" s="118"/>
      <c r="P440" s="118"/>
      <c r="Q440" s="118"/>
      <c r="R440" s="118"/>
      <c r="S440" s="118"/>
      <c r="T440" s="123"/>
      <c r="U440" s="120"/>
      <c r="V440" s="118"/>
      <c r="W440" s="118"/>
      <c r="X440" s="118"/>
      <c r="Y440" s="118"/>
      <c r="Z440" s="118"/>
      <c r="AA440" s="118"/>
      <c r="AB440" s="118"/>
      <c r="AC440" s="118"/>
      <c r="AD440" s="118"/>
      <c r="AE440" s="118"/>
      <c r="AF440" s="118"/>
      <c r="AG440" s="118"/>
      <c r="AH440" s="118"/>
      <c r="AI440" s="118"/>
      <c r="AJ440" s="118"/>
      <c r="AK440" s="118"/>
      <c r="AL440" s="118"/>
      <c r="AM440" s="118"/>
      <c r="AN440" s="118"/>
      <c r="AO440" s="118"/>
      <c r="AP440" s="118"/>
      <c r="AQ440" s="118"/>
      <c r="AR440" s="118"/>
      <c r="AS440" s="123"/>
      <c r="AT440" s="123"/>
      <c r="AU440" s="118"/>
      <c r="AV440" s="118"/>
      <c r="AW440" s="118"/>
      <c r="AX440" s="118"/>
      <c r="AY440" s="118"/>
      <c r="AZ440" s="118"/>
      <c r="BA440" s="118"/>
      <c r="BB440" s="118"/>
      <c r="BC440" s="118"/>
      <c r="BD440" s="118"/>
      <c r="BE440" s="118"/>
      <c r="BF440" s="118"/>
      <c r="BG440" s="118"/>
      <c r="BH440" s="118"/>
      <c r="BI440" s="118"/>
      <c r="BJ440" s="118"/>
      <c r="BK440" s="118"/>
      <c r="BL440" s="118"/>
      <c r="BM440" s="118"/>
      <c r="BN440" s="118"/>
      <c r="BO440" s="118"/>
      <c r="BP440" s="118"/>
      <c r="BQ440" s="118"/>
      <c r="BR440" s="118"/>
      <c r="BS440" s="118"/>
      <c r="BT440" s="118"/>
      <c r="BU440" s="118"/>
      <c r="BV440" s="118"/>
      <c r="BW440" s="118"/>
      <c r="BX440" s="118"/>
      <c r="BY440" s="118"/>
      <c r="BZ440" s="118"/>
      <c r="CA440" s="118"/>
      <c r="CB440" s="118"/>
      <c r="CC440" s="118"/>
      <c r="CD440" s="118"/>
      <c r="CE440" s="118"/>
      <c r="CF440" s="118"/>
      <c r="CG440" s="118"/>
      <c r="CH440" s="118"/>
      <c r="CI440" s="118"/>
      <c r="CJ440" s="118"/>
      <c r="CK440" s="118"/>
      <c r="CL440" s="118"/>
      <c r="CM440" s="118"/>
      <c r="CN440" s="118"/>
      <c r="CO440" s="118"/>
      <c r="CP440" s="118"/>
      <c r="CQ440" s="118"/>
      <c r="CR440" s="118"/>
      <c r="CS440" s="118"/>
      <c r="CT440" s="118"/>
      <c r="CU440" s="118"/>
      <c r="CV440" s="118"/>
      <c r="CW440" s="118"/>
      <c r="CX440" s="118"/>
      <c r="CY440" s="118"/>
      <c r="CZ440" s="118"/>
      <c r="DA440" s="118"/>
      <c r="DB440" s="118"/>
      <c r="DC440" s="118"/>
      <c r="DD440" s="118"/>
      <c r="DE440" s="118"/>
      <c r="DF440" s="118"/>
      <c r="DG440" s="118"/>
      <c r="DH440" s="118"/>
      <c r="DI440" s="118"/>
      <c r="DJ440" s="118"/>
      <c r="DK440" s="118"/>
      <c r="DL440" s="118"/>
      <c r="DM440" s="118"/>
      <c r="DN440" s="118"/>
      <c r="DO440" s="118"/>
      <c r="DP440" s="118"/>
      <c r="DQ440" s="118"/>
      <c r="DR440" s="118"/>
      <c r="DS440" s="118"/>
      <c r="DT440" s="118"/>
      <c r="DU440" s="129"/>
      <c r="DV440" s="118"/>
      <c r="DW440" s="118"/>
      <c r="DX440" s="118"/>
      <c r="DY440" s="118"/>
      <c r="DZ440" s="118"/>
      <c r="EA440" s="118"/>
      <c r="EB440" s="118"/>
      <c r="EC440" s="118"/>
      <c r="ED440" s="118"/>
      <c r="EE440" s="118"/>
      <c r="EF440" s="118"/>
      <c r="EG440" s="118"/>
      <c r="EH440" s="118"/>
      <c r="EI440" s="118"/>
      <c r="EJ440" s="118"/>
      <c r="EK440" s="118"/>
      <c r="EL440" s="123"/>
      <c r="EM440" s="123"/>
      <c r="EN440" s="118"/>
      <c r="EO440" s="118"/>
      <c r="EP440" s="118"/>
      <c r="EQ440" s="118"/>
      <c r="ER440" s="118"/>
      <c r="ES440" s="118"/>
      <c r="ET440" s="118"/>
      <c r="EU440" s="118"/>
      <c r="EV440" s="120"/>
      <c r="EW440" s="120"/>
      <c r="EX440" s="118"/>
      <c r="EY440" s="118"/>
      <c r="EZ440" s="118"/>
      <c r="FA440" s="118"/>
      <c r="FB440" s="118"/>
      <c r="FC440" s="118"/>
      <c r="FD440" s="118"/>
      <c r="FE440" s="118"/>
      <c r="FF440" s="118"/>
      <c r="FG440" s="118"/>
      <c r="FH440" s="118"/>
      <c r="FI440" s="118"/>
      <c r="FJ440" s="118"/>
      <c r="FK440" s="118"/>
      <c r="FL440" s="118"/>
      <c r="FM440" s="118"/>
      <c r="FN440" s="118"/>
      <c r="FO440" s="118"/>
      <c r="FP440" s="118"/>
      <c r="FQ440" s="118"/>
      <c r="FR440" s="118"/>
      <c r="FS440" s="118"/>
      <c r="FT440" s="118"/>
      <c r="FU440" s="118"/>
      <c r="FV440" s="118"/>
      <c r="FW440" s="118"/>
      <c r="FX440" s="118"/>
      <c r="FY440" s="118"/>
      <c r="FZ440" s="118"/>
      <c r="GA440" s="118"/>
      <c r="GB440" s="118"/>
      <c r="GC440" s="118"/>
      <c r="GD440" s="118"/>
      <c r="GE440" s="118"/>
      <c r="GF440" s="118"/>
      <c r="GG440" s="118"/>
      <c r="GH440" s="118"/>
      <c r="GI440" s="118"/>
      <c r="GJ440" s="118"/>
      <c r="GK440" s="118"/>
      <c r="GL440" s="118"/>
      <c r="GM440" s="118"/>
      <c r="GN440" s="118"/>
      <c r="GO440" s="118"/>
      <c r="GP440" s="118"/>
      <c r="GQ440" s="118"/>
      <c r="GR440" s="118"/>
      <c r="GS440" s="118"/>
      <c r="GT440" s="118"/>
      <c r="GU440" s="118"/>
      <c r="GV440" s="118"/>
      <c r="GW440" s="118"/>
      <c r="GX440" s="118"/>
      <c r="GY440" s="118"/>
      <c r="GZ440" s="118"/>
      <c r="HA440" s="118"/>
      <c r="HB440" s="118"/>
      <c r="HC440" s="118"/>
      <c r="HD440" s="118"/>
      <c r="HE440" s="118"/>
      <c r="HF440" s="118"/>
      <c r="HG440" s="118"/>
      <c r="HH440" s="118"/>
      <c r="HI440" s="118"/>
      <c r="HJ440" s="118"/>
      <c r="HK440" s="118"/>
      <c r="HL440" s="118"/>
      <c r="HM440" s="118"/>
      <c r="HN440" s="118"/>
      <c r="HO440" s="118"/>
      <c r="HP440" s="118"/>
      <c r="HQ440" s="118"/>
      <c r="HR440" s="118"/>
      <c r="HS440" s="118"/>
      <c r="HT440" s="118"/>
      <c r="HU440" s="118"/>
      <c r="HV440" s="118"/>
    </row>
    <row r="441" spans="1:230" x14ac:dyDescent="0.3">
      <c r="A441" s="120"/>
      <c r="B441" s="120"/>
      <c r="C441" s="118"/>
      <c r="D441" s="118"/>
      <c r="E441" s="118"/>
      <c r="F441" s="118"/>
      <c r="G441" s="118"/>
      <c r="H441" s="118"/>
      <c r="I441" s="118"/>
      <c r="J441" s="118"/>
      <c r="K441" s="118"/>
      <c r="L441" s="118"/>
      <c r="M441" s="118"/>
      <c r="N441" s="118"/>
      <c r="O441" s="118"/>
      <c r="P441" s="118"/>
      <c r="Q441" s="118"/>
      <c r="R441" s="118"/>
      <c r="S441" s="118"/>
      <c r="T441" s="123"/>
      <c r="U441" s="120"/>
      <c r="V441" s="118"/>
      <c r="W441" s="118"/>
      <c r="X441" s="118"/>
      <c r="Y441" s="118"/>
      <c r="Z441" s="118"/>
      <c r="AA441" s="118"/>
      <c r="AB441" s="118"/>
      <c r="AC441" s="118"/>
      <c r="AD441" s="118"/>
      <c r="AE441" s="118"/>
      <c r="AF441" s="118"/>
      <c r="AG441" s="118"/>
      <c r="AH441" s="118"/>
      <c r="AI441" s="118"/>
      <c r="AJ441" s="118"/>
      <c r="AK441" s="118"/>
      <c r="AL441" s="118"/>
      <c r="AM441" s="118"/>
      <c r="AN441" s="118"/>
      <c r="AO441" s="118"/>
      <c r="AP441" s="118"/>
      <c r="AQ441" s="118"/>
      <c r="AR441" s="118"/>
      <c r="AS441" s="123"/>
      <c r="AT441" s="123"/>
      <c r="AU441" s="118"/>
      <c r="AV441" s="118"/>
      <c r="AW441" s="118"/>
      <c r="AX441" s="118"/>
      <c r="AY441" s="118"/>
      <c r="AZ441" s="118"/>
      <c r="BA441" s="118"/>
      <c r="BB441" s="118"/>
      <c r="BC441" s="118"/>
      <c r="BD441" s="118"/>
      <c r="BE441" s="118"/>
      <c r="BF441" s="118"/>
      <c r="BG441" s="118"/>
      <c r="BH441" s="118"/>
      <c r="BI441" s="118"/>
      <c r="BJ441" s="118"/>
      <c r="BK441" s="118"/>
      <c r="BL441" s="118"/>
      <c r="BM441" s="118"/>
      <c r="BN441" s="118"/>
      <c r="BO441" s="118"/>
      <c r="BP441" s="118"/>
      <c r="BQ441" s="118"/>
      <c r="BR441" s="118"/>
      <c r="BS441" s="118"/>
      <c r="BT441" s="118"/>
      <c r="BU441" s="118"/>
      <c r="BV441" s="118"/>
      <c r="BW441" s="118"/>
      <c r="BX441" s="118"/>
      <c r="BY441" s="118"/>
      <c r="BZ441" s="118"/>
      <c r="CA441" s="118"/>
      <c r="CB441" s="118"/>
      <c r="CC441" s="118"/>
      <c r="CD441" s="118"/>
      <c r="CE441" s="118"/>
      <c r="CF441" s="118"/>
      <c r="CG441" s="118"/>
      <c r="CH441" s="118"/>
      <c r="CI441" s="118"/>
      <c r="CJ441" s="118"/>
      <c r="CK441" s="118"/>
      <c r="CL441" s="118"/>
      <c r="CM441" s="118"/>
      <c r="CN441" s="118"/>
      <c r="CO441" s="118"/>
      <c r="CP441" s="118"/>
      <c r="CQ441" s="118"/>
      <c r="CR441" s="118"/>
      <c r="CS441" s="118"/>
      <c r="CT441" s="118"/>
      <c r="CU441" s="118"/>
      <c r="CV441" s="118"/>
      <c r="CW441" s="118"/>
      <c r="CX441" s="118"/>
      <c r="CY441" s="118"/>
      <c r="CZ441" s="118"/>
      <c r="DA441" s="118"/>
      <c r="DB441" s="118"/>
      <c r="DC441" s="118"/>
      <c r="DD441" s="118"/>
      <c r="DE441" s="118"/>
      <c r="DF441" s="118"/>
      <c r="DG441" s="118"/>
      <c r="DH441" s="118"/>
      <c r="DI441" s="118"/>
      <c r="DJ441" s="118"/>
      <c r="DK441" s="118"/>
      <c r="DL441" s="118"/>
      <c r="DM441" s="118"/>
      <c r="DN441" s="118"/>
      <c r="DO441" s="118"/>
      <c r="DP441" s="118"/>
      <c r="DQ441" s="118"/>
      <c r="DR441" s="118"/>
      <c r="DS441" s="118"/>
      <c r="DT441" s="118"/>
      <c r="DU441" s="129"/>
      <c r="DV441" s="118"/>
      <c r="DW441" s="118"/>
      <c r="DX441" s="118"/>
      <c r="DY441" s="118"/>
      <c r="DZ441" s="118"/>
      <c r="EA441" s="118"/>
      <c r="EB441" s="118"/>
      <c r="EC441" s="118"/>
      <c r="ED441" s="118"/>
      <c r="EE441" s="118"/>
      <c r="EF441" s="118"/>
      <c r="EG441" s="118"/>
      <c r="EH441" s="118"/>
      <c r="EI441" s="118"/>
      <c r="EJ441" s="118"/>
      <c r="EK441" s="118"/>
      <c r="EL441" s="123"/>
      <c r="EM441" s="123"/>
      <c r="EN441" s="118"/>
      <c r="EO441" s="118"/>
      <c r="EP441" s="118"/>
      <c r="EQ441" s="118"/>
      <c r="ER441" s="118"/>
      <c r="ES441" s="118"/>
      <c r="ET441" s="118"/>
      <c r="EU441" s="118"/>
      <c r="EV441" s="120"/>
      <c r="EW441" s="120"/>
      <c r="EX441" s="118"/>
      <c r="EY441" s="118"/>
      <c r="EZ441" s="118"/>
      <c r="FA441" s="118"/>
      <c r="FB441" s="118"/>
      <c r="FC441" s="118"/>
      <c r="FD441" s="118"/>
      <c r="FE441" s="118"/>
      <c r="FF441" s="118"/>
      <c r="FG441" s="118"/>
      <c r="FH441" s="118"/>
      <c r="FI441" s="118"/>
      <c r="FJ441" s="118"/>
      <c r="FK441" s="118"/>
      <c r="FL441" s="118"/>
      <c r="FM441" s="118"/>
      <c r="FN441" s="118"/>
      <c r="FO441" s="118"/>
      <c r="FP441" s="118"/>
      <c r="FQ441" s="118"/>
      <c r="FR441" s="118"/>
      <c r="FS441" s="118"/>
      <c r="FT441" s="118"/>
      <c r="FU441" s="118"/>
      <c r="FV441" s="118"/>
      <c r="FW441" s="118"/>
      <c r="FX441" s="118"/>
      <c r="FY441" s="118"/>
      <c r="FZ441" s="118"/>
      <c r="GA441" s="118"/>
      <c r="GB441" s="118"/>
      <c r="GC441" s="118"/>
      <c r="GD441" s="118"/>
      <c r="GE441" s="118"/>
      <c r="GF441" s="118"/>
      <c r="GG441" s="118"/>
      <c r="GH441" s="118"/>
      <c r="GI441" s="118"/>
      <c r="GJ441" s="118"/>
      <c r="GK441" s="118"/>
      <c r="GL441" s="118"/>
      <c r="GM441" s="118"/>
      <c r="GN441" s="118"/>
      <c r="GO441" s="118"/>
      <c r="GP441" s="118"/>
      <c r="GQ441" s="118"/>
      <c r="GR441" s="118"/>
      <c r="GS441" s="118"/>
      <c r="GT441" s="118"/>
      <c r="GU441" s="118"/>
      <c r="GV441" s="118"/>
      <c r="GW441" s="118"/>
      <c r="GX441" s="118"/>
      <c r="GY441" s="118"/>
      <c r="GZ441" s="118"/>
      <c r="HA441" s="118"/>
      <c r="HB441" s="118"/>
      <c r="HC441" s="118"/>
      <c r="HD441" s="118"/>
      <c r="HE441" s="118"/>
      <c r="HF441" s="118"/>
      <c r="HG441" s="118"/>
      <c r="HH441" s="118"/>
      <c r="HI441" s="118"/>
      <c r="HJ441" s="118"/>
      <c r="HK441" s="118"/>
      <c r="HL441" s="118"/>
      <c r="HM441" s="118"/>
      <c r="HN441" s="118"/>
      <c r="HO441" s="118"/>
      <c r="HP441" s="118"/>
      <c r="HQ441" s="118"/>
      <c r="HR441" s="118"/>
      <c r="HS441" s="118"/>
      <c r="HT441" s="118"/>
      <c r="HU441" s="118"/>
      <c r="HV441" s="118"/>
    </row>
    <row r="442" spans="1:230" x14ac:dyDescent="0.3">
      <c r="A442" s="120"/>
      <c r="B442" s="120"/>
      <c r="C442" s="118"/>
      <c r="D442" s="118"/>
      <c r="E442" s="118"/>
      <c r="F442" s="118"/>
      <c r="G442" s="118"/>
      <c r="H442" s="118"/>
      <c r="I442" s="118"/>
      <c r="J442" s="118"/>
      <c r="K442" s="118"/>
      <c r="L442" s="118"/>
      <c r="M442" s="118"/>
      <c r="N442" s="118"/>
      <c r="O442" s="118"/>
      <c r="P442" s="118"/>
      <c r="Q442" s="118"/>
      <c r="R442" s="118"/>
      <c r="S442" s="118"/>
      <c r="T442" s="123"/>
      <c r="U442" s="120"/>
      <c r="V442" s="118"/>
      <c r="W442" s="118"/>
      <c r="X442" s="118"/>
      <c r="Y442" s="118"/>
      <c r="Z442" s="118"/>
      <c r="AA442" s="118"/>
      <c r="AB442" s="118"/>
      <c r="AC442" s="118"/>
      <c r="AD442" s="118"/>
      <c r="AE442" s="118"/>
      <c r="AF442" s="118"/>
      <c r="AG442" s="118"/>
      <c r="AH442" s="118"/>
      <c r="AI442" s="118"/>
      <c r="AJ442" s="118"/>
      <c r="AK442" s="118"/>
      <c r="AL442" s="118"/>
      <c r="AM442" s="118"/>
      <c r="AN442" s="118"/>
      <c r="AO442" s="118"/>
      <c r="AP442" s="118"/>
      <c r="AQ442" s="118"/>
      <c r="AR442" s="118"/>
      <c r="AS442" s="123"/>
      <c r="AT442" s="123"/>
      <c r="AU442" s="118"/>
      <c r="AV442" s="118"/>
      <c r="AW442" s="118"/>
      <c r="AX442" s="118"/>
      <c r="AY442" s="118"/>
      <c r="AZ442" s="118"/>
      <c r="BA442" s="118"/>
      <c r="BB442" s="118"/>
      <c r="BC442" s="118"/>
      <c r="BD442" s="118"/>
      <c r="BE442" s="118"/>
      <c r="BF442" s="118"/>
      <c r="BG442" s="118"/>
      <c r="BH442" s="118"/>
      <c r="BI442" s="118"/>
      <c r="BJ442" s="118"/>
      <c r="BK442" s="118"/>
      <c r="BL442" s="118"/>
      <c r="BM442" s="118"/>
      <c r="BN442" s="118"/>
      <c r="BO442" s="118"/>
      <c r="BP442" s="118"/>
      <c r="BQ442" s="118"/>
      <c r="BR442" s="118"/>
      <c r="BS442" s="118"/>
      <c r="BT442" s="118"/>
      <c r="BU442" s="118"/>
      <c r="BV442" s="118"/>
      <c r="BW442" s="118"/>
      <c r="BX442" s="118"/>
      <c r="BY442" s="118"/>
      <c r="BZ442" s="118"/>
      <c r="CA442" s="118"/>
      <c r="CB442" s="118"/>
      <c r="CC442" s="118"/>
      <c r="CD442" s="118"/>
      <c r="CE442" s="118"/>
      <c r="CF442" s="118"/>
      <c r="CG442" s="118"/>
      <c r="CH442" s="118"/>
      <c r="CI442" s="118"/>
      <c r="CJ442" s="118"/>
      <c r="CK442" s="118"/>
      <c r="CL442" s="118"/>
      <c r="CM442" s="118"/>
      <c r="CN442" s="118"/>
      <c r="CO442" s="118"/>
      <c r="CP442" s="118"/>
      <c r="CQ442" s="118"/>
      <c r="CR442" s="118"/>
      <c r="CS442" s="118"/>
      <c r="CT442" s="118"/>
      <c r="CU442" s="118"/>
      <c r="CV442" s="118"/>
      <c r="CW442" s="118"/>
      <c r="CX442" s="118"/>
      <c r="CY442" s="118"/>
      <c r="CZ442" s="118"/>
      <c r="DA442" s="118"/>
      <c r="DB442" s="118"/>
      <c r="DC442" s="118"/>
      <c r="DD442" s="118"/>
      <c r="DE442" s="118"/>
      <c r="DF442" s="118"/>
      <c r="DG442" s="118"/>
      <c r="DH442" s="118"/>
      <c r="DI442" s="118"/>
      <c r="DJ442" s="118"/>
      <c r="DK442" s="118"/>
      <c r="DL442" s="118"/>
      <c r="DM442" s="118"/>
      <c r="DN442" s="118"/>
      <c r="DO442" s="118"/>
      <c r="DP442" s="118"/>
      <c r="DQ442" s="118"/>
      <c r="DR442" s="118"/>
      <c r="DS442" s="118"/>
      <c r="DT442" s="118"/>
      <c r="DU442" s="129"/>
      <c r="DV442" s="118"/>
      <c r="DW442" s="118"/>
      <c r="DX442" s="118"/>
      <c r="DY442" s="118"/>
      <c r="DZ442" s="118"/>
      <c r="EA442" s="118"/>
      <c r="EB442" s="118"/>
      <c r="EC442" s="118"/>
      <c r="ED442" s="118"/>
      <c r="EE442" s="118"/>
      <c r="EF442" s="118"/>
      <c r="EG442" s="118"/>
      <c r="EH442" s="118"/>
      <c r="EI442" s="118"/>
      <c r="EJ442" s="118"/>
      <c r="EK442" s="118"/>
      <c r="EL442" s="123"/>
      <c r="EM442" s="123"/>
      <c r="EN442" s="118"/>
      <c r="EO442" s="118"/>
      <c r="EP442" s="118"/>
      <c r="EQ442" s="118"/>
      <c r="ER442" s="118"/>
      <c r="ES442" s="118"/>
      <c r="ET442" s="118"/>
      <c r="EU442" s="118"/>
      <c r="EV442" s="120"/>
      <c r="EW442" s="120"/>
      <c r="EX442" s="118"/>
      <c r="EY442" s="118"/>
      <c r="EZ442" s="118"/>
      <c r="FA442" s="118"/>
      <c r="FB442" s="118"/>
      <c r="FC442" s="118"/>
      <c r="FD442" s="118"/>
      <c r="FE442" s="118"/>
      <c r="FF442" s="118"/>
      <c r="FG442" s="118"/>
      <c r="FH442" s="118"/>
      <c r="FI442" s="118"/>
      <c r="FJ442" s="118"/>
      <c r="FK442" s="118"/>
      <c r="FL442" s="118"/>
      <c r="FM442" s="118"/>
      <c r="FN442" s="118"/>
      <c r="FO442" s="118"/>
      <c r="FP442" s="118"/>
      <c r="FQ442" s="118"/>
      <c r="FR442" s="118"/>
      <c r="FS442" s="118"/>
      <c r="FT442" s="118"/>
      <c r="FU442" s="118"/>
      <c r="FV442" s="118"/>
      <c r="FW442" s="118"/>
      <c r="FX442" s="118"/>
      <c r="FY442" s="118"/>
      <c r="FZ442" s="118"/>
      <c r="GA442" s="118"/>
      <c r="GB442" s="118"/>
      <c r="GC442" s="118"/>
      <c r="GD442" s="118"/>
      <c r="GE442" s="118"/>
      <c r="GF442" s="118"/>
      <c r="GG442" s="118"/>
      <c r="GH442" s="118"/>
      <c r="GI442" s="118"/>
      <c r="GJ442" s="118"/>
      <c r="GK442" s="118"/>
      <c r="GL442" s="118"/>
      <c r="GM442" s="118"/>
      <c r="GN442" s="118"/>
      <c r="GO442" s="118"/>
      <c r="GP442" s="118"/>
      <c r="GQ442" s="118"/>
      <c r="GR442" s="118"/>
      <c r="GS442" s="118"/>
      <c r="GT442" s="118"/>
      <c r="GU442" s="118"/>
      <c r="GV442" s="118"/>
      <c r="GW442" s="118"/>
      <c r="GX442" s="118"/>
      <c r="GY442" s="118"/>
      <c r="GZ442" s="118"/>
      <c r="HA442" s="118"/>
      <c r="HB442" s="118"/>
      <c r="HC442" s="118"/>
      <c r="HD442" s="118"/>
      <c r="HE442" s="118"/>
      <c r="HF442" s="118"/>
      <c r="HG442" s="118"/>
      <c r="HH442" s="118"/>
      <c r="HI442" s="118"/>
      <c r="HJ442" s="118"/>
      <c r="HK442" s="118"/>
      <c r="HL442" s="118"/>
      <c r="HM442" s="118"/>
      <c r="HN442" s="118"/>
      <c r="HO442" s="118"/>
      <c r="HP442" s="118"/>
      <c r="HQ442" s="118"/>
      <c r="HR442" s="118"/>
      <c r="HS442" s="118"/>
      <c r="HT442" s="118"/>
      <c r="HU442" s="118"/>
      <c r="HV442" s="118"/>
    </row>
    <row r="443" spans="1:230" x14ac:dyDescent="0.3">
      <c r="A443" s="120"/>
      <c r="B443" s="120"/>
      <c r="C443" s="118"/>
      <c r="D443" s="118"/>
      <c r="E443" s="118"/>
      <c r="F443" s="118"/>
      <c r="G443" s="118"/>
      <c r="H443" s="118"/>
      <c r="I443" s="118"/>
      <c r="J443" s="118"/>
      <c r="K443" s="118"/>
      <c r="L443" s="118"/>
      <c r="M443" s="118"/>
      <c r="N443" s="118"/>
      <c r="O443" s="118"/>
      <c r="P443" s="118"/>
      <c r="Q443" s="118"/>
      <c r="R443" s="118"/>
      <c r="S443" s="118"/>
      <c r="T443" s="123"/>
      <c r="U443" s="120"/>
      <c r="V443" s="118"/>
      <c r="W443" s="118"/>
      <c r="X443" s="118"/>
      <c r="Y443" s="118"/>
      <c r="Z443" s="118"/>
      <c r="AA443" s="118"/>
      <c r="AB443" s="118"/>
      <c r="AC443" s="118"/>
      <c r="AD443" s="118"/>
      <c r="AE443" s="118"/>
      <c r="AF443" s="118"/>
      <c r="AG443" s="118"/>
      <c r="AH443" s="118"/>
      <c r="AI443" s="118"/>
      <c r="AJ443" s="118"/>
      <c r="AK443" s="118"/>
      <c r="AL443" s="118"/>
      <c r="AM443" s="118"/>
      <c r="AN443" s="118"/>
      <c r="AO443" s="118"/>
      <c r="AP443" s="118"/>
      <c r="AQ443" s="118"/>
      <c r="AR443" s="118"/>
      <c r="AS443" s="123"/>
      <c r="AT443" s="123"/>
      <c r="AU443" s="118"/>
      <c r="AV443" s="118"/>
      <c r="AW443" s="118"/>
      <c r="AX443" s="118"/>
      <c r="AY443" s="118"/>
      <c r="AZ443" s="118"/>
      <c r="BA443" s="118"/>
      <c r="BB443" s="118"/>
      <c r="BC443" s="118"/>
      <c r="BD443" s="118"/>
      <c r="BE443" s="118"/>
      <c r="BF443" s="118"/>
      <c r="BG443" s="118"/>
      <c r="BH443" s="118"/>
      <c r="BI443" s="118"/>
      <c r="BJ443" s="118"/>
      <c r="BK443" s="118"/>
      <c r="BL443" s="118"/>
      <c r="BM443" s="118"/>
      <c r="BN443" s="118"/>
      <c r="BO443" s="118"/>
      <c r="BP443" s="118"/>
      <c r="BQ443" s="118"/>
      <c r="BR443" s="118"/>
      <c r="BS443" s="118"/>
      <c r="BT443" s="118"/>
      <c r="BU443" s="118"/>
      <c r="BV443" s="118"/>
      <c r="BW443" s="118"/>
      <c r="BX443" s="118"/>
      <c r="BY443" s="118"/>
      <c r="BZ443" s="118"/>
      <c r="CA443" s="118"/>
      <c r="CB443" s="118"/>
      <c r="CC443" s="118"/>
      <c r="CD443" s="118"/>
      <c r="CE443" s="118"/>
      <c r="CF443" s="118"/>
      <c r="CG443" s="118"/>
      <c r="CH443" s="118"/>
      <c r="CI443" s="118"/>
      <c r="CJ443" s="118"/>
      <c r="CK443" s="118"/>
      <c r="CL443" s="118"/>
      <c r="CM443" s="118"/>
      <c r="CN443" s="118"/>
      <c r="CO443" s="118"/>
      <c r="CP443" s="118"/>
      <c r="CQ443" s="118"/>
      <c r="CR443" s="118"/>
      <c r="CS443" s="118"/>
      <c r="CT443" s="118"/>
      <c r="CU443" s="118"/>
      <c r="CV443" s="118"/>
      <c r="CW443" s="118"/>
      <c r="CX443" s="118"/>
      <c r="CY443" s="118"/>
      <c r="CZ443" s="118"/>
      <c r="DA443" s="118"/>
      <c r="DB443" s="118"/>
      <c r="DC443" s="118"/>
      <c r="DD443" s="118"/>
      <c r="DE443" s="118"/>
      <c r="DF443" s="118"/>
      <c r="DG443" s="118"/>
      <c r="DH443" s="118"/>
      <c r="DI443" s="118"/>
      <c r="DJ443" s="118"/>
      <c r="DK443" s="118"/>
      <c r="DL443" s="118"/>
      <c r="DM443" s="118"/>
      <c r="DN443" s="118"/>
      <c r="DO443" s="118"/>
      <c r="DP443" s="118"/>
      <c r="DQ443" s="118"/>
      <c r="DR443" s="118"/>
      <c r="DS443" s="118"/>
      <c r="DT443" s="118"/>
      <c r="DU443" s="129"/>
      <c r="DV443" s="118"/>
      <c r="DW443" s="118"/>
      <c r="DX443" s="118"/>
      <c r="DY443" s="118"/>
      <c r="DZ443" s="118"/>
      <c r="EA443" s="118"/>
      <c r="EB443" s="118"/>
      <c r="EC443" s="118"/>
      <c r="ED443" s="118"/>
      <c r="EE443" s="118"/>
      <c r="EF443" s="118"/>
      <c r="EG443" s="118"/>
      <c r="EH443" s="118"/>
      <c r="EI443" s="118"/>
      <c r="EJ443" s="118"/>
      <c r="EK443" s="118"/>
      <c r="EL443" s="123"/>
      <c r="EM443" s="123"/>
      <c r="EN443" s="118"/>
      <c r="EO443" s="118"/>
      <c r="EP443" s="118"/>
      <c r="EQ443" s="118"/>
      <c r="ER443" s="118"/>
      <c r="ES443" s="118"/>
      <c r="ET443" s="118"/>
      <c r="EU443" s="118"/>
      <c r="EV443" s="120"/>
      <c r="EW443" s="120"/>
      <c r="EX443" s="118"/>
      <c r="EY443" s="118"/>
      <c r="EZ443" s="118"/>
      <c r="FA443" s="118"/>
      <c r="FB443" s="118"/>
      <c r="FC443" s="118"/>
      <c r="FD443" s="118"/>
      <c r="FE443" s="118"/>
      <c r="FF443" s="118"/>
      <c r="FG443" s="118"/>
      <c r="FH443" s="118"/>
      <c r="FI443" s="118"/>
      <c r="FJ443" s="118"/>
      <c r="FK443" s="118"/>
      <c r="FL443" s="118"/>
      <c r="FM443" s="118"/>
      <c r="FN443" s="118"/>
      <c r="FO443" s="118"/>
      <c r="FP443" s="118"/>
      <c r="FQ443" s="118"/>
      <c r="FR443" s="118"/>
      <c r="FS443" s="118"/>
      <c r="FT443" s="118"/>
      <c r="FU443" s="118"/>
      <c r="FV443" s="118"/>
      <c r="FW443" s="118"/>
      <c r="FX443" s="118"/>
      <c r="FY443" s="118"/>
      <c r="FZ443" s="118"/>
      <c r="GA443" s="118"/>
      <c r="GB443" s="118"/>
      <c r="GC443" s="118"/>
      <c r="GD443" s="118"/>
      <c r="GE443" s="118"/>
      <c r="GF443" s="118"/>
      <c r="GG443" s="118"/>
      <c r="GH443" s="118"/>
      <c r="GI443" s="118"/>
      <c r="GJ443" s="118"/>
      <c r="GK443" s="118"/>
      <c r="GL443" s="118"/>
      <c r="GM443" s="118"/>
      <c r="GN443" s="118"/>
      <c r="GO443" s="118"/>
      <c r="GP443" s="118"/>
      <c r="GQ443" s="118"/>
      <c r="GR443" s="118"/>
      <c r="GS443" s="118"/>
      <c r="GT443" s="118"/>
      <c r="GU443" s="118"/>
      <c r="GV443" s="118"/>
      <c r="GW443" s="118"/>
      <c r="GX443" s="118"/>
      <c r="GY443" s="118"/>
      <c r="GZ443" s="118"/>
      <c r="HA443" s="118"/>
      <c r="HB443" s="118"/>
      <c r="HC443" s="118"/>
      <c r="HD443" s="118"/>
      <c r="HE443" s="118"/>
      <c r="HF443" s="118"/>
      <c r="HG443" s="118"/>
      <c r="HH443" s="118"/>
      <c r="HI443" s="118"/>
      <c r="HJ443" s="118"/>
      <c r="HK443" s="118"/>
      <c r="HL443" s="118"/>
      <c r="HM443" s="118"/>
      <c r="HN443" s="118"/>
      <c r="HO443" s="118"/>
      <c r="HP443" s="118"/>
      <c r="HQ443" s="118"/>
      <c r="HR443" s="118"/>
      <c r="HS443" s="118"/>
      <c r="HT443" s="118"/>
      <c r="HU443" s="118"/>
      <c r="HV443" s="118"/>
    </row>
    <row r="444" spans="1:230" x14ac:dyDescent="0.3">
      <c r="A444" s="120"/>
      <c r="B444" s="120"/>
      <c r="C444" s="118"/>
      <c r="D444" s="118"/>
      <c r="E444" s="118"/>
      <c r="F444" s="118"/>
      <c r="G444" s="118"/>
      <c r="H444" s="118"/>
      <c r="I444" s="118"/>
      <c r="J444" s="118"/>
      <c r="K444" s="118"/>
      <c r="L444" s="118"/>
      <c r="M444" s="118"/>
      <c r="N444" s="118"/>
      <c r="O444" s="118"/>
      <c r="P444" s="118"/>
      <c r="Q444" s="118"/>
      <c r="R444" s="118"/>
      <c r="S444" s="118"/>
      <c r="T444" s="123"/>
      <c r="U444" s="120"/>
      <c r="V444" s="118"/>
      <c r="W444" s="118"/>
      <c r="X444" s="118"/>
      <c r="Y444" s="118"/>
      <c r="Z444" s="118"/>
      <c r="AA444" s="118"/>
      <c r="AB444" s="118"/>
      <c r="AC444" s="118"/>
      <c r="AD444" s="118"/>
      <c r="AE444" s="118"/>
      <c r="AF444" s="118"/>
      <c r="AG444" s="118"/>
      <c r="AH444" s="118"/>
      <c r="AI444" s="118"/>
      <c r="AJ444" s="118"/>
      <c r="AK444" s="118"/>
      <c r="AL444" s="118"/>
      <c r="AM444" s="118"/>
      <c r="AN444" s="118"/>
      <c r="AO444" s="118"/>
      <c r="AP444" s="118"/>
      <c r="AQ444" s="118"/>
      <c r="AR444" s="118"/>
      <c r="AS444" s="123"/>
      <c r="AT444" s="123"/>
      <c r="AU444" s="118"/>
      <c r="AV444" s="118"/>
      <c r="AW444" s="118"/>
      <c r="AX444" s="118"/>
      <c r="AY444" s="118"/>
      <c r="AZ444" s="118"/>
      <c r="BA444" s="118"/>
      <c r="BB444" s="118"/>
      <c r="BC444" s="118"/>
      <c r="BD444" s="118"/>
      <c r="BE444" s="118"/>
      <c r="BF444" s="118"/>
      <c r="BG444" s="118"/>
      <c r="BH444" s="118"/>
      <c r="BI444" s="118"/>
      <c r="BJ444" s="118"/>
      <c r="BK444" s="118"/>
      <c r="BL444" s="118"/>
      <c r="BM444" s="118"/>
      <c r="BN444" s="118"/>
      <c r="BO444" s="118"/>
      <c r="BP444" s="118"/>
      <c r="BQ444" s="118"/>
      <c r="BR444" s="118"/>
      <c r="BS444" s="118"/>
      <c r="BT444" s="118"/>
      <c r="BU444" s="118"/>
      <c r="BV444" s="118"/>
      <c r="BW444" s="118"/>
      <c r="BX444" s="118"/>
      <c r="BY444" s="118"/>
      <c r="BZ444" s="118"/>
      <c r="CA444" s="118"/>
      <c r="CB444" s="118"/>
      <c r="CC444" s="118"/>
      <c r="CD444" s="118"/>
      <c r="CE444" s="118"/>
      <c r="CF444" s="118"/>
      <c r="CG444" s="118"/>
      <c r="CH444" s="118"/>
      <c r="CI444" s="118"/>
      <c r="CJ444" s="118"/>
      <c r="CK444" s="118"/>
      <c r="CL444" s="118"/>
      <c r="CM444" s="118"/>
      <c r="CN444" s="118"/>
      <c r="CO444" s="118"/>
      <c r="CP444" s="118"/>
      <c r="CQ444" s="118"/>
      <c r="CR444" s="118"/>
      <c r="CS444" s="118"/>
      <c r="CT444" s="118"/>
      <c r="CU444" s="118"/>
      <c r="CV444" s="118"/>
      <c r="CW444" s="118"/>
      <c r="CX444" s="118"/>
      <c r="CY444" s="118"/>
      <c r="CZ444" s="118"/>
      <c r="DA444" s="118"/>
      <c r="DB444" s="118"/>
      <c r="DC444" s="118"/>
      <c r="DD444" s="118"/>
      <c r="DE444" s="118"/>
      <c r="DF444" s="118"/>
      <c r="DG444" s="118"/>
      <c r="DH444" s="118"/>
      <c r="DI444" s="118"/>
      <c r="DJ444" s="118"/>
      <c r="DK444" s="118"/>
      <c r="DL444" s="118"/>
      <c r="DM444" s="118"/>
      <c r="DN444" s="118"/>
      <c r="DO444" s="118"/>
      <c r="DP444" s="118"/>
      <c r="DQ444" s="118"/>
      <c r="DR444" s="118"/>
      <c r="DS444" s="118"/>
      <c r="DT444" s="118"/>
      <c r="DU444" s="129"/>
      <c r="DV444" s="118"/>
      <c r="DW444" s="118"/>
      <c r="DX444" s="118"/>
      <c r="DY444" s="118"/>
      <c r="DZ444" s="118"/>
      <c r="EA444" s="118"/>
      <c r="EB444" s="118"/>
      <c r="EC444" s="118"/>
      <c r="ED444" s="118"/>
      <c r="EE444" s="118"/>
      <c r="EF444" s="118"/>
      <c r="EG444" s="118"/>
      <c r="EH444" s="118"/>
      <c r="EI444" s="118"/>
      <c r="EJ444" s="118"/>
      <c r="EK444" s="118"/>
      <c r="EL444" s="123"/>
      <c r="EM444" s="123"/>
      <c r="EN444" s="118"/>
      <c r="EO444" s="118"/>
      <c r="EP444" s="118"/>
      <c r="EQ444" s="118"/>
      <c r="ER444" s="118"/>
      <c r="ES444" s="118"/>
      <c r="ET444" s="118"/>
      <c r="EU444" s="118"/>
      <c r="EV444" s="120"/>
      <c r="EW444" s="120"/>
      <c r="EX444" s="118"/>
      <c r="EY444" s="118"/>
      <c r="EZ444" s="118"/>
      <c r="FA444" s="118"/>
      <c r="FB444" s="118"/>
      <c r="FC444" s="118"/>
      <c r="FD444" s="118"/>
      <c r="FE444" s="118"/>
      <c r="FF444" s="118"/>
      <c r="FG444" s="118"/>
      <c r="FH444" s="118"/>
      <c r="FI444" s="118"/>
      <c r="FJ444" s="118"/>
      <c r="FK444" s="118"/>
      <c r="FL444" s="118"/>
      <c r="FM444" s="118"/>
      <c r="FN444" s="118"/>
      <c r="FO444" s="118"/>
      <c r="FP444" s="118"/>
      <c r="FQ444" s="118"/>
      <c r="FR444" s="118"/>
      <c r="FS444" s="118"/>
      <c r="FT444" s="118"/>
      <c r="FU444" s="118"/>
      <c r="FV444" s="118"/>
      <c r="FW444" s="118"/>
      <c r="FX444" s="118"/>
      <c r="FY444" s="118"/>
      <c r="FZ444" s="118"/>
      <c r="GA444" s="118"/>
      <c r="GB444" s="118"/>
      <c r="GC444" s="118"/>
      <c r="GD444" s="118"/>
      <c r="GE444" s="118"/>
      <c r="GF444" s="118"/>
      <c r="GG444" s="118"/>
      <c r="GH444" s="118"/>
      <c r="GI444" s="118"/>
      <c r="GJ444" s="118"/>
      <c r="GK444" s="118"/>
      <c r="GL444" s="118"/>
      <c r="GM444" s="118"/>
      <c r="GN444" s="118"/>
      <c r="GO444" s="118"/>
      <c r="GP444" s="118"/>
      <c r="GQ444" s="118"/>
      <c r="GR444" s="118"/>
      <c r="GS444" s="118"/>
      <c r="GT444" s="118"/>
      <c r="GU444" s="118"/>
      <c r="GV444" s="118"/>
      <c r="GW444" s="118"/>
      <c r="GX444" s="118"/>
      <c r="GY444" s="118"/>
      <c r="GZ444" s="118"/>
      <c r="HA444" s="118"/>
      <c r="HB444" s="118"/>
      <c r="HC444" s="118"/>
      <c r="HD444" s="118"/>
      <c r="HE444" s="118"/>
      <c r="HF444" s="118"/>
      <c r="HG444" s="118"/>
      <c r="HH444" s="118"/>
      <c r="HI444" s="118"/>
      <c r="HJ444" s="118"/>
      <c r="HK444" s="118"/>
      <c r="HL444" s="118"/>
      <c r="HM444" s="118"/>
      <c r="HN444" s="118"/>
      <c r="HO444" s="118"/>
      <c r="HP444" s="118"/>
      <c r="HQ444" s="118"/>
      <c r="HR444" s="118"/>
      <c r="HS444" s="118"/>
      <c r="HT444" s="118"/>
      <c r="HU444" s="118"/>
      <c r="HV444" s="118"/>
    </row>
    <row r="445" spans="1:230" x14ac:dyDescent="0.3">
      <c r="A445" s="120"/>
      <c r="B445" s="120"/>
      <c r="C445" s="118"/>
      <c r="D445" s="118"/>
      <c r="E445" s="118"/>
      <c r="F445" s="118"/>
      <c r="G445" s="118"/>
      <c r="H445" s="118"/>
      <c r="I445" s="118"/>
      <c r="J445" s="118"/>
      <c r="K445" s="118"/>
      <c r="L445" s="118"/>
      <c r="M445" s="118"/>
      <c r="N445" s="118"/>
      <c r="O445" s="118"/>
      <c r="P445" s="118"/>
      <c r="Q445" s="118"/>
      <c r="R445" s="118"/>
      <c r="S445" s="118"/>
      <c r="T445" s="123"/>
      <c r="U445" s="120"/>
      <c r="V445" s="118"/>
      <c r="W445" s="118"/>
      <c r="X445" s="118"/>
      <c r="Y445" s="118"/>
      <c r="Z445" s="118"/>
      <c r="AA445" s="118"/>
      <c r="AB445" s="118"/>
      <c r="AC445" s="118"/>
      <c r="AD445" s="118"/>
      <c r="AE445" s="118"/>
      <c r="AF445" s="118"/>
      <c r="AG445" s="118"/>
      <c r="AH445" s="118"/>
      <c r="AI445" s="118"/>
      <c r="AJ445" s="118"/>
      <c r="AK445" s="118"/>
      <c r="AL445" s="118"/>
      <c r="AM445" s="118"/>
      <c r="AN445" s="118"/>
      <c r="AO445" s="118"/>
      <c r="AP445" s="118"/>
      <c r="AQ445" s="118"/>
      <c r="AR445" s="118"/>
      <c r="AS445" s="123"/>
      <c r="AT445" s="123"/>
      <c r="AU445" s="118"/>
      <c r="AV445" s="118"/>
      <c r="AW445" s="118"/>
      <c r="AX445" s="118"/>
      <c r="AY445" s="118"/>
      <c r="AZ445" s="118"/>
      <c r="BA445" s="118"/>
      <c r="BB445" s="118"/>
      <c r="BC445" s="118"/>
      <c r="BD445" s="118"/>
      <c r="BE445" s="118"/>
      <c r="BF445" s="118"/>
      <c r="BG445" s="118"/>
      <c r="BH445" s="118"/>
      <c r="BI445" s="118"/>
      <c r="BJ445" s="118"/>
      <c r="BK445" s="118"/>
      <c r="BL445" s="118"/>
      <c r="BM445" s="118"/>
      <c r="BN445" s="118"/>
      <c r="BO445" s="118"/>
      <c r="BP445" s="118"/>
      <c r="BQ445" s="118"/>
      <c r="BR445" s="118"/>
      <c r="BS445" s="118"/>
      <c r="BT445" s="118"/>
      <c r="BU445" s="118"/>
      <c r="BV445" s="118"/>
      <c r="BW445" s="118"/>
      <c r="BX445" s="118"/>
      <c r="BY445" s="118"/>
      <c r="BZ445" s="118"/>
      <c r="CA445" s="118"/>
      <c r="CB445" s="118"/>
      <c r="CC445" s="118"/>
      <c r="CD445" s="118"/>
      <c r="CE445" s="118"/>
      <c r="CF445" s="118"/>
      <c r="CG445" s="118"/>
      <c r="CH445" s="118"/>
      <c r="CI445" s="118"/>
      <c r="CJ445" s="118"/>
      <c r="CK445" s="118"/>
      <c r="CL445" s="118"/>
      <c r="CM445" s="118"/>
      <c r="CN445" s="118"/>
      <c r="CO445" s="118"/>
      <c r="CP445" s="118"/>
      <c r="CQ445" s="118"/>
      <c r="CR445" s="118"/>
      <c r="CS445" s="118"/>
      <c r="CT445" s="118"/>
      <c r="CU445" s="118"/>
      <c r="CV445" s="118"/>
      <c r="CW445" s="118"/>
      <c r="CX445" s="118"/>
      <c r="CY445" s="118"/>
      <c r="CZ445" s="118"/>
      <c r="DA445" s="118"/>
      <c r="DB445" s="118"/>
      <c r="DC445" s="118"/>
      <c r="DD445" s="118"/>
      <c r="DE445" s="118"/>
      <c r="DF445" s="118"/>
      <c r="DG445" s="118"/>
      <c r="DH445" s="118"/>
      <c r="DI445" s="118"/>
      <c r="DJ445" s="118"/>
      <c r="DK445" s="118"/>
      <c r="DL445" s="118"/>
      <c r="DM445" s="118"/>
      <c r="DN445" s="118"/>
      <c r="DO445" s="118"/>
      <c r="DP445" s="118"/>
      <c r="DQ445" s="118"/>
      <c r="DR445" s="118"/>
      <c r="DS445" s="118"/>
      <c r="DT445" s="118"/>
      <c r="DU445" s="129"/>
      <c r="DV445" s="118"/>
      <c r="DW445" s="118"/>
      <c r="DX445" s="118"/>
      <c r="DY445" s="118"/>
      <c r="DZ445" s="118"/>
      <c r="EA445" s="118"/>
      <c r="EB445" s="118"/>
      <c r="EC445" s="118"/>
      <c r="ED445" s="118"/>
      <c r="EE445" s="118"/>
      <c r="EF445" s="118"/>
      <c r="EG445" s="118"/>
      <c r="EH445" s="118"/>
      <c r="EI445" s="118"/>
      <c r="EJ445" s="118"/>
      <c r="EK445" s="118"/>
      <c r="EL445" s="123"/>
      <c r="EM445" s="123"/>
      <c r="EN445" s="118"/>
      <c r="EO445" s="118"/>
      <c r="EP445" s="118"/>
      <c r="EQ445" s="118"/>
      <c r="ER445" s="118"/>
      <c r="ES445" s="118"/>
      <c r="ET445" s="118"/>
      <c r="EU445" s="118"/>
      <c r="EV445" s="120"/>
      <c r="EW445" s="120"/>
      <c r="EX445" s="118"/>
      <c r="EY445" s="118"/>
      <c r="EZ445" s="118"/>
      <c r="FA445" s="118"/>
      <c r="FB445" s="118"/>
      <c r="FC445" s="118"/>
      <c r="FD445" s="118"/>
      <c r="FE445" s="118"/>
      <c r="FF445" s="118"/>
      <c r="FG445" s="118"/>
      <c r="FH445" s="118"/>
      <c r="FI445" s="118"/>
      <c r="FJ445" s="118"/>
      <c r="FK445" s="118"/>
      <c r="FL445" s="118"/>
      <c r="FM445" s="118"/>
      <c r="FN445" s="118"/>
      <c r="FO445" s="118"/>
      <c r="FP445" s="118"/>
      <c r="FQ445" s="118"/>
      <c r="FR445" s="118"/>
      <c r="FS445" s="118"/>
      <c r="FT445" s="118"/>
      <c r="FU445" s="118"/>
      <c r="FV445" s="118"/>
      <c r="FW445" s="118"/>
      <c r="FX445" s="118"/>
      <c r="FY445" s="118"/>
      <c r="FZ445" s="118"/>
      <c r="GA445" s="118"/>
      <c r="GB445" s="118"/>
      <c r="GC445" s="118"/>
      <c r="GD445" s="118"/>
      <c r="GE445" s="118"/>
      <c r="GF445" s="118"/>
      <c r="GG445" s="118"/>
      <c r="GH445" s="118"/>
      <c r="GI445" s="118"/>
      <c r="GJ445" s="118"/>
      <c r="GK445" s="118"/>
      <c r="GL445" s="118"/>
      <c r="GM445" s="118"/>
      <c r="GN445" s="118"/>
      <c r="GO445" s="118"/>
      <c r="GP445" s="118"/>
      <c r="GQ445" s="118"/>
      <c r="GR445" s="118"/>
      <c r="GS445" s="118"/>
      <c r="GT445" s="118"/>
      <c r="GU445" s="118"/>
      <c r="GV445" s="118"/>
      <c r="GW445" s="118"/>
      <c r="GX445" s="118"/>
      <c r="GY445" s="118"/>
      <c r="GZ445" s="118"/>
      <c r="HA445" s="118"/>
      <c r="HB445" s="118"/>
      <c r="HC445" s="118"/>
      <c r="HD445" s="118"/>
      <c r="HE445" s="118"/>
      <c r="HF445" s="118"/>
      <c r="HG445" s="118"/>
      <c r="HH445" s="118"/>
      <c r="HI445" s="118"/>
      <c r="HJ445" s="118"/>
      <c r="HK445" s="118"/>
      <c r="HL445" s="118"/>
      <c r="HM445" s="118"/>
      <c r="HN445" s="118"/>
      <c r="HO445" s="118"/>
      <c r="HP445" s="118"/>
      <c r="HQ445" s="118"/>
      <c r="HR445" s="118"/>
      <c r="HS445" s="118"/>
      <c r="HT445" s="118"/>
      <c r="HU445" s="118"/>
      <c r="HV445" s="118"/>
    </row>
    <row r="446" spans="1:230" x14ac:dyDescent="0.3">
      <c r="A446" s="120"/>
      <c r="B446" s="120"/>
      <c r="C446" s="118"/>
      <c r="D446" s="118"/>
      <c r="E446" s="118"/>
      <c r="F446" s="118"/>
      <c r="G446" s="118"/>
      <c r="H446" s="118"/>
      <c r="I446" s="118"/>
      <c r="J446" s="118"/>
      <c r="K446" s="118"/>
      <c r="L446" s="118"/>
      <c r="M446" s="118"/>
      <c r="N446" s="118"/>
      <c r="O446" s="118"/>
      <c r="P446" s="118"/>
      <c r="Q446" s="118"/>
      <c r="R446" s="118"/>
      <c r="S446" s="118"/>
      <c r="T446" s="123"/>
      <c r="U446" s="120"/>
      <c r="V446" s="118"/>
      <c r="W446" s="118"/>
      <c r="X446" s="118"/>
      <c r="Y446" s="118"/>
      <c r="Z446" s="118"/>
      <c r="AA446" s="118"/>
      <c r="AB446" s="118"/>
      <c r="AC446" s="118"/>
      <c r="AD446" s="118"/>
      <c r="AE446" s="118"/>
      <c r="AF446" s="118"/>
      <c r="AG446" s="118"/>
      <c r="AH446" s="118"/>
      <c r="AI446" s="118"/>
      <c r="AJ446" s="118"/>
      <c r="AK446" s="118"/>
      <c r="AL446" s="118"/>
      <c r="AM446" s="118"/>
      <c r="AN446" s="118"/>
      <c r="AO446" s="118"/>
      <c r="AP446" s="118"/>
      <c r="AQ446" s="118"/>
      <c r="AR446" s="118"/>
      <c r="AS446" s="123"/>
      <c r="AT446" s="123"/>
      <c r="AU446" s="118"/>
      <c r="AV446" s="118"/>
      <c r="AW446" s="118"/>
      <c r="AX446" s="118"/>
      <c r="AY446" s="118"/>
      <c r="AZ446" s="118"/>
      <c r="BA446" s="118"/>
      <c r="BB446" s="118"/>
      <c r="BC446" s="118"/>
      <c r="BD446" s="118"/>
      <c r="BE446" s="118"/>
      <c r="BF446" s="118"/>
      <c r="BG446" s="118"/>
      <c r="BH446" s="118"/>
      <c r="BI446" s="118"/>
      <c r="BJ446" s="118"/>
      <c r="BK446" s="118"/>
      <c r="BL446" s="118"/>
      <c r="BM446" s="118"/>
      <c r="BN446" s="118"/>
      <c r="BO446" s="118"/>
      <c r="BP446" s="118"/>
      <c r="BQ446" s="118"/>
      <c r="BR446" s="118"/>
      <c r="BS446" s="118"/>
      <c r="BT446" s="118"/>
      <c r="BU446" s="118"/>
      <c r="BV446" s="118"/>
      <c r="BW446" s="118"/>
      <c r="BX446" s="118"/>
      <c r="BY446" s="118"/>
      <c r="BZ446" s="118"/>
      <c r="CA446" s="118"/>
      <c r="CB446" s="118"/>
      <c r="CC446" s="118"/>
      <c r="CD446" s="118"/>
      <c r="CE446" s="118"/>
      <c r="CF446" s="118"/>
      <c r="CG446" s="118"/>
      <c r="CH446" s="118"/>
      <c r="CI446" s="118"/>
      <c r="CJ446" s="118"/>
      <c r="CK446" s="118"/>
      <c r="CL446" s="118"/>
      <c r="CM446" s="118"/>
      <c r="CN446" s="118"/>
      <c r="CO446" s="118"/>
      <c r="CP446" s="118"/>
      <c r="CQ446" s="118"/>
      <c r="CR446" s="118"/>
      <c r="CS446" s="118"/>
      <c r="CT446" s="118"/>
      <c r="CU446" s="118"/>
      <c r="CV446" s="118"/>
      <c r="CW446" s="118"/>
      <c r="CX446" s="118"/>
      <c r="CY446" s="118"/>
      <c r="CZ446" s="118"/>
      <c r="DA446" s="118"/>
      <c r="DB446" s="118"/>
      <c r="DC446" s="118"/>
      <c r="DD446" s="118"/>
      <c r="DE446" s="118"/>
      <c r="DF446" s="118"/>
      <c r="DG446" s="118"/>
      <c r="DH446" s="118"/>
      <c r="DI446" s="118"/>
      <c r="DJ446" s="118"/>
      <c r="DK446" s="118"/>
      <c r="DL446" s="118"/>
      <c r="DM446" s="118"/>
      <c r="DN446" s="118"/>
      <c r="DO446" s="118"/>
      <c r="DP446" s="118"/>
      <c r="DQ446" s="118"/>
      <c r="DR446" s="118"/>
      <c r="DS446" s="118"/>
      <c r="DT446" s="118"/>
      <c r="DU446" s="129"/>
      <c r="DV446" s="118"/>
      <c r="DW446" s="118"/>
      <c r="DX446" s="118"/>
      <c r="DY446" s="118"/>
      <c r="DZ446" s="118"/>
      <c r="EA446" s="118"/>
      <c r="EB446" s="118"/>
      <c r="EC446" s="118"/>
      <c r="ED446" s="118"/>
      <c r="EE446" s="118"/>
      <c r="EF446" s="118"/>
      <c r="EG446" s="118"/>
      <c r="EH446" s="118"/>
      <c r="EI446" s="118"/>
      <c r="EJ446" s="118"/>
      <c r="EK446" s="118"/>
      <c r="EL446" s="123"/>
      <c r="EM446" s="123"/>
      <c r="EN446" s="118"/>
      <c r="EO446" s="118"/>
      <c r="EP446" s="118"/>
      <c r="EQ446" s="118"/>
      <c r="ER446" s="118"/>
      <c r="ES446" s="118"/>
      <c r="ET446" s="118"/>
      <c r="EU446" s="118"/>
      <c r="EV446" s="120"/>
      <c r="EW446" s="120"/>
      <c r="EX446" s="118"/>
      <c r="EY446" s="118"/>
      <c r="EZ446" s="118"/>
      <c r="FA446" s="118"/>
      <c r="FB446" s="118"/>
      <c r="FC446" s="118"/>
      <c r="FD446" s="118"/>
      <c r="FE446" s="118"/>
      <c r="FF446" s="118"/>
      <c r="FG446" s="118"/>
      <c r="FH446" s="118"/>
      <c r="FI446" s="118"/>
      <c r="FJ446" s="118"/>
      <c r="FK446" s="118"/>
      <c r="FL446" s="118"/>
      <c r="FM446" s="118"/>
      <c r="FN446" s="118"/>
      <c r="FO446" s="118"/>
      <c r="FP446" s="118"/>
      <c r="FQ446" s="118"/>
      <c r="FR446" s="118"/>
      <c r="FS446" s="118"/>
      <c r="FT446" s="118"/>
      <c r="FU446" s="118"/>
      <c r="FV446" s="118"/>
      <c r="FW446" s="118"/>
      <c r="FX446" s="118"/>
      <c r="FY446" s="118"/>
      <c r="FZ446" s="118"/>
      <c r="GA446" s="118"/>
      <c r="GB446" s="118"/>
      <c r="GC446" s="118"/>
      <c r="GD446" s="118"/>
      <c r="GE446" s="118"/>
      <c r="GF446" s="118"/>
      <c r="GG446" s="118"/>
      <c r="GH446" s="118"/>
      <c r="GI446" s="118"/>
      <c r="GJ446" s="118"/>
      <c r="GK446" s="118"/>
      <c r="GL446" s="118"/>
      <c r="GM446" s="118"/>
      <c r="GN446" s="118"/>
      <c r="GO446" s="118"/>
      <c r="GP446" s="118"/>
      <c r="GQ446" s="118"/>
      <c r="GR446" s="118"/>
      <c r="GS446" s="118"/>
      <c r="GT446" s="118"/>
      <c r="GU446" s="118"/>
      <c r="GV446" s="118"/>
      <c r="GW446" s="118"/>
      <c r="GX446" s="118"/>
      <c r="GY446" s="118"/>
      <c r="GZ446" s="118"/>
      <c r="HA446" s="118"/>
      <c r="HB446" s="118"/>
      <c r="HC446" s="118"/>
      <c r="HD446" s="118"/>
      <c r="HE446" s="118"/>
      <c r="HF446" s="118"/>
      <c r="HG446" s="118"/>
      <c r="HH446" s="118"/>
      <c r="HI446" s="118"/>
      <c r="HJ446" s="118"/>
      <c r="HK446" s="118"/>
      <c r="HL446" s="118"/>
      <c r="HM446" s="118"/>
      <c r="HN446" s="118"/>
      <c r="HO446" s="118"/>
      <c r="HP446" s="118"/>
      <c r="HQ446" s="118"/>
      <c r="HR446" s="118"/>
      <c r="HS446" s="118"/>
      <c r="HT446" s="118"/>
      <c r="HU446" s="118"/>
      <c r="HV446" s="118"/>
    </row>
    <row r="447" spans="1:230" x14ac:dyDescent="0.3">
      <c r="A447" s="120"/>
      <c r="B447" s="120"/>
      <c r="C447" s="118"/>
      <c r="D447" s="118"/>
      <c r="E447" s="118"/>
      <c r="F447" s="118"/>
      <c r="G447" s="118"/>
      <c r="H447" s="118"/>
      <c r="I447" s="118"/>
      <c r="J447" s="118"/>
      <c r="K447" s="118"/>
      <c r="L447" s="118"/>
      <c r="M447" s="118"/>
      <c r="N447" s="118"/>
      <c r="O447" s="118"/>
      <c r="P447" s="118"/>
      <c r="Q447" s="118"/>
      <c r="R447" s="118"/>
      <c r="S447" s="118"/>
      <c r="T447" s="123"/>
      <c r="U447" s="120"/>
      <c r="V447" s="118"/>
      <c r="W447" s="118"/>
      <c r="X447" s="118"/>
      <c r="Y447" s="118"/>
      <c r="Z447" s="118"/>
      <c r="AA447" s="118"/>
      <c r="AB447" s="118"/>
      <c r="AC447" s="118"/>
      <c r="AD447" s="118"/>
      <c r="AE447" s="118"/>
      <c r="AF447" s="118"/>
      <c r="AG447" s="118"/>
      <c r="AH447" s="118"/>
      <c r="AI447" s="118"/>
      <c r="AJ447" s="118"/>
      <c r="AK447" s="118"/>
      <c r="AL447" s="118"/>
      <c r="AM447" s="118"/>
      <c r="AN447" s="118"/>
      <c r="AO447" s="118"/>
      <c r="AP447" s="118"/>
      <c r="AQ447" s="118"/>
      <c r="AR447" s="118"/>
      <c r="AS447" s="123"/>
      <c r="AT447" s="123"/>
      <c r="AU447" s="118"/>
      <c r="AV447" s="118"/>
      <c r="AW447" s="118"/>
      <c r="AX447" s="118"/>
      <c r="AY447" s="118"/>
      <c r="AZ447" s="118"/>
      <c r="BA447" s="118"/>
      <c r="BB447" s="118"/>
      <c r="BC447" s="118"/>
      <c r="BD447" s="118"/>
      <c r="BE447" s="118"/>
      <c r="BF447" s="118"/>
      <c r="BG447" s="118"/>
      <c r="BH447" s="118"/>
      <c r="BI447" s="118"/>
      <c r="BJ447" s="118"/>
      <c r="BK447" s="118"/>
      <c r="BL447" s="118"/>
      <c r="BM447" s="118"/>
      <c r="BN447" s="118"/>
      <c r="BO447" s="118"/>
      <c r="BP447" s="118"/>
      <c r="BQ447" s="118"/>
      <c r="BR447" s="118"/>
      <c r="BS447" s="118"/>
      <c r="BT447" s="118"/>
      <c r="BU447" s="118"/>
      <c r="BV447" s="118"/>
      <c r="BW447" s="118"/>
      <c r="BX447" s="118"/>
      <c r="BY447" s="118"/>
      <c r="BZ447" s="118"/>
      <c r="CA447" s="118"/>
      <c r="CB447" s="118"/>
      <c r="CC447" s="118"/>
      <c r="CD447" s="118"/>
      <c r="CE447" s="118"/>
      <c r="CF447" s="118"/>
      <c r="CG447" s="118"/>
      <c r="CH447" s="118"/>
      <c r="CI447" s="118"/>
      <c r="CJ447" s="118"/>
      <c r="CK447" s="118"/>
      <c r="CL447" s="118"/>
      <c r="CM447" s="118"/>
      <c r="CN447" s="118"/>
      <c r="CO447" s="118"/>
      <c r="CP447" s="118"/>
      <c r="CQ447" s="118"/>
      <c r="CR447" s="118"/>
      <c r="CS447" s="118"/>
      <c r="CT447" s="118"/>
      <c r="CU447" s="118"/>
      <c r="CV447" s="118"/>
      <c r="CW447" s="118"/>
      <c r="CX447" s="118"/>
      <c r="CY447" s="118"/>
      <c r="CZ447" s="118"/>
      <c r="DA447" s="118"/>
      <c r="DB447" s="118"/>
      <c r="DC447" s="118"/>
      <c r="DD447" s="118"/>
      <c r="DE447" s="118"/>
      <c r="DF447" s="118"/>
      <c r="DG447" s="118"/>
      <c r="DH447" s="118"/>
      <c r="DI447" s="118"/>
      <c r="DJ447" s="118"/>
      <c r="DK447" s="118"/>
      <c r="DL447" s="118"/>
      <c r="DM447" s="118"/>
      <c r="DN447" s="118"/>
      <c r="DO447" s="118"/>
      <c r="DP447" s="118"/>
      <c r="DQ447" s="118"/>
      <c r="DR447" s="118"/>
      <c r="DS447" s="118"/>
      <c r="DT447" s="118"/>
      <c r="DU447" s="129"/>
      <c r="DV447" s="118"/>
      <c r="DW447" s="118"/>
      <c r="DX447" s="118"/>
      <c r="DY447" s="118"/>
      <c r="DZ447" s="118"/>
      <c r="EA447" s="118"/>
      <c r="EB447" s="118"/>
      <c r="EC447" s="118"/>
      <c r="ED447" s="118"/>
      <c r="EE447" s="118"/>
      <c r="EF447" s="118"/>
      <c r="EG447" s="118"/>
      <c r="EH447" s="118"/>
      <c r="EI447" s="118"/>
      <c r="EJ447" s="118"/>
      <c r="EK447" s="118"/>
      <c r="EL447" s="123"/>
      <c r="EM447" s="123"/>
      <c r="EN447" s="118"/>
      <c r="EO447" s="118"/>
      <c r="EP447" s="118"/>
      <c r="EQ447" s="118"/>
      <c r="ER447" s="118"/>
      <c r="ES447" s="118"/>
      <c r="ET447" s="118"/>
      <c r="EU447" s="118"/>
      <c r="EV447" s="120"/>
      <c r="EW447" s="120"/>
      <c r="EX447" s="118"/>
      <c r="EY447" s="118"/>
      <c r="EZ447" s="118"/>
      <c r="FA447" s="118"/>
      <c r="FB447" s="118"/>
      <c r="FC447" s="118"/>
      <c r="FD447" s="118"/>
      <c r="FE447" s="118"/>
      <c r="FF447" s="118"/>
      <c r="FG447" s="118"/>
      <c r="FH447" s="118"/>
      <c r="FI447" s="118"/>
      <c r="FJ447" s="118"/>
      <c r="FK447" s="118"/>
      <c r="FL447" s="118"/>
      <c r="FM447" s="118"/>
      <c r="FN447" s="118"/>
      <c r="FO447" s="118"/>
      <c r="FP447" s="118"/>
      <c r="FQ447" s="118"/>
      <c r="FR447" s="118"/>
      <c r="FS447" s="118"/>
      <c r="FT447" s="118"/>
      <c r="FU447" s="118"/>
      <c r="FV447" s="118"/>
      <c r="FW447" s="118"/>
      <c r="FX447" s="118"/>
      <c r="FY447" s="118"/>
      <c r="FZ447" s="118"/>
      <c r="GA447" s="118"/>
      <c r="GB447" s="118"/>
      <c r="GC447" s="118"/>
      <c r="GD447" s="118"/>
      <c r="GE447" s="118"/>
      <c r="GF447" s="118"/>
      <c r="GG447" s="118"/>
      <c r="GH447" s="118"/>
      <c r="GI447" s="118"/>
      <c r="GJ447" s="118"/>
      <c r="GK447" s="118"/>
      <c r="GL447" s="118"/>
      <c r="GM447" s="118"/>
      <c r="GN447" s="118"/>
      <c r="GO447" s="118"/>
      <c r="GP447" s="118"/>
      <c r="GQ447" s="118"/>
      <c r="GR447" s="118"/>
      <c r="GS447" s="118"/>
      <c r="GT447" s="118"/>
      <c r="GU447" s="118"/>
      <c r="GV447" s="118"/>
      <c r="GW447" s="118"/>
      <c r="GX447" s="118"/>
      <c r="GY447" s="118"/>
      <c r="GZ447" s="118"/>
      <c r="HA447" s="118"/>
      <c r="HB447" s="118"/>
      <c r="HC447" s="118"/>
      <c r="HD447" s="118"/>
      <c r="HE447" s="118"/>
      <c r="HF447" s="118"/>
      <c r="HG447" s="118"/>
      <c r="HH447" s="118"/>
      <c r="HI447" s="118"/>
      <c r="HJ447" s="118"/>
      <c r="HK447" s="118"/>
      <c r="HL447" s="118"/>
      <c r="HM447" s="118"/>
      <c r="HN447" s="118"/>
      <c r="HO447" s="118"/>
      <c r="HP447" s="118"/>
      <c r="HQ447" s="118"/>
      <c r="HR447" s="118"/>
      <c r="HS447" s="118"/>
      <c r="HT447" s="118"/>
      <c r="HU447" s="118"/>
      <c r="HV447" s="118"/>
    </row>
    <row r="448" spans="1:230" x14ac:dyDescent="0.3">
      <c r="A448" s="120"/>
      <c r="B448" s="120"/>
      <c r="C448" s="118"/>
      <c r="D448" s="118"/>
      <c r="E448" s="118"/>
      <c r="F448" s="118"/>
      <c r="G448" s="118"/>
      <c r="H448" s="118"/>
      <c r="I448" s="118"/>
      <c r="J448" s="118"/>
      <c r="K448" s="118"/>
      <c r="L448" s="118"/>
      <c r="M448" s="118"/>
      <c r="N448" s="118"/>
      <c r="O448" s="118"/>
      <c r="P448" s="118"/>
      <c r="Q448" s="118"/>
      <c r="R448" s="118"/>
      <c r="S448" s="118"/>
      <c r="T448" s="123"/>
      <c r="U448" s="120"/>
      <c r="V448" s="118"/>
      <c r="W448" s="118"/>
      <c r="X448" s="118"/>
      <c r="Y448" s="118"/>
      <c r="Z448" s="118"/>
      <c r="AA448" s="118"/>
      <c r="AB448" s="118"/>
      <c r="AC448" s="118"/>
      <c r="AD448" s="118"/>
      <c r="AE448" s="118"/>
      <c r="AF448" s="118"/>
      <c r="AG448" s="118"/>
      <c r="AH448" s="118"/>
      <c r="AI448" s="118"/>
      <c r="AJ448" s="118"/>
      <c r="AK448" s="118"/>
      <c r="AL448" s="118"/>
      <c r="AM448" s="118"/>
      <c r="AN448" s="118"/>
      <c r="AO448" s="118"/>
      <c r="AP448" s="118"/>
      <c r="AQ448" s="118"/>
      <c r="AR448" s="118"/>
      <c r="AS448" s="123"/>
      <c r="AT448" s="123"/>
      <c r="AU448" s="118"/>
      <c r="AV448" s="118"/>
      <c r="AW448" s="118"/>
      <c r="AX448" s="118"/>
      <c r="AY448" s="118"/>
      <c r="AZ448" s="118"/>
      <c r="BA448" s="118"/>
      <c r="BB448" s="118"/>
      <c r="BC448" s="118"/>
      <c r="BD448" s="118"/>
      <c r="BE448" s="118"/>
      <c r="BF448" s="118"/>
      <c r="BG448" s="118"/>
      <c r="BH448" s="118"/>
      <c r="BI448" s="118"/>
      <c r="BJ448" s="118"/>
      <c r="BK448" s="118"/>
      <c r="BL448" s="118"/>
      <c r="BM448" s="118"/>
      <c r="BN448" s="118"/>
      <c r="BO448" s="118"/>
      <c r="BP448" s="118"/>
      <c r="BQ448" s="118"/>
      <c r="BR448" s="118"/>
      <c r="BS448" s="118"/>
      <c r="BT448" s="118"/>
      <c r="BU448" s="118"/>
      <c r="BV448" s="118"/>
      <c r="BW448" s="118"/>
      <c r="BX448" s="118"/>
      <c r="BY448" s="118"/>
      <c r="BZ448" s="118"/>
      <c r="CA448" s="118"/>
      <c r="CB448" s="118"/>
      <c r="CC448" s="118"/>
      <c r="CD448" s="118"/>
      <c r="CE448" s="118"/>
      <c r="CF448" s="118"/>
      <c r="CG448" s="118"/>
      <c r="CH448" s="118"/>
      <c r="CI448" s="118"/>
      <c r="CJ448" s="118"/>
      <c r="CK448" s="118"/>
      <c r="CL448" s="118"/>
      <c r="CM448" s="118"/>
      <c r="CN448" s="118"/>
      <c r="CO448" s="118"/>
      <c r="CP448" s="118"/>
      <c r="CQ448" s="118"/>
      <c r="CR448" s="118"/>
      <c r="CS448" s="118"/>
      <c r="CT448" s="118"/>
      <c r="CU448" s="118"/>
      <c r="CV448" s="118"/>
      <c r="CW448" s="118"/>
      <c r="CX448" s="118"/>
      <c r="CY448" s="118"/>
      <c r="CZ448" s="118"/>
      <c r="DA448" s="118"/>
      <c r="DB448" s="118"/>
      <c r="DC448" s="118"/>
      <c r="DD448" s="118"/>
      <c r="DE448" s="118"/>
      <c r="DF448" s="118"/>
      <c r="DG448" s="118"/>
      <c r="DH448" s="118"/>
      <c r="DI448" s="118"/>
      <c r="DJ448" s="118"/>
      <c r="DK448" s="118"/>
      <c r="DL448" s="118"/>
      <c r="DM448" s="118"/>
      <c r="DN448" s="118"/>
      <c r="DO448" s="118"/>
      <c r="DP448" s="118"/>
      <c r="DQ448" s="118"/>
      <c r="DR448" s="118"/>
      <c r="DS448" s="118"/>
      <c r="DT448" s="118"/>
      <c r="DU448" s="129"/>
      <c r="DV448" s="118"/>
      <c r="DW448" s="118"/>
      <c r="DX448" s="118"/>
      <c r="DY448" s="118"/>
      <c r="DZ448" s="118"/>
      <c r="EA448" s="118"/>
      <c r="EB448" s="118"/>
      <c r="EC448" s="118"/>
      <c r="ED448" s="118"/>
      <c r="EE448" s="118"/>
      <c r="EF448" s="118"/>
      <c r="EG448" s="118"/>
      <c r="EH448" s="118"/>
      <c r="EI448" s="118"/>
      <c r="EJ448" s="118"/>
      <c r="EK448" s="118"/>
      <c r="EL448" s="123"/>
      <c r="EM448" s="123"/>
      <c r="EN448" s="118"/>
      <c r="EO448" s="118"/>
      <c r="EP448" s="118"/>
      <c r="EQ448" s="118"/>
      <c r="ER448" s="118"/>
      <c r="ES448" s="118"/>
      <c r="ET448" s="118"/>
      <c r="EU448" s="118"/>
      <c r="EV448" s="120"/>
      <c r="EW448" s="120"/>
      <c r="EX448" s="118"/>
      <c r="EY448" s="118"/>
      <c r="EZ448" s="118"/>
      <c r="FA448" s="118"/>
      <c r="FB448" s="118"/>
      <c r="FC448" s="118"/>
      <c r="FD448" s="118"/>
      <c r="FE448" s="118"/>
      <c r="FF448" s="118"/>
      <c r="FG448" s="118"/>
      <c r="FH448" s="118"/>
      <c r="FI448" s="118"/>
      <c r="FJ448" s="118"/>
      <c r="FK448" s="118"/>
      <c r="FL448" s="118"/>
      <c r="FM448" s="118"/>
      <c r="FN448" s="118"/>
      <c r="FO448" s="118"/>
      <c r="FP448" s="118"/>
      <c r="FQ448" s="118"/>
      <c r="FR448" s="118"/>
      <c r="FS448" s="118"/>
      <c r="FT448" s="118"/>
      <c r="FU448" s="118"/>
      <c r="FV448" s="118"/>
      <c r="FW448" s="118"/>
      <c r="FX448" s="118"/>
      <c r="FY448" s="118"/>
      <c r="FZ448" s="118"/>
      <c r="GA448" s="118"/>
      <c r="GB448" s="118"/>
      <c r="GC448" s="118"/>
      <c r="GD448" s="118"/>
      <c r="GE448" s="118"/>
      <c r="GF448" s="118"/>
      <c r="GG448" s="118"/>
      <c r="GH448" s="118"/>
      <c r="GI448" s="118"/>
      <c r="GJ448" s="118"/>
      <c r="GK448" s="118"/>
      <c r="GL448" s="118"/>
      <c r="GM448" s="118"/>
      <c r="GN448" s="118"/>
      <c r="GO448" s="118"/>
      <c r="GP448" s="118"/>
      <c r="GQ448" s="118"/>
      <c r="GR448" s="118"/>
      <c r="GS448" s="118"/>
      <c r="GT448" s="118"/>
      <c r="GU448" s="118"/>
      <c r="GV448" s="118"/>
      <c r="GW448" s="118"/>
      <c r="GX448" s="118"/>
      <c r="GY448" s="118"/>
      <c r="GZ448" s="118"/>
      <c r="HA448" s="118"/>
      <c r="HB448" s="118"/>
      <c r="HC448" s="118"/>
      <c r="HD448" s="118"/>
      <c r="HE448" s="118"/>
      <c r="HF448" s="118"/>
      <c r="HG448" s="118"/>
      <c r="HH448" s="118"/>
      <c r="HI448" s="118"/>
      <c r="HJ448" s="118"/>
      <c r="HK448" s="118"/>
      <c r="HL448" s="118"/>
      <c r="HM448" s="118"/>
      <c r="HN448" s="118"/>
      <c r="HO448" s="118"/>
      <c r="HP448" s="118"/>
      <c r="HQ448" s="118"/>
      <c r="HR448" s="118"/>
      <c r="HS448" s="118"/>
      <c r="HT448" s="118"/>
      <c r="HU448" s="118"/>
      <c r="HV448" s="118"/>
    </row>
    <row r="449" spans="1:230" x14ac:dyDescent="0.3">
      <c r="A449" s="120"/>
      <c r="B449" s="120"/>
      <c r="C449" s="118"/>
      <c r="D449" s="118"/>
      <c r="E449" s="118"/>
      <c r="F449" s="118"/>
      <c r="G449" s="118"/>
      <c r="H449" s="118"/>
      <c r="I449" s="118"/>
      <c r="J449" s="118"/>
      <c r="K449" s="118"/>
      <c r="L449" s="118"/>
      <c r="M449" s="118"/>
      <c r="N449" s="118"/>
      <c r="O449" s="118"/>
      <c r="P449" s="118"/>
      <c r="Q449" s="118"/>
      <c r="R449" s="118"/>
      <c r="S449" s="118"/>
      <c r="T449" s="123"/>
      <c r="U449" s="120"/>
      <c r="V449" s="118"/>
      <c r="W449" s="118"/>
      <c r="X449" s="118"/>
      <c r="Y449" s="118"/>
      <c r="Z449" s="118"/>
      <c r="AA449" s="118"/>
      <c r="AB449" s="118"/>
      <c r="AC449" s="118"/>
      <c r="AD449" s="118"/>
      <c r="AE449" s="118"/>
      <c r="AF449" s="118"/>
      <c r="AG449" s="118"/>
      <c r="AH449" s="118"/>
      <c r="AI449" s="118"/>
      <c r="AJ449" s="118"/>
      <c r="AK449" s="118"/>
      <c r="AL449" s="118"/>
      <c r="AM449" s="118"/>
      <c r="AN449" s="118"/>
      <c r="AO449" s="118"/>
      <c r="AP449" s="118"/>
      <c r="AQ449" s="118"/>
      <c r="AR449" s="118"/>
      <c r="AS449" s="123"/>
      <c r="AT449" s="123"/>
      <c r="AU449" s="118"/>
      <c r="AV449" s="118"/>
      <c r="AW449" s="118"/>
      <c r="AX449" s="118"/>
      <c r="AY449" s="118"/>
      <c r="AZ449" s="118"/>
      <c r="BA449" s="118"/>
      <c r="BB449" s="118"/>
      <c r="BC449" s="118"/>
      <c r="BD449" s="118"/>
      <c r="BE449" s="118"/>
      <c r="BF449" s="118"/>
      <c r="BG449" s="118"/>
      <c r="BH449" s="118"/>
      <c r="BI449" s="118"/>
      <c r="BJ449" s="118"/>
      <c r="BK449" s="118"/>
      <c r="BL449" s="118"/>
      <c r="BM449" s="118"/>
      <c r="BN449" s="118"/>
      <c r="BO449" s="118"/>
      <c r="BP449" s="118"/>
      <c r="BQ449" s="118"/>
      <c r="BR449" s="118"/>
      <c r="BS449" s="118"/>
      <c r="BT449" s="118"/>
      <c r="BU449" s="118"/>
      <c r="BV449" s="118"/>
      <c r="BW449" s="118"/>
      <c r="BX449" s="118"/>
      <c r="BY449" s="118"/>
      <c r="BZ449" s="118"/>
      <c r="CA449" s="118"/>
      <c r="CB449" s="118"/>
      <c r="CC449" s="118"/>
      <c r="CD449" s="118"/>
      <c r="CE449" s="118"/>
      <c r="CF449" s="118"/>
      <c r="CG449" s="118"/>
      <c r="CH449" s="118"/>
      <c r="CI449" s="118"/>
      <c r="CJ449" s="118"/>
      <c r="CK449" s="118"/>
      <c r="CL449" s="118"/>
      <c r="CM449" s="118"/>
      <c r="CN449" s="118"/>
      <c r="CO449" s="118"/>
      <c r="CP449" s="118"/>
      <c r="CQ449" s="118"/>
      <c r="CR449" s="118"/>
      <c r="CS449" s="118"/>
      <c r="CT449" s="118"/>
      <c r="CU449" s="118"/>
      <c r="CV449" s="118"/>
      <c r="CW449" s="118"/>
      <c r="CX449" s="118"/>
      <c r="CY449" s="118"/>
      <c r="CZ449" s="118"/>
      <c r="DA449" s="118"/>
      <c r="DB449" s="118"/>
      <c r="DC449" s="118"/>
      <c r="DD449" s="118"/>
      <c r="DE449" s="118"/>
      <c r="DF449" s="118"/>
      <c r="DG449" s="118"/>
      <c r="DH449" s="118"/>
      <c r="DI449" s="118"/>
      <c r="DJ449" s="118"/>
      <c r="DK449" s="118"/>
      <c r="DL449" s="118"/>
      <c r="DM449" s="118"/>
      <c r="DN449" s="118"/>
      <c r="DO449" s="118"/>
      <c r="DP449" s="118"/>
      <c r="DQ449" s="118"/>
      <c r="DR449" s="118"/>
      <c r="DS449" s="118"/>
      <c r="DT449" s="118"/>
      <c r="DU449" s="129"/>
      <c r="DV449" s="118"/>
      <c r="DW449" s="118"/>
      <c r="DX449" s="118"/>
      <c r="DY449" s="118"/>
      <c r="DZ449" s="118"/>
      <c r="EA449" s="118"/>
      <c r="EB449" s="118"/>
      <c r="EC449" s="118"/>
      <c r="ED449" s="118"/>
      <c r="EE449" s="118"/>
      <c r="EF449" s="118"/>
      <c r="EG449" s="118"/>
      <c r="EH449" s="118"/>
      <c r="EI449" s="118"/>
      <c r="EJ449" s="118"/>
      <c r="EK449" s="118"/>
      <c r="EL449" s="123"/>
      <c r="EM449" s="123"/>
      <c r="EN449" s="118"/>
      <c r="EO449" s="118"/>
      <c r="EP449" s="118"/>
      <c r="EQ449" s="118"/>
      <c r="ER449" s="118"/>
      <c r="ES449" s="118"/>
      <c r="ET449" s="118"/>
      <c r="EU449" s="118"/>
      <c r="EV449" s="120"/>
      <c r="EW449" s="120"/>
      <c r="EX449" s="118"/>
      <c r="EY449" s="118"/>
      <c r="EZ449" s="118"/>
      <c r="FA449" s="118"/>
      <c r="FB449" s="118"/>
      <c r="FC449" s="118"/>
      <c r="FD449" s="118"/>
      <c r="FE449" s="118"/>
      <c r="FF449" s="118"/>
      <c r="FG449" s="118"/>
      <c r="FH449" s="118"/>
      <c r="FI449" s="118"/>
      <c r="FJ449" s="118"/>
      <c r="FK449" s="118"/>
      <c r="FL449" s="118"/>
      <c r="FM449" s="118"/>
      <c r="FN449" s="118"/>
      <c r="FO449" s="118"/>
      <c r="FP449" s="118"/>
      <c r="FQ449" s="118"/>
      <c r="FR449" s="118"/>
      <c r="FS449" s="118"/>
      <c r="FT449" s="118"/>
      <c r="FU449" s="118"/>
      <c r="FV449" s="118"/>
      <c r="FW449" s="118"/>
      <c r="FX449" s="118"/>
      <c r="FY449" s="118"/>
      <c r="FZ449" s="118"/>
      <c r="GA449" s="118"/>
      <c r="GB449" s="118"/>
      <c r="GC449" s="118"/>
      <c r="GD449" s="118"/>
      <c r="GE449" s="118"/>
      <c r="GF449" s="118"/>
      <c r="GG449" s="118"/>
      <c r="GH449" s="118"/>
      <c r="GI449" s="118"/>
      <c r="GJ449" s="118"/>
      <c r="GK449" s="118"/>
      <c r="GL449" s="118"/>
      <c r="GM449" s="118"/>
      <c r="GN449" s="118"/>
      <c r="GO449" s="118"/>
      <c r="GP449" s="118"/>
      <c r="GQ449" s="118"/>
      <c r="GR449" s="118"/>
      <c r="GS449" s="118"/>
      <c r="GT449" s="118"/>
      <c r="GU449" s="118"/>
      <c r="GV449" s="118"/>
      <c r="GW449" s="118"/>
      <c r="GX449" s="118"/>
      <c r="GY449" s="118"/>
      <c r="GZ449" s="118"/>
      <c r="HA449" s="118"/>
      <c r="HB449" s="118"/>
      <c r="HC449" s="118"/>
      <c r="HD449" s="118"/>
      <c r="HE449" s="118"/>
      <c r="HF449" s="118"/>
      <c r="HG449" s="118"/>
      <c r="HH449" s="118"/>
      <c r="HI449" s="118"/>
      <c r="HJ449" s="118"/>
      <c r="HK449" s="118"/>
      <c r="HL449" s="118"/>
      <c r="HM449" s="118"/>
      <c r="HN449" s="118"/>
      <c r="HO449" s="118"/>
      <c r="HP449" s="118"/>
      <c r="HQ449" s="118"/>
      <c r="HR449" s="118"/>
      <c r="HS449" s="118"/>
      <c r="HT449" s="118"/>
      <c r="HU449" s="118"/>
      <c r="HV449" s="118"/>
    </row>
    <row r="450" spans="1:230" x14ac:dyDescent="0.3">
      <c r="A450" s="120"/>
      <c r="B450" s="120"/>
      <c r="C450" s="118"/>
      <c r="D450" s="118"/>
      <c r="E450" s="118"/>
      <c r="F450" s="118"/>
      <c r="G450" s="118"/>
      <c r="H450" s="118"/>
      <c r="I450" s="118"/>
      <c r="J450" s="118"/>
      <c r="K450" s="118"/>
      <c r="L450" s="118"/>
      <c r="M450" s="118"/>
      <c r="N450" s="118"/>
      <c r="O450" s="118"/>
      <c r="P450" s="118"/>
      <c r="Q450" s="118"/>
      <c r="R450" s="118"/>
      <c r="S450" s="118"/>
      <c r="T450" s="123"/>
      <c r="U450" s="120"/>
      <c r="V450" s="118"/>
      <c r="W450" s="118"/>
      <c r="X450" s="118"/>
      <c r="Y450" s="118"/>
      <c r="Z450" s="118"/>
      <c r="AA450" s="118"/>
      <c r="AB450" s="118"/>
      <c r="AC450" s="118"/>
      <c r="AD450" s="118"/>
      <c r="AE450" s="118"/>
      <c r="AF450" s="118"/>
      <c r="AG450" s="118"/>
      <c r="AH450" s="118"/>
      <c r="AI450" s="118"/>
      <c r="AJ450" s="118"/>
      <c r="AK450" s="118"/>
      <c r="AL450" s="118"/>
      <c r="AM450" s="118"/>
      <c r="AN450" s="118"/>
      <c r="AO450" s="118"/>
      <c r="AP450" s="118"/>
      <c r="AQ450" s="118"/>
      <c r="AR450" s="118"/>
      <c r="AS450" s="123"/>
      <c r="AT450" s="123"/>
      <c r="AU450" s="118"/>
      <c r="AV450" s="118"/>
      <c r="AW450" s="118"/>
      <c r="AX450" s="118"/>
      <c r="AY450" s="118"/>
      <c r="AZ450" s="118"/>
      <c r="BA450" s="118"/>
      <c r="BB450" s="118"/>
      <c r="BC450" s="118"/>
      <c r="BD450" s="118"/>
      <c r="BE450" s="118"/>
      <c r="BF450" s="118"/>
      <c r="BG450" s="118"/>
      <c r="BH450" s="118"/>
      <c r="BI450" s="118"/>
      <c r="BJ450" s="118"/>
      <c r="BK450" s="118"/>
      <c r="BL450" s="118"/>
      <c r="BM450" s="118"/>
      <c r="BN450" s="118"/>
      <c r="BO450" s="118"/>
      <c r="BP450" s="118"/>
      <c r="BQ450" s="118"/>
      <c r="BR450" s="118"/>
      <c r="BS450" s="118"/>
      <c r="BT450" s="118"/>
      <c r="BU450" s="118"/>
      <c r="BV450" s="118"/>
      <c r="BW450" s="118"/>
      <c r="BX450" s="118"/>
      <c r="BY450" s="118"/>
      <c r="BZ450" s="118"/>
      <c r="CA450" s="118"/>
      <c r="CB450" s="118"/>
      <c r="CC450" s="118"/>
      <c r="CD450" s="118"/>
      <c r="CE450" s="118"/>
      <c r="CF450" s="118"/>
      <c r="CG450" s="118"/>
      <c r="CH450" s="118"/>
      <c r="CI450" s="118"/>
      <c r="CJ450" s="118"/>
      <c r="CK450" s="118"/>
      <c r="CL450" s="118"/>
      <c r="CM450" s="118"/>
      <c r="CN450" s="118"/>
      <c r="CO450" s="118"/>
      <c r="CP450" s="118"/>
      <c r="CQ450" s="118"/>
      <c r="CR450" s="118"/>
      <c r="CS450" s="118"/>
      <c r="CT450" s="118"/>
      <c r="CU450" s="118"/>
      <c r="CV450" s="118"/>
      <c r="CW450" s="118"/>
      <c r="CX450" s="118"/>
      <c r="CY450" s="118"/>
      <c r="CZ450" s="118"/>
      <c r="DA450" s="118"/>
      <c r="DB450" s="118"/>
      <c r="DC450" s="118"/>
      <c r="DD450" s="118"/>
      <c r="DE450" s="118"/>
      <c r="DF450" s="118"/>
      <c r="DG450" s="118"/>
      <c r="DH450" s="118"/>
      <c r="DI450" s="118"/>
      <c r="DJ450" s="118"/>
      <c r="DK450" s="118"/>
      <c r="DL450" s="118"/>
      <c r="DM450" s="118"/>
      <c r="DN450" s="118"/>
      <c r="DO450" s="118"/>
      <c r="DP450" s="118"/>
      <c r="DQ450" s="118"/>
      <c r="DR450" s="118"/>
      <c r="DS450" s="118"/>
      <c r="DT450" s="118"/>
      <c r="DU450" s="129"/>
      <c r="DV450" s="118"/>
      <c r="DW450" s="118"/>
      <c r="DX450" s="118"/>
      <c r="DY450" s="118"/>
      <c r="DZ450" s="118"/>
      <c r="EA450" s="118"/>
      <c r="EB450" s="118"/>
      <c r="EC450" s="118"/>
      <c r="ED450" s="118"/>
      <c r="EE450" s="118"/>
      <c r="EF450" s="118"/>
      <c r="EG450" s="118"/>
      <c r="EH450" s="118"/>
      <c r="EI450" s="118"/>
      <c r="EJ450" s="118"/>
      <c r="EK450" s="118"/>
      <c r="EL450" s="123"/>
      <c r="EM450" s="123"/>
      <c r="EN450" s="118"/>
      <c r="EO450" s="118"/>
      <c r="EP450" s="118"/>
      <c r="EQ450" s="118"/>
      <c r="ER450" s="118"/>
      <c r="ES450" s="118"/>
      <c r="ET450" s="118"/>
      <c r="EU450" s="118"/>
      <c r="EV450" s="120"/>
      <c r="EW450" s="120"/>
      <c r="EX450" s="118"/>
      <c r="EY450" s="118"/>
      <c r="EZ450" s="118"/>
      <c r="FA450" s="118"/>
      <c r="FB450" s="118"/>
      <c r="FC450" s="118"/>
      <c r="FD450" s="118"/>
      <c r="FE450" s="118"/>
      <c r="FF450" s="118"/>
      <c r="FG450" s="118"/>
      <c r="FH450" s="118"/>
      <c r="FI450" s="118"/>
      <c r="FJ450" s="118"/>
      <c r="FK450" s="118"/>
      <c r="FL450" s="118"/>
      <c r="FM450" s="118"/>
      <c r="FN450" s="118"/>
      <c r="FO450" s="118"/>
      <c r="FP450" s="118"/>
      <c r="FQ450" s="118"/>
      <c r="FR450" s="118"/>
      <c r="FS450" s="118"/>
      <c r="FT450" s="118"/>
      <c r="FU450" s="118"/>
      <c r="FV450" s="118"/>
      <c r="FW450" s="118"/>
      <c r="FX450" s="118"/>
      <c r="FY450" s="118"/>
      <c r="FZ450" s="118"/>
      <c r="GA450" s="118"/>
      <c r="GB450" s="118"/>
      <c r="GC450" s="118"/>
      <c r="GD450" s="118"/>
      <c r="GE450" s="118"/>
      <c r="GF450" s="118"/>
      <c r="GG450" s="118"/>
      <c r="GH450" s="118"/>
      <c r="GI450" s="118"/>
      <c r="GJ450" s="118"/>
      <c r="GK450" s="118"/>
      <c r="GL450" s="118"/>
      <c r="GM450" s="118"/>
      <c r="GN450" s="118"/>
      <c r="GO450" s="118"/>
      <c r="GP450" s="118"/>
      <c r="GQ450" s="118"/>
      <c r="GR450" s="118"/>
      <c r="GS450" s="118"/>
      <c r="GT450" s="118"/>
      <c r="GU450" s="118"/>
      <c r="GV450" s="118"/>
      <c r="GW450" s="118"/>
      <c r="GX450" s="118"/>
      <c r="GY450" s="118"/>
      <c r="GZ450" s="118"/>
      <c r="HA450" s="118"/>
      <c r="HB450" s="118"/>
      <c r="HC450" s="118"/>
      <c r="HD450" s="118"/>
      <c r="HE450" s="118"/>
      <c r="HF450" s="118"/>
      <c r="HG450" s="118"/>
      <c r="HH450" s="118"/>
      <c r="HI450" s="118"/>
      <c r="HJ450" s="118"/>
      <c r="HK450" s="118"/>
      <c r="HL450" s="118"/>
      <c r="HM450" s="118"/>
      <c r="HN450" s="118"/>
      <c r="HO450" s="118"/>
      <c r="HP450" s="118"/>
      <c r="HQ450" s="118"/>
      <c r="HR450" s="118"/>
      <c r="HS450" s="118"/>
      <c r="HT450" s="118"/>
      <c r="HU450" s="118"/>
      <c r="HV450" s="118"/>
    </row>
    <row r="451" spans="1:230" x14ac:dyDescent="0.3">
      <c r="A451" s="120"/>
      <c r="B451" s="120"/>
      <c r="C451" s="118"/>
      <c r="D451" s="118"/>
      <c r="E451" s="118"/>
      <c r="F451" s="118"/>
      <c r="G451" s="118"/>
      <c r="H451" s="118"/>
      <c r="I451" s="118"/>
      <c r="J451" s="118"/>
      <c r="K451" s="118"/>
      <c r="L451" s="118"/>
      <c r="M451" s="118"/>
      <c r="N451" s="118"/>
      <c r="O451" s="118"/>
      <c r="P451" s="118"/>
      <c r="Q451" s="118"/>
      <c r="R451" s="118"/>
      <c r="S451" s="118"/>
      <c r="T451" s="123"/>
      <c r="U451" s="120"/>
      <c r="V451" s="118"/>
      <c r="W451" s="118"/>
      <c r="X451" s="118"/>
      <c r="Y451" s="118"/>
      <c r="Z451" s="118"/>
      <c r="AA451" s="118"/>
      <c r="AB451" s="118"/>
      <c r="AC451" s="118"/>
      <c r="AD451" s="118"/>
      <c r="AE451" s="118"/>
      <c r="AF451" s="118"/>
      <c r="AG451" s="118"/>
      <c r="AH451" s="118"/>
      <c r="AI451" s="118"/>
      <c r="AJ451" s="118"/>
      <c r="AK451" s="118"/>
      <c r="AL451" s="118"/>
      <c r="AM451" s="118"/>
      <c r="AN451" s="118"/>
      <c r="AO451" s="118"/>
      <c r="AP451" s="118"/>
      <c r="AQ451" s="118"/>
      <c r="AR451" s="118"/>
      <c r="AS451" s="123"/>
      <c r="AT451" s="123"/>
      <c r="AU451" s="118"/>
      <c r="AV451" s="118"/>
      <c r="AW451" s="118"/>
      <c r="AX451" s="118"/>
      <c r="AY451" s="118"/>
      <c r="AZ451" s="118"/>
      <c r="BA451" s="118"/>
      <c r="BB451" s="118"/>
      <c r="BC451" s="118"/>
      <c r="BD451" s="118"/>
      <c r="BE451" s="118"/>
      <c r="BF451" s="118"/>
      <c r="BG451" s="118"/>
      <c r="BH451" s="118"/>
      <c r="BI451" s="118"/>
      <c r="BJ451" s="118"/>
      <c r="BK451" s="118"/>
      <c r="BL451" s="118"/>
      <c r="BM451" s="118"/>
      <c r="BN451" s="118"/>
      <c r="BO451" s="118"/>
      <c r="BP451" s="118"/>
      <c r="BQ451" s="118"/>
      <c r="BR451" s="118"/>
      <c r="BS451" s="118"/>
      <c r="BT451" s="118"/>
      <c r="BU451" s="118"/>
      <c r="BV451" s="118"/>
      <c r="BW451" s="118"/>
      <c r="BX451" s="118"/>
      <c r="BY451" s="118"/>
      <c r="BZ451" s="118"/>
      <c r="CA451" s="118"/>
      <c r="CB451" s="118"/>
      <c r="CC451" s="118"/>
      <c r="CD451" s="118"/>
      <c r="CE451" s="118"/>
      <c r="CF451" s="118"/>
      <c r="CG451" s="118"/>
      <c r="CH451" s="118"/>
      <c r="CI451" s="118"/>
      <c r="CJ451" s="118"/>
      <c r="CK451" s="118"/>
      <c r="CL451" s="118"/>
      <c r="CM451" s="118"/>
      <c r="CN451" s="118"/>
      <c r="CO451" s="118"/>
      <c r="CP451" s="118"/>
      <c r="CQ451" s="118"/>
      <c r="CR451" s="118"/>
      <c r="CS451" s="118"/>
      <c r="CT451" s="118"/>
      <c r="CU451" s="118"/>
      <c r="CV451" s="118"/>
      <c r="CW451" s="118"/>
      <c r="CX451" s="118"/>
      <c r="CY451" s="118"/>
      <c r="CZ451" s="118"/>
      <c r="DA451" s="118"/>
      <c r="DB451" s="118"/>
      <c r="DC451" s="118"/>
      <c r="DD451" s="118"/>
      <c r="DE451" s="118"/>
      <c r="DF451" s="118"/>
      <c r="DG451" s="118"/>
      <c r="DH451" s="118"/>
      <c r="DI451" s="118"/>
      <c r="DJ451" s="118"/>
      <c r="DK451" s="118"/>
      <c r="DL451" s="118"/>
      <c r="DM451" s="118"/>
      <c r="DN451" s="118"/>
      <c r="DO451" s="118"/>
      <c r="DP451" s="118"/>
      <c r="DQ451" s="118"/>
      <c r="DR451" s="118"/>
      <c r="DS451" s="118"/>
      <c r="DT451" s="118"/>
      <c r="DU451" s="129"/>
      <c r="DV451" s="118"/>
      <c r="DW451" s="118"/>
      <c r="DX451" s="118"/>
      <c r="DY451" s="118"/>
      <c r="DZ451" s="118"/>
      <c r="EA451" s="118"/>
      <c r="EB451" s="118"/>
      <c r="EC451" s="118"/>
      <c r="ED451" s="118"/>
      <c r="EE451" s="118"/>
      <c r="EF451" s="118"/>
      <c r="EG451" s="118"/>
      <c r="EH451" s="118"/>
      <c r="EI451" s="118"/>
      <c r="EJ451" s="118"/>
      <c r="EK451" s="118"/>
      <c r="EL451" s="123"/>
      <c r="EM451" s="123"/>
      <c r="EN451" s="118"/>
      <c r="EO451" s="118"/>
      <c r="EP451" s="118"/>
      <c r="EQ451" s="118"/>
      <c r="ER451" s="118"/>
      <c r="ES451" s="118"/>
      <c r="ET451" s="118"/>
      <c r="EU451" s="118"/>
      <c r="EV451" s="120"/>
      <c r="EW451" s="120"/>
      <c r="EX451" s="118"/>
      <c r="EY451" s="118"/>
      <c r="EZ451" s="118"/>
      <c r="FA451" s="118"/>
      <c r="FB451" s="118"/>
      <c r="FC451" s="118"/>
      <c r="FD451" s="118"/>
      <c r="FE451" s="118"/>
      <c r="FF451" s="118"/>
      <c r="FG451" s="118"/>
      <c r="FH451" s="118"/>
      <c r="FI451" s="118"/>
      <c r="FJ451" s="118"/>
      <c r="FK451" s="118"/>
      <c r="FL451" s="118"/>
      <c r="FM451" s="118"/>
      <c r="FN451" s="118"/>
      <c r="FO451" s="118"/>
      <c r="FP451" s="118"/>
      <c r="FQ451" s="118"/>
      <c r="FR451" s="118"/>
      <c r="FS451" s="118"/>
      <c r="FT451" s="118"/>
      <c r="FU451" s="118"/>
      <c r="FV451" s="118"/>
      <c r="FW451" s="118"/>
      <c r="FX451" s="118"/>
      <c r="FY451" s="118"/>
      <c r="FZ451" s="118"/>
      <c r="GA451" s="118"/>
      <c r="GB451" s="118"/>
      <c r="GC451" s="118"/>
      <c r="GD451" s="118"/>
      <c r="GE451" s="118"/>
      <c r="GF451" s="118"/>
      <c r="GG451" s="118"/>
      <c r="GH451" s="118"/>
      <c r="GI451" s="118"/>
      <c r="GJ451" s="118"/>
      <c r="GK451" s="118"/>
      <c r="GL451" s="118"/>
      <c r="GM451" s="118"/>
      <c r="GN451" s="118"/>
      <c r="GO451" s="118"/>
      <c r="GP451" s="118"/>
      <c r="GQ451" s="118"/>
      <c r="GR451" s="118"/>
      <c r="GS451" s="118"/>
      <c r="GT451" s="118"/>
      <c r="GU451" s="118"/>
      <c r="GV451" s="118"/>
      <c r="GW451" s="118"/>
      <c r="GX451" s="118"/>
      <c r="GY451" s="118"/>
      <c r="GZ451" s="118"/>
      <c r="HA451" s="118"/>
      <c r="HB451" s="118"/>
      <c r="HC451" s="118"/>
      <c r="HD451" s="118"/>
      <c r="HE451" s="118"/>
      <c r="HF451" s="118"/>
      <c r="HG451" s="118"/>
      <c r="HH451" s="118"/>
      <c r="HI451" s="118"/>
      <c r="HJ451" s="118"/>
      <c r="HK451" s="118"/>
      <c r="HL451" s="118"/>
      <c r="HM451" s="118"/>
      <c r="HN451" s="118"/>
      <c r="HO451" s="118"/>
      <c r="HP451" s="118"/>
      <c r="HQ451" s="118"/>
      <c r="HR451" s="118"/>
      <c r="HS451" s="118"/>
      <c r="HT451" s="118"/>
      <c r="HU451" s="118"/>
      <c r="HV451" s="118"/>
    </row>
    <row r="452" spans="1:230" x14ac:dyDescent="0.3">
      <c r="A452" s="120"/>
      <c r="B452" s="120"/>
      <c r="C452" s="118"/>
      <c r="D452" s="118"/>
      <c r="E452" s="118"/>
      <c r="F452" s="118"/>
      <c r="G452" s="118"/>
      <c r="H452" s="118"/>
      <c r="I452" s="118"/>
      <c r="J452" s="118"/>
      <c r="K452" s="118"/>
      <c r="L452" s="118"/>
      <c r="M452" s="118"/>
      <c r="N452" s="118"/>
      <c r="O452" s="118"/>
      <c r="P452" s="118"/>
      <c r="Q452" s="118"/>
      <c r="R452" s="118"/>
      <c r="S452" s="118"/>
      <c r="T452" s="123"/>
      <c r="U452" s="120"/>
      <c r="V452" s="118"/>
      <c r="W452" s="118"/>
      <c r="X452" s="118"/>
      <c r="Y452" s="118"/>
      <c r="Z452" s="118"/>
      <c r="AA452" s="118"/>
      <c r="AB452" s="118"/>
      <c r="AC452" s="118"/>
      <c r="AD452" s="118"/>
      <c r="AE452" s="118"/>
      <c r="AF452" s="118"/>
      <c r="AG452" s="118"/>
      <c r="AH452" s="118"/>
      <c r="AI452" s="118"/>
      <c r="AJ452" s="118"/>
      <c r="AK452" s="118"/>
      <c r="AL452" s="118"/>
      <c r="AM452" s="118"/>
      <c r="AN452" s="118"/>
      <c r="AO452" s="118"/>
      <c r="AP452" s="118"/>
      <c r="AQ452" s="118"/>
      <c r="AR452" s="118"/>
      <c r="AS452" s="123"/>
      <c r="AT452" s="123"/>
      <c r="AU452" s="118"/>
      <c r="AV452" s="118"/>
      <c r="AW452" s="118"/>
      <c r="AX452" s="118"/>
      <c r="AY452" s="118"/>
      <c r="AZ452" s="118"/>
      <c r="BA452" s="118"/>
      <c r="BB452" s="118"/>
      <c r="BC452" s="118"/>
      <c r="BD452" s="118"/>
      <c r="BE452" s="118"/>
      <c r="BF452" s="118"/>
      <c r="BG452" s="118"/>
      <c r="BH452" s="118"/>
      <c r="BI452" s="118"/>
      <c r="BJ452" s="118"/>
      <c r="BK452" s="118"/>
      <c r="BL452" s="118"/>
      <c r="BM452" s="118"/>
      <c r="BN452" s="118"/>
      <c r="BO452" s="118"/>
      <c r="BP452" s="118"/>
      <c r="BQ452" s="118"/>
      <c r="BR452" s="118"/>
      <c r="BS452" s="118"/>
      <c r="BT452" s="118"/>
      <c r="BU452" s="118"/>
      <c r="BV452" s="118"/>
      <c r="BW452" s="118"/>
      <c r="BX452" s="118"/>
      <c r="BY452" s="118"/>
      <c r="BZ452" s="118"/>
      <c r="CA452" s="118"/>
      <c r="CB452" s="118"/>
      <c r="CC452" s="118"/>
      <c r="CD452" s="118"/>
      <c r="CE452" s="118"/>
      <c r="CF452" s="118"/>
      <c r="CG452" s="118"/>
      <c r="CH452" s="118"/>
      <c r="CI452" s="118"/>
      <c r="CJ452" s="118"/>
      <c r="CK452" s="118"/>
      <c r="CL452" s="118"/>
      <c r="CM452" s="118"/>
      <c r="CN452" s="118"/>
      <c r="CO452" s="118"/>
      <c r="CP452" s="118"/>
      <c r="CQ452" s="118"/>
      <c r="CR452" s="118"/>
      <c r="CS452" s="118"/>
      <c r="CT452" s="118"/>
      <c r="CU452" s="118"/>
      <c r="CV452" s="118"/>
      <c r="CW452" s="118"/>
      <c r="CX452" s="118"/>
      <c r="CY452" s="118"/>
      <c r="CZ452" s="118"/>
      <c r="DA452" s="118"/>
      <c r="DB452" s="118"/>
      <c r="DC452" s="118"/>
      <c r="DD452" s="118"/>
      <c r="DE452" s="118"/>
      <c r="DF452" s="118"/>
      <c r="DG452" s="118"/>
      <c r="DH452" s="118"/>
      <c r="DI452" s="118"/>
      <c r="DJ452" s="118"/>
      <c r="DK452" s="118"/>
      <c r="DL452" s="118"/>
      <c r="DM452" s="118"/>
      <c r="DN452" s="118"/>
      <c r="DO452" s="118"/>
      <c r="DP452" s="118"/>
      <c r="DQ452" s="118"/>
      <c r="DR452" s="118"/>
      <c r="DS452" s="118"/>
      <c r="DT452" s="118"/>
      <c r="DU452" s="129"/>
      <c r="DV452" s="118"/>
      <c r="DW452" s="118"/>
      <c r="DX452" s="118"/>
      <c r="DY452" s="118"/>
      <c r="DZ452" s="118"/>
      <c r="EA452" s="118"/>
      <c r="EB452" s="118"/>
      <c r="EC452" s="118"/>
      <c r="ED452" s="118"/>
      <c r="EE452" s="118"/>
      <c r="EF452" s="118"/>
      <c r="EG452" s="118"/>
      <c r="EH452" s="118"/>
      <c r="EI452" s="118"/>
      <c r="EJ452" s="118"/>
      <c r="EK452" s="118"/>
      <c r="EL452" s="123"/>
      <c r="EM452" s="123"/>
      <c r="EN452" s="118"/>
      <c r="EO452" s="118"/>
      <c r="EP452" s="118"/>
      <c r="EQ452" s="118"/>
      <c r="ER452" s="118"/>
      <c r="ES452" s="118"/>
      <c r="ET452" s="118"/>
      <c r="EU452" s="118"/>
      <c r="EV452" s="120"/>
      <c r="EW452" s="120"/>
      <c r="EX452" s="118"/>
      <c r="EY452" s="118"/>
      <c r="EZ452" s="118"/>
      <c r="FA452" s="118"/>
      <c r="FB452" s="118"/>
      <c r="FC452" s="118"/>
      <c r="FD452" s="118"/>
      <c r="FE452" s="118"/>
      <c r="FF452" s="118"/>
      <c r="FG452" s="118"/>
      <c r="FH452" s="118"/>
      <c r="FI452" s="118"/>
      <c r="FJ452" s="118"/>
      <c r="FK452" s="118"/>
      <c r="FL452" s="118"/>
      <c r="FM452" s="118"/>
      <c r="FN452" s="118"/>
      <c r="FO452" s="118"/>
      <c r="FP452" s="118"/>
      <c r="FQ452" s="118"/>
      <c r="FR452" s="118"/>
      <c r="FS452" s="118"/>
      <c r="FT452" s="118"/>
      <c r="FU452" s="118"/>
      <c r="FV452" s="118"/>
      <c r="FW452" s="118"/>
      <c r="FX452" s="118"/>
      <c r="FY452" s="118"/>
      <c r="FZ452" s="118"/>
      <c r="GA452" s="118"/>
      <c r="GB452" s="118"/>
      <c r="GC452" s="118"/>
      <c r="GD452" s="118"/>
      <c r="GE452" s="118"/>
      <c r="GF452" s="118"/>
      <c r="GG452" s="118"/>
      <c r="GH452" s="118"/>
      <c r="GI452" s="118"/>
      <c r="GJ452" s="118"/>
      <c r="GK452" s="118"/>
      <c r="GL452" s="118"/>
      <c r="GM452" s="118"/>
      <c r="GN452" s="118"/>
      <c r="GO452" s="118"/>
      <c r="GP452" s="118"/>
      <c r="GQ452" s="118"/>
      <c r="GR452" s="118"/>
      <c r="GS452" s="118"/>
      <c r="GT452" s="118"/>
      <c r="GU452" s="118"/>
      <c r="GV452" s="118"/>
      <c r="GW452" s="118"/>
      <c r="GX452" s="118"/>
      <c r="GY452" s="118"/>
      <c r="GZ452" s="118"/>
      <c r="HA452" s="118"/>
      <c r="HB452" s="118"/>
      <c r="HC452" s="118"/>
      <c r="HD452" s="118"/>
      <c r="HE452" s="118"/>
      <c r="HF452" s="118"/>
      <c r="HG452" s="118"/>
      <c r="HH452" s="118"/>
      <c r="HI452" s="118"/>
      <c r="HJ452" s="118"/>
      <c r="HK452" s="118"/>
      <c r="HL452" s="118"/>
      <c r="HM452" s="118"/>
      <c r="HN452" s="118"/>
      <c r="HO452" s="118"/>
      <c r="HP452" s="118"/>
      <c r="HQ452" s="118"/>
      <c r="HR452" s="118"/>
      <c r="HS452" s="118"/>
      <c r="HT452" s="118"/>
      <c r="HU452" s="118"/>
      <c r="HV452" s="118"/>
    </row>
    <row r="453" spans="1:230" x14ac:dyDescent="0.3">
      <c r="A453" s="120"/>
      <c r="B453" s="120"/>
      <c r="C453" s="118"/>
      <c r="D453" s="118"/>
      <c r="E453" s="118"/>
      <c r="F453" s="118"/>
      <c r="G453" s="118"/>
      <c r="H453" s="118"/>
      <c r="I453" s="118"/>
      <c r="J453" s="118"/>
      <c r="K453" s="118"/>
      <c r="L453" s="118"/>
      <c r="M453" s="118"/>
      <c r="N453" s="118"/>
      <c r="O453" s="118"/>
      <c r="P453" s="118"/>
      <c r="Q453" s="118"/>
      <c r="R453" s="118"/>
      <c r="S453" s="118"/>
      <c r="T453" s="123"/>
      <c r="U453" s="120"/>
      <c r="V453" s="118"/>
      <c r="W453" s="118"/>
      <c r="X453" s="118"/>
      <c r="Y453" s="118"/>
      <c r="Z453" s="118"/>
      <c r="AA453" s="118"/>
      <c r="AB453" s="118"/>
      <c r="AC453" s="118"/>
      <c r="AD453" s="118"/>
      <c r="AE453" s="118"/>
      <c r="AF453" s="118"/>
      <c r="AG453" s="118"/>
      <c r="AH453" s="118"/>
      <c r="AI453" s="118"/>
      <c r="AJ453" s="118"/>
      <c r="AK453" s="118"/>
      <c r="AL453" s="118"/>
      <c r="AM453" s="118"/>
      <c r="AN453" s="118"/>
      <c r="AO453" s="118"/>
      <c r="AP453" s="118"/>
      <c r="AQ453" s="118"/>
      <c r="AR453" s="118"/>
      <c r="AS453" s="123"/>
      <c r="AT453" s="123"/>
      <c r="AU453" s="118"/>
      <c r="AV453" s="118"/>
      <c r="AW453" s="118"/>
      <c r="AX453" s="118"/>
      <c r="AY453" s="118"/>
      <c r="AZ453" s="118"/>
      <c r="BA453" s="118"/>
      <c r="BB453" s="118"/>
      <c r="BC453" s="118"/>
      <c r="BD453" s="118"/>
      <c r="BE453" s="118"/>
      <c r="BF453" s="118"/>
      <c r="BG453" s="118"/>
      <c r="BH453" s="118"/>
      <c r="BI453" s="118"/>
      <c r="BJ453" s="118"/>
      <c r="BK453" s="118"/>
      <c r="BL453" s="118"/>
      <c r="BM453" s="118"/>
      <c r="BN453" s="118"/>
      <c r="BO453" s="118"/>
      <c r="BP453" s="118"/>
      <c r="BQ453" s="118"/>
      <c r="BR453" s="118"/>
      <c r="BS453" s="118"/>
      <c r="BT453" s="118"/>
      <c r="BU453" s="118"/>
      <c r="BV453" s="118"/>
      <c r="BW453" s="118"/>
      <c r="BX453" s="118"/>
      <c r="BY453" s="118"/>
      <c r="BZ453" s="118"/>
      <c r="CA453" s="118"/>
      <c r="CB453" s="118"/>
      <c r="CC453" s="118"/>
      <c r="CD453" s="118"/>
      <c r="CE453" s="118"/>
      <c r="CF453" s="118"/>
      <c r="CG453" s="118"/>
      <c r="CH453" s="118"/>
      <c r="CI453" s="118"/>
      <c r="CJ453" s="118"/>
      <c r="CK453" s="118"/>
      <c r="CL453" s="118"/>
      <c r="CM453" s="118"/>
      <c r="CN453" s="118"/>
      <c r="CO453" s="118"/>
      <c r="CP453" s="118"/>
      <c r="CQ453" s="118"/>
      <c r="CR453" s="118"/>
      <c r="CS453" s="118"/>
      <c r="CT453" s="118"/>
      <c r="CU453" s="118"/>
      <c r="CV453" s="118"/>
      <c r="CW453" s="118"/>
      <c r="CX453" s="118"/>
      <c r="CY453" s="118"/>
      <c r="CZ453" s="118"/>
      <c r="DA453" s="118"/>
      <c r="DB453" s="118"/>
      <c r="DC453" s="118"/>
      <c r="DD453" s="118"/>
      <c r="DE453" s="118"/>
      <c r="DF453" s="118"/>
      <c r="DG453" s="118"/>
      <c r="DH453" s="118"/>
      <c r="DI453" s="118"/>
      <c r="DJ453" s="118"/>
      <c r="DK453" s="118"/>
      <c r="DL453" s="118"/>
      <c r="DM453" s="118"/>
      <c r="DN453" s="118"/>
      <c r="DO453" s="118"/>
      <c r="DP453" s="118"/>
      <c r="DQ453" s="118"/>
      <c r="DR453" s="118"/>
      <c r="DS453" s="118"/>
      <c r="DT453" s="118"/>
      <c r="DU453" s="129"/>
      <c r="DV453" s="118"/>
      <c r="DW453" s="118"/>
      <c r="DX453" s="118"/>
      <c r="DY453" s="118"/>
      <c r="DZ453" s="118"/>
      <c r="EA453" s="118"/>
      <c r="EB453" s="118"/>
      <c r="EC453" s="118"/>
      <c r="ED453" s="118"/>
      <c r="EE453" s="118"/>
      <c r="EF453" s="118"/>
      <c r="EG453" s="118"/>
      <c r="EH453" s="118"/>
      <c r="EI453" s="118"/>
      <c r="EJ453" s="118"/>
      <c r="EK453" s="118"/>
      <c r="EL453" s="123"/>
      <c r="EM453" s="123"/>
      <c r="EN453" s="118"/>
      <c r="EO453" s="118"/>
      <c r="EP453" s="118"/>
      <c r="EQ453" s="118"/>
      <c r="ER453" s="118"/>
      <c r="ES453" s="118"/>
      <c r="ET453" s="118"/>
      <c r="EU453" s="118"/>
      <c r="EV453" s="120"/>
      <c r="EW453" s="120"/>
      <c r="EX453" s="118"/>
      <c r="EY453" s="118"/>
      <c r="EZ453" s="118"/>
      <c r="FA453" s="118"/>
      <c r="FB453" s="118"/>
      <c r="FC453" s="118"/>
      <c r="FD453" s="118"/>
      <c r="FE453" s="118"/>
      <c r="FF453" s="118"/>
      <c r="FG453" s="118"/>
      <c r="FH453" s="118"/>
      <c r="FI453" s="118"/>
      <c r="FJ453" s="118"/>
      <c r="FK453" s="118"/>
      <c r="FL453" s="118"/>
      <c r="FM453" s="118"/>
      <c r="FN453" s="118"/>
      <c r="FO453" s="118"/>
      <c r="FP453" s="118"/>
      <c r="FQ453" s="118"/>
      <c r="FR453" s="118"/>
      <c r="FS453" s="118"/>
      <c r="FT453" s="118"/>
      <c r="FU453" s="118"/>
      <c r="FV453" s="118"/>
      <c r="FW453" s="118"/>
      <c r="FX453" s="118"/>
      <c r="FY453" s="118"/>
      <c r="FZ453" s="118"/>
      <c r="GA453" s="118"/>
      <c r="GB453" s="118"/>
      <c r="GC453" s="118"/>
      <c r="GD453" s="118"/>
      <c r="GE453" s="118"/>
      <c r="GF453" s="118"/>
      <c r="GG453" s="118"/>
      <c r="GH453" s="118"/>
      <c r="GI453" s="118"/>
      <c r="GJ453" s="118"/>
      <c r="GK453" s="118"/>
      <c r="GL453" s="118"/>
      <c r="GM453" s="118"/>
      <c r="GN453" s="118"/>
      <c r="GO453" s="118"/>
      <c r="GP453" s="118"/>
      <c r="GQ453" s="118"/>
      <c r="GR453" s="118"/>
      <c r="GS453" s="118"/>
      <c r="GT453" s="118"/>
      <c r="GU453" s="118"/>
      <c r="GV453" s="118"/>
      <c r="GW453" s="118"/>
      <c r="GX453" s="118"/>
      <c r="GY453" s="118"/>
      <c r="GZ453" s="118"/>
      <c r="HA453" s="118"/>
      <c r="HB453" s="118"/>
      <c r="HC453" s="118"/>
      <c r="HD453" s="118"/>
      <c r="HE453" s="118"/>
      <c r="HF453" s="118"/>
      <c r="HG453" s="118"/>
      <c r="HH453" s="118"/>
      <c r="HI453" s="118"/>
      <c r="HJ453" s="118"/>
      <c r="HK453" s="118"/>
      <c r="HL453" s="118"/>
      <c r="HM453" s="118"/>
      <c r="HN453" s="118"/>
      <c r="HO453" s="118"/>
      <c r="HP453" s="118"/>
      <c r="HQ453" s="118"/>
      <c r="HR453" s="118"/>
      <c r="HS453" s="118"/>
      <c r="HT453" s="118"/>
      <c r="HU453" s="118"/>
      <c r="HV453" s="118"/>
    </row>
    <row r="454" spans="1:230" x14ac:dyDescent="0.3">
      <c r="A454" s="120"/>
      <c r="B454" s="120"/>
      <c r="C454" s="118"/>
      <c r="D454" s="118"/>
      <c r="E454" s="118"/>
      <c r="F454" s="118"/>
      <c r="G454" s="118"/>
      <c r="H454" s="118"/>
      <c r="I454" s="118"/>
      <c r="J454" s="118"/>
      <c r="K454" s="118"/>
      <c r="L454" s="118"/>
      <c r="M454" s="118"/>
      <c r="N454" s="118"/>
      <c r="O454" s="118"/>
      <c r="P454" s="118"/>
      <c r="Q454" s="118"/>
      <c r="R454" s="118"/>
      <c r="S454" s="118"/>
      <c r="T454" s="123"/>
      <c r="U454" s="120"/>
      <c r="V454" s="118"/>
      <c r="W454" s="118"/>
      <c r="X454" s="118"/>
      <c r="Y454" s="118"/>
      <c r="Z454" s="118"/>
      <c r="AA454" s="118"/>
      <c r="AB454" s="118"/>
      <c r="AC454" s="118"/>
      <c r="AD454" s="118"/>
      <c r="AE454" s="118"/>
      <c r="AF454" s="118"/>
      <c r="AG454" s="118"/>
      <c r="AH454" s="118"/>
      <c r="AI454" s="118"/>
      <c r="AJ454" s="118"/>
      <c r="AK454" s="118"/>
      <c r="AL454" s="118"/>
      <c r="AM454" s="118"/>
      <c r="AN454" s="118"/>
      <c r="AO454" s="118"/>
      <c r="AP454" s="118"/>
      <c r="AQ454" s="118"/>
      <c r="AR454" s="118"/>
      <c r="AS454" s="123"/>
      <c r="AT454" s="123"/>
      <c r="AU454" s="118"/>
      <c r="AV454" s="118"/>
      <c r="AW454" s="118"/>
      <c r="AX454" s="118"/>
      <c r="AY454" s="118"/>
      <c r="AZ454" s="118"/>
      <c r="BA454" s="118"/>
      <c r="BB454" s="118"/>
      <c r="BC454" s="118"/>
      <c r="BD454" s="118"/>
      <c r="BE454" s="118"/>
      <c r="BF454" s="118"/>
      <c r="BG454" s="118"/>
      <c r="BH454" s="118"/>
      <c r="BI454" s="118"/>
      <c r="BJ454" s="118"/>
      <c r="BK454" s="118"/>
      <c r="BL454" s="118"/>
      <c r="BM454" s="118"/>
      <c r="BN454" s="118"/>
      <c r="BO454" s="118"/>
      <c r="BP454" s="118"/>
      <c r="BQ454" s="118"/>
      <c r="BR454" s="118"/>
      <c r="BS454" s="118"/>
      <c r="BT454" s="118"/>
      <c r="BU454" s="118"/>
      <c r="BV454" s="118"/>
      <c r="BW454" s="118"/>
      <c r="BX454" s="118"/>
      <c r="BY454" s="118"/>
      <c r="BZ454" s="118"/>
      <c r="CA454" s="118"/>
      <c r="CB454" s="118"/>
      <c r="CC454" s="118"/>
      <c r="CD454" s="118"/>
      <c r="CE454" s="118"/>
      <c r="CF454" s="118"/>
      <c r="CG454" s="118"/>
      <c r="CH454" s="118"/>
      <c r="CI454" s="118"/>
      <c r="CJ454" s="118"/>
      <c r="CK454" s="118"/>
      <c r="CL454" s="118"/>
      <c r="CM454" s="118"/>
      <c r="CN454" s="118"/>
      <c r="CO454" s="118"/>
      <c r="CP454" s="118"/>
      <c r="CQ454" s="118"/>
      <c r="CR454" s="118"/>
      <c r="CS454" s="118"/>
      <c r="CT454" s="118"/>
      <c r="CU454" s="118"/>
      <c r="CV454" s="118"/>
      <c r="CW454" s="118"/>
      <c r="CX454" s="118"/>
      <c r="CY454" s="118"/>
      <c r="CZ454" s="118"/>
      <c r="DA454" s="118"/>
      <c r="DB454" s="118"/>
      <c r="DC454" s="118"/>
      <c r="DD454" s="118"/>
      <c r="DE454" s="118"/>
      <c r="DF454" s="118"/>
      <c r="DG454" s="118"/>
      <c r="DH454" s="118"/>
      <c r="DI454" s="118"/>
      <c r="DJ454" s="118"/>
      <c r="DK454" s="118"/>
      <c r="DL454" s="118"/>
      <c r="DM454" s="118"/>
      <c r="DN454" s="118"/>
      <c r="DO454" s="118"/>
      <c r="DP454" s="118"/>
      <c r="DQ454" s="118"/>
      <c r="DR454" s="118"/>
      <c r="DS454" s="118"/>
      <c r="DT454" s="118"/>
      <c r="DU454" s="129"/>
      <c r="DV454" s="118"/>
      <c r="DW454" s="118"/>
      <c r="DX454" s="118"/>
      <c r="DY454" s="118"/>
      <c r="DZ454" s="118"/>
      <c r="EA454" s="118"/>
      <c r="EB454" s="118"/>
      <c r="EC454" s="118"/>
      <c r="ED454" s="118"/>
      <c r="EE454" s="118"/>
      <c r="EF454" s="118"/>
      <c r="EG454" s="118"/>
      <c r="EH454" s="118"/>
      <c r="EI454" s="118"/>
      <c r="EJ454" s="118"/>
      <c r="EK454" s="118"/>
      <c r="EL454" s="123"/>
      <c r="EM454" s="123"/>
      <c r="EN454" s="118"/>
      <c r="EO454" s="118"/>
      <c r="EP454" s="118"/>
      <c r="EQ454" s="118"/>
      <c r="ER454" s="118"/>
      <c r="ES454" s="118"/>
      <c r="ET454" s="118"/>
      <c r="EU454" s="118"/>
      <c r="EV454" s="120"/>
      <c r="EW454" s="120"/>
      <c r="EX454" s="118"/>
      <c r="EY454" s="118"/>
      <c r="EZ454" s="118"/>
      <c r="FA454" s="118"/>
      <c r="FB454" s="118"/>
      <c r="FC454" s="118"/>
      <c r="FD454" s="118"/>
      <c r="FE454" s="118"/>
      <c r="FF454" s="118"/>
      <c r="FG454" s="118"/>
      <c r="FH454" s="118"/>
      <c r="FI454" s="118"/>
      <c r="FJ454" s="118"/>
      <c r="FK454" s="118"/>
      <c r="FL454" s="118"/>
      <c r="FM454" s="118"/>
      <c r="FN454" s="118"/>
      <c r="FO454" s="118"/>
      <c r="FP454" s="118"/>
      <c r="FQ454" s="118"/>
      <c r="FR454" s="118"/>
      <c r="FS454" s="118"/>
      <c r="FT454" s="118"/>
      <c r="FU454" s="118"/>
      <c r="FV454" s="118"/>
      <c r="FW454" s="118"/>
      <c r="FX454" s="118"/>
      <c r="FY454" s="118"/>
      <c r="FZ454" s="118"/>
      <c r="GA454" s="118"/>
      <c r="GB454" s="118"/>
      <c r="GC454" s="118"/>
      <c r="GD454" s="118"/>
      <c r="GE454" s="118"/>
      <c r="GF454" s="118"/>
      <c r="GG454" s="118"/>
      <c r="GH454" s="118"/>
      <c r="GI454" s="118"/>
      <c r="GJ454" s="118"/>
      <c r="GK454" s="118"/>
      <c r="GL454" s="118"/>
      <c r="GM454" s="118"/>
      <c r="GN454" s="118"/>
      <c r="GO454" s="118"/>
      <c r="GP454" s="118"/>
      <c r="GQ454" s="118"/>
      <c r="GR454" s="118"/>
      <c r="GS454" s="118"/>
      <c r="GT454" s="118"/>
      <c r="GU454" s="118"/>
      <c r="GV454" s="118"/>
      <c r="GW454" s="118"/>
      <c r="GX454" s="118"/>
      <c r="GY454" s="118"/>
      <c r="GZ454" s="118"/>
      <c r="HA454" s="118"/>
      <c r="HB454" s="118"/>
      <c r="HC454" s="118"/>
      <c r="HD454" s="118"/>
      <c r="HE454" s="118"/>
      <c r="HF454" s="118"/>
      <c r="HG454" s="118"/>
      <c r="HH454" s="118"/>
      <c r="HI454" s="118"/>
      <c r="HJ454" s="118"/>
      <c r="HK454" s="118"/>
      <c r="HL454" s="118"/>
      <c r="HM454" s="118"/>
      <c r="HN454" s="118"/>
      <c r="HO454" s="118"/>
      <c r="HP454" s="118"/>
      <c r="HQ454" s="118"/>
      <c r="HR454" s="118"/>
      <c r="HS454" s="118"/>
      <c r="HT454" s="118"/>
      <c r="HU454" s="118"/>
      <c r="HV454" s="118"/>
    </row>
    <row r="455" spans="1:230" x14ac:dyDescent="0.3">
      <c r="A455" s="120"/>
      <c r="B455" s="120"/>
      <c r="C455" s="118"/>
      <c r="D455" s="118"/>
      <c r="E455" s="118"/>
      <c r="F455" s="118"/>
      <c r="G455" s="118"/>
      <c r="H455" s="118"/>
      <c r="I455" s="118"/>
      <c r="J455" s="118"/>
      <c r="K455" s="118"/>
      <c r="L455" s="118"/>
      <c r="M455" s="118"/>
      <c r="N455" s="118"/>
      <c r="O455" s="118"/>
      <c r="P455" s="118"/>
      <c r="Q455" s="118"/>
      <c r="R455" s="118"/>
      <c r="S455" s="118"/>
      <c r="T455" s="123"/>
      <c r="U455" s="120"/>
      <c r="V455" s="118"/>
      <c r="W455" s="118"/>
      <c r="X455" s="118"/>
      <c r="Y455" s="118"/>
      <c r="Z455" s="118"/>
      <c r="AA455" s="118"/>
      <c r="AB455" s="118"/>
      <c r="AC455" s="118"/>
      <c r="AD455" s="118"/>
      <c r="AE455" s="118"/>
      <c r="AF455" s="118"/>
      <c r="AG455" s="118"/>
      <c r="AH455" s="118"/>
      <c r="AI455" s="118"/>
      <c r="AJ455" s="118"/>
      <c r="AK455" s="118"/>
      <c r="AL455" s="118"/>
      <c r="AM455" s="118"/>
      <c r="AN455" s="118"/>
      <c r="AO455" s="118"/>
      <c r="AP455" s="118"/>
      <c r="AQ455" s="118"/>
      <c r="AR455" s="118"/>
      <c r="AS455" s="123"/>
      <c r="AT455" s="123"/>
      <c r="AU455" s="118"/>
      <c r="AV455" s="118"/>
      <c r="AW455" s="118"/>
      <c r="AX455" s="118"/>
      <c r="AY455" s="118"/>
      <c r="AZ455" s="118"/>
      <c r="BA455" s="118"/>
      <c r="BB455" s="118"/>
      <c r="BC455" s="118"/>
      <c r="BD455" s="118"/>
      <c r="BE455" s="118"/>
      <c r="BF455" s="118"/>
      <c r="BG455" s="118"/>
      <c r="BH455" s="118"/>
      <c r="BI455" s="118"/>
      <c r="BJ455" s="118"/>
      <c r="BK455" s="118"/>
      <c r="BL455" s="118"/>
      <c r="BM455" s="118"/>
      <c r="BN455" s="118"/>
      <c r="BO455" s="118"/>
      <c r="BP455" s="118"/>
      <c r="BQ455" s="118"/>
      <c r="BR455" s="118"/>
      <c r="BS455" s="118"/>
      <c r="BT455" s="118"/>
      <c r="BU455" s="118"/>
      <c r="BV455" s="118"/>
      <c r="BW455" s="118"/>
      <c r="BX455" s="118"/>
      <c r="BY455" s="118"/>
      <c r="BZ455" s="118"/>
      <c r="CA455" s="118"/>
      <c r="CB455" s="118"/>
      <c r="CC455" s="118"/>
      <c r="CD455" s="118"/>
      <c r="CE455" s="118"/>
      <c r="CF455" s="118"/>
      <c r="CG455" s="118"/>
      <c r="CH455" s="118"/>
      <c r="CI455" s="118"/>
      <c r="CJ455" s="118"/>
      <c r="CK455" s="118"/>
      <c r="CL455" s="118"/>
      <c r="CM455" s="118"/>
      <c r="CN455" s="118"/>
      <c r="CO455" s="118"/>
      <c r="CP455" s="118"/>
      <c r="CQ455" s="118"/>
      <c r="CR455" s="118"/>
      <c r="CS455" s="118"/>
      <c r="CT455" s="118"/>
      <c r="CU455" s="118"/>
      <c r="CV455" s="118"/>
      <c r="CW455" s="118"/>
      <c r="CX455" s="118"/>
      <c r="CY455" s="118"/>
      <c r="CZ455" s="118"/>
      <c r="DA455" s="118"/>
      <c r="DB455" s="118"/>
      <c r="DC455" s="118"/>
      <c r="DD455" s="118"/>
      <c r="DE455" s="118"/>
      <c r="DF455" s="118"/>
      <c r="DG455" s="118"/>
      <c r="DH455" s="118"/>
      <c r="DI455" s="118"/>
      <c r="DJ455" s="118"/>
      <c r="DK455" s="118"/>
      <c r="DL455" s="118"/>
      <c r="DM455" s="118"/>
      <c r="DN455" s="118"/>
      <c r="DO455" s="118"/>
      <c r="DP455" s="118"/>
      <c r="DQ455" s="118"/>
      <c r="DR455" s="118"/>
      <c r="DS455" s="118"/>
      <c r="DT455" s="118"/>
      <c r="DU455" s="129"/>
      <c r="DV455" s="118"/>
      <c r="DW455" s="118"/>
      <c r="DX455" s="118"/>
      <c r="DY455" s="118"/>
      <c r="DZ455" s="118"/>
      <c r="EA455" s="118"/>
      <c r="EB455" s="118"/>
      <c r="EC455" s="118"/>
      <c r="ED455" s="118"/>
      <c r="EE455" s="118"/>
      <c r="EF455" s="118"/>
      <c r="EG455" s="118"/>
      <c r="EH455" s="118"/>
      <c r="EI455" s="118"/>
      <c r="EJ455" s="118"/>
      <c r="EK455" s="118"/>
      <c r="EL455" s="123"/>
      <c r="EM455" s="123"/>
      <c r="EN455" s="118"/>
      <c r="EO455" s="118"/>
      <c r="EP455" s="118"/>
      <c r="EQ455" s="118"/>
      <c r="ER455" s="118"/>
      <c r="ES455" s="118"/>
      <c r="ET455" s="118"/>
      <c r="EU455" s="118"/>
      <c r="EV455" s="120"/>
      <c r="EW455" s="120"/>
      <c r="EX455" s="118"/>
      <c r="EY455" s="118"/>
      <c r="EZ455" s="118"/>
      <c r="FA455" s="118"/>
      <c r="FB455" s="118"/>
      <c r="FC455" s="118"/>
      <c r="FD455" s="118"/>
      <c r="FE455" s="118"/>
      <c r="FF455" s="118"/>
      <c r="FG455" s="118"/>
      <c r="FH455" s="118"/>
      <c r="FI455" s="118"/>
      <c r="FJ455" s="118"/>
      <c r="FK455" s="118"/>
      <c r="FL455" s="118"/>
      <c r="FM455" s="118"/>
      <c r="FN455" s="118"/>
      <c r="FO455" s="118"/>
      <c r="FP455" s="118"/>
      <c r="FQ455" s="118"/>
      <c r="FR455" s="118"/>
      <c r="FS455" s="118"/>
      <c r="FT455" s="118"/>
      <c r="FU455" s="118"/>
      <c r="FV455" s="118"/>
      <c r="FW455" s="118"/>
      <c r="FX455" s="118"/>
      <c r="FY455" s="118"/>
      <c r="FZ455" s="118"/>
      <c r="GA455" s="118"/>
      <c r="GB455" s="118"/>
      <c r="GC455" s="118"/>
      <c r="GD455" s="118"/>
      <c r="GE455" s="118"/>
      <c r="GF455" s="118"/>
      <c r="GG455" s="118"/>
      <c r="GH455" s="118"/>
      <c r="GI455" s="118"/>
      <c r="GJ455" s="118"/>
      <c r="GK455" s="118"/>
      <c r="GL455" s="118"/>
      <c r="GM455" s="118"/>
      <c r="GN455" s="118"/>
      <c r="GO455" s="118"/>
      <c r="GP455" s="118"/>
      <c r="GQ455" s="118"/>
      <c r="GR455" s="118"/>
      <c r="GS455" s="118"/>
      <c r="GT455" s="118"/>
      <c r="GU455" s="118"/>
      <c r="GV455" s="118"/>
      <c r="GW455" s="118"/>
      <c r="GX455" s="118"/>
      <c r="GY455" s="118"/>
      <c r="GZ455" s="118"/>
      <c r="HA455" s="118"/>
      <c r="HB455" s="118"/>
      <c r="HC455" s="118"/>
      <c r="HD455" s="118"/>
      <c r="HE455" s="118"/>
      <c r="HF455" s="118"/>
      <c r="HG455" s="118"/>
      <c r="HH455" s="118"/>
      <c r="HI455" s="118"/>
      <c r="HJ455" s="118"/>
      <c r="HK455" s="118"/>
      <c r="HL455" s="118"/>
      <c r="HM455" s="118"/>
      <c r="HN455" s="118"/>
      <c r="HO455" s="118"/>
      <c r="HP455" s="118"/>
      <c r="HQ455" s="118"/>
      <c r="HR455" s="118"/>
      <c r="HS455" s="118"/>
      <c r="HT455" s="118"/>
      <c r="HU455" s="118"/>
      <c r="HV455" s="118"/>
    </row>
    <row r="456" spans="1:230" x14ac:dyDescent="0.3">
      <c r="A456" s="120"/>
      <c r="B456" s="120"/>
      <c r="C456" s="118"/>
      <c r="D456" s="118"/>
      <c r="E456" s="118"/>
      <c r="F456" s="118"/>
      <c r="G456" s="118"/>
      <c r="H456" s="118"/>
      <c r="I456" s="118"/>
      <c r="J456" s="118"/>
      <c r="K456" s="118"/>
      <c r="L456" s="118"/>
      <c r="M456" s="118"/>
      <c r="N456" s="118"/>
      <c r="O456" s="118"/>
      <c r="P456" s="118"/>
      <c r="Q456" s="118"/>
      <c r="R456" s="118"/>
      <c r="S456" s="118"/>
      <c r="T456" s="123"/>
      <c r="U456" s="120"/>
      <c r="V456" s="118"/>
      <c r="W456" s="118"/>
      <c r="X456" s="118"/>
      <c r="Y456" s="118"/>
      <c r="Z456" s="118"/>
      <c r="AA456" s="118"/>
      <c r="AB456" s="118"/>
      <c r="AC456" s="118"/>
      <c r="AD456" s="118"/>
      <c r="AE456" s="118"/>
      <c r="AF456" s="118"/>
      <c r="AG456" s="118"/>
      <c r="AH456" s="118"/>
      <c r="AI456" s="118"/>
      <c r="AJ456" s="118"/>
      <c r="AK456" s="118"/>
      <c r="AL456" s="118"/>
      <c r="AM456" s="118"/>
      <c r="AN456" s="118"/>
      <c r="AO456" s="118"/>
      <c r="AP456" s="118"/>
      <c r="AQ456" s="118"/>
      <c r="AR456" s="118"/>
      <c r="AS456" s="123"/>
      <c r="AT456" s="123"/>
      <c r="AU456" s="118"/>
      <c r="AV456" s="118"/>
      <c r="AW456" s="118"/>
      <c r="AX456" s="118"/>
      <c r="AY456" s="118"/>
      <c r="AZ456" s="118"/>
      <c r="BA456" s="118"/>
      <c r="BB456" s="118"/>
      <c r="BC456" s="118"/>
      <c r="BD456" s="118"/>
      <c r="BE456" s="118"/>
      <c r="BF456" s="118"/>
      <c r="BG456" s="118"/>
      <c r="BH456" s="118"/>
      <c r="BI456" s="118"/>
      <c r="BJ456" s="118"/>
      <c r="BK456" s="118"/>
      <c r="BL456" s="118"/>
      <c r="BM456" s="118"/>
      <c r="BN456" s="118"/>
      <c r="BO456" s="118"/>
      <c r="BP456" s="118"/>
      <c r="BQ456" s="118"/>
      <c r="BR456" s="118"/>
      <c r="BS456" s="118"/>
      <c r="BT456" s="118"/>
      <c r="BU456" s="118"/>
      <c r="BV456" s="118"/>
      <c r="BW456" s="118"/>
      <c r="BX456" s="118"/>
      <c r="BY456" s="118"/>
      <c r="BZ456" s="118"/>
      <c r="CA456" s="118"/>
      <c r="CB456" s="118"/>
      <c r="CC456" s="118"/>
      <c r="CD456" s="118"/>
      <c r="CE456" s="118"/>
      <c r="CF456" s="118"/>
      <c r="CG456" s="118"/>
      <c r="CH456" s="118"/>
      <c r="CI456" s="118"/>
      <c r="CJ456" s="118"/>
      <c r="CK456" s="118"/>
      <c r="CL456" s="118"/>
      <c r="CM456" s="118"/>
      <c r="CN456" s="118"/>
      <c r="CO456" s="118"/>
      <c r="CP456" s="118"/>
      <c r="CQ456" s="118"/>
      <c r="CR456" s="118"/>
      <c r="CS456" s="118"/>
      <c r="CT456" s="118"/>
      <c r="CU456" s="118"/>
      <c r="CV456" s="118"/>
      <c r="CW456" s="118"/>
      <c r="CX456" s="118"/>
      <c r="CY456" s="118"/>
      <c r="CZ456" s="118"/>
      <c r="DA456" s="118"/>
      <c r="DB456" s="118"/>
      <c r="DC456" s="118"/>
      <c r="DD456" s="118"/>
      <c r="DE456" s="118"/>
      <c r="DF456" s="118"/>
      <c r="DG456" s="118"/>
      <c r="DH456" s="118"/>
      <c r="DI456" s="118"/>
      <c r="DJ456" s="118"/>
      <c r="DK456" s="118"/>
      <c r="DL456" s="118"/>
      <c r="DM456" s="118"/>
      <c r="DN456" s="118"/>
      <c r="DO456" s="118"/>
      <c r="DP456" s="118"/>
      <c r="DQ456" s="118"/>
      <c r="DR456" s="118"/>
      <c r="DS456" s="118"/>
      <c r="DT456" s="118"/>
      <c r="DU456" s="129"/>
      <c r="DV456" s="118"/>
      <c r="DW456" s="118"/>
      <c r="DX456" s="118"/>
      <c r="DY456" s="118"/>
      <c r="DZ456" s="118"/>
      <c r="EA456" s="118"/>
      <c r="EB456" s="118"/>
      <c r="EC456" s="118"/>
      <c r="ED456" s="118"/>
      <c r="EE456" s="118"/>
      <c r="EF456" s="118"/>
      <c r="EG456" s="118"/>
      <c r="EH456" s="118"/>
      <c r="EI456" s="118"/>
      <c r="EJ456" s="118"/>
      <c r="EK456" s="118"/>
      <c r="EL456" s="123"/>
      <c r="EM456" s="123"/>
      <c r="EN456" s="118"/>
      <c r="EO456" s="118"/>
      <c r="EP456" s="118"/>
      <c r="EQ456" s="118"/>
      <c r="ER456" s="118"/>
      <c r="ES456" s="118"/>
      <c r="ET456" s="118"/>
      <c r="EU456" s="118"/>
      <c r="EV456" s="120"/>
      <c r="EW456" s="120"/>
      <c r="EX456" s="118"/>
      <c r="EY456" s="118"/>
      <c r="EZ456" s="118"/>
      <c r="FA456" s="118"/>
      <c r="FB456" s="118"/>
      <c r="FC456" s="118"/>
      <c r="FD456" s="118"/>
      <c r="FE456" s="118"/>
      <c r="FF456" s="118"/>
      <c r="FG456" s="118"/>
      <c r="FH456" s="118"/>
      <c r="FI456" s="118"/>
      <c r="FJ456" s="118"/>
      <c r="FK456" s="118"/>
      <c r="FL456" s="118"/>
      <c r="FM456" s="118"/>
      <c r="FN456" s="118"/>
      <c r="FO456" s="118"/>
      <c r="FP456" s="118"/>
      <c r="FQ456" s="118"/>
      <c r="FR456" s="118"/>
      <c r="FS456" s="118"/>
      <c r="FT456" s="118"/>
      <c r="FU456" s="118"/>
      <c r="FV456" s="118"/>
      <c r="FW456" s="118"/>
      <c r="FX456" s="118"/>
      <c r="FY456" s="118"/>
      <c r="FZ456" s="118"/>
      <c r="GA456" s="118"/>
      <c r="GB456" s="118"/>
      <c r="GC456" s="118"/>
      <c r="GD456" s="118"/>
      <c r="GE456" s="118"/>
      <c r="GF456" s="118"/>
      <c r="GG456" s="118"/>
      <c r="GH456" s="118"/>
      <c r="GI456" s="118"/>
      <c r="GJ456" s="118"/>
      <c r="GK456" s="118"/>
      <c r="GL456" s="118"/>
      <c r="GM456" s="118"/>
      <c r="GN456" s="118"/>
      <c r="GO456" s="118"/>
      <c r="GP456" s="118"/>
      <c r="GQ456" s="118"/>
      <c r="GR456" s="118"/>
      <c r="GS456" s="118"/>
      <c r="GT456" s="118"/>
      <c r="GU456" s="118"/>
      <c r="GV456" s="118"/>
      <c r="GW456" s="118"/>
      <c r="GX456" s="118"/>
      <c r="GY456" s="118"/>
      <c r="GZ456" s="118"/>
      <c r="HA456" s="118"/>
      <c r="HB456" s="118"/>
      <c r="HC456" s="118"/>
      <c r="HD456" s="118"/>
      <c r="HE456" s="118"/>
      <c r="HF456" s="118"/>
      <c r="HG456" s="118"/>
      <c r="HH456" s="118"/>
      <c r="HI456" s="118"/>
      <c r="HJ456" s="118"/>
      <c r="HK456" s="118"/>
      <c r="HL456" s="118"/>
      <c r="HM456" s="118"/>
      <c r="HN456" s="118"/>
      <c r="HO456" s="118"/>
      <c r="HP456" s="118"/>
      <c r="HQ456" s="118"/>
      <c r="HR456" s="118"/>
      <c r="HS456" s="118"/>
      <c r="HT456" s="118"/>
      <c r="HU456" s="118"/>
      <c r="HV456" s="118"/>
    </row>
    <row r="457" spans="1:230" x14ac:dyDescent="0.3">
      <c r="A457" s="120"/>
      <c r="B457" s="120"/>
      <c r="C457" s="118"/>
      <c r="D457" s="118"/>
      <c r="E457" s="118"/>
      <c r="F457" s="118"/>
      <c r="G457" s="118"/>
      <c r="H457" s="118"/>
      <c r="I457" s="118"/>
      <c r="J457" s="118"/>
      <c r="K457" s="118"/>
      <c r="L457" s="118"/>
      <c r="M457" s="118"/>
      <c r="N457" s="118"/>
      <c r="O457" s="118"/>
      <c r="P457" s="118"/>
      <c r="Q457" s="118"/>
      <c r="R457" s="118"/>
      <c r="S457" s="118"/>
      <c r="T457" s="123"/>
      <c r="U457" s="120"/>
      <c r="V457" s="118"/>
      <c r="W457" s="118"/>
      <c r="X457" s="118"/>
      <c r="Y457" s="118"/>
      <c r="Z457" s="118"/>
      <c r="AA457" s="118"/>
      <c r="AB457" s="118"/>
      <c r="AC457" s="118"/>
      <c r="AD457" s="118"/>
      <c r="AE457" s="118"/>
      <c r="AF457" s="118"/>
      <c r="AG457" s="118"/>
      <c r="AH457" s="118"/>
      <c r="AI457" s="118"/>
      <c r="AJ457" s="118"/>
      <c r="AK457" s="118"/>
      <c r="AL457" s="118"/>
      <c r="AM457" s="118"/>
      <c r="AN457" s="118"/>
      <c r="AO457" s="118"/>
      <c r="AP457" s="118"/>
      <c r="AQ457" s="118"/>
      <c r="AR457" s="118"/>
      <c r="AS457" s="123"/>
      <c r="AT457" s="123"/>
      <c r="AU457" s="118"/>
      <c r="AV457" s="118"/>
      <c r="AW457" s="118"/>
      <c r="AX457" s="118"/>
      <c r="AY457" s="118"/>
      <c r="AZ457" s="118"/>
      <c r="BA457" s="118"/>
      <c r="BB457" s="118"/>
      <c r="BC457" s="118"/>
      <c r="BD457" s="118"/>
      <c r="BE457" s="118"/>
      <c r="BF457" s="118"/>
      <c r="BG457" s="118"/>
      <c r="BH457" s="118"/>
      <c r="BI457" s="118"/>
      <c r="BJ457" s="118"/>
      <c r="BK457" s="118"/>
      <c r="BL457" s="118"/>
      <c r="BM457" s="118"/>
      <c r="BN457" s="118"/>
      <c r="BO457" s="118"/>
      <c r="BP457" s="118"/>
      <c r="BQ457" s="118"/>
      <c r="BR457" s="118"/>
      <c r="BS457" s="118"/>
      <c r="BT457" s="118"/>
      <c r="BU457" s="118"/>
      <c r="BV457" s="118"/>
      <c r="BW457" s="118"/>
      <c r="BX457" s="118"/>
      <c r="BY457" s="118"/>
      <c r="BZ457" s="118"/>
      <c r="CA457" s="118"/>
      <c r="CB457" s="118"/>
      <c r="CC457" s="118"/>
      <c r="CD457" s="118"/>
      <c r="CE457" s="118"/>
      <c r="CF457" s="118"/>
      <c r="CG457" s="118"/>
      <c r="CH457" s="118"/>
      <c r="CI457" s="118"/>
      <c r="CJ457" s="118"/>
      <c r="CK457" s="118"/>
      <c r="CL457" s="118"/>
      <c r="CM457" s="118"/>
      <c r="CN457" s="118"/>
      <c r="CO457" s="118"/>
      <c r="CP457" s="118"/>
      <c r="CQ457" s="118"/>
      <c r="CR457" s="118"/>
      <c r="CS457" s="118"/>
      <c r="CT457" s="118"/>
      <c r="CU457" s="118"/>
      <c r="CV457" s="118"/>
      <c r="CW457" s="118"/>
      <c r="CX457" s="118"/>
      <c r="CY457" s="118"/>
      <c r="CZ457" s="118"/>
      <c r="DA457" s="118"/>
      <c r="DB457" s="118"/>
      <c r="DC457" s="118"/>
      <c r="DD457" s="118"/>
      <c r="DE457" s="118"/>
      <c r="DF457" s="118"/>
      <c r="DG457" s="118"/>
      <c r="DH457" s="118"/>
      <c r="DI457" s="118"/>
      <c r="DJ457" s="118"/>
      <c r="DK457" s="118"/>
      <c r="DL457" s="118"/>
      <c r="DM457" s="118"/>
      <c r="DN457" s="118"/>
      <c r="DO457" s="118"/>
      <c r="DP457" s="118"/>
      <c r="DQ457" s="118"/>
      <c r="DR457" s="118"/>
      <c r="DS457" s="118"/>
      <c r="DT457" s="118"/>
      <c r="DU457" s="129"/>
      <c r="DV457" s="118"/>
      <c r="DW457" s="118"/>
      <c r="DX457" s="118"/>
      <c r="DY457" s="118"/>
      <c r="DZ457" s="118"/>
      <c r="EA457" s="118"/>
      <c r="EB457" s="118"/>
      <c r="EC457" s="118"/>
      <c r="ED457" s="118"/>
      <c r="EE457" s="118"/>
      <c r="EF457" s="118"/>
      <c r="EG457" s="118"/>
      <c r="EH457" s="118"/>
      <c r="EI457" s="118"/>
      <c r="EJ457" s="118"/>
      <c r="EK457" s="118"/>
      <c r="EL457" s="123"/>
      <c r="EM457" s="123"/>
      <c r="EN457" s="118"/>
      <c r="EO457" s="118"/>
      <c r="EP457" s="118"/>
      <c r="EQ457" s="118"/>
      <c r="ER457" s="118"/>
      <c r="ES457" s="118"/>
      <c r="ET457" s="118"/>
      <c r="EU457" s="118"/>
      <c r="EV457" s="120"/>
      <c r="EW457" s="120"/>
      <c r="EX457" s="118"/>
      <c r="EY457" s="118"/>
      <c r="EZ457" s="118"/>
      <c r="FA457" s="118"/>
      <c r="FB457" s="118"/>
      <c r="FC457" s="118"/>
      <c r="FD457" s="118"/>
      <c r="FE457" s="118"/>
      <c r="FF457" s="118"/>
      <c r="FG457" s="118"/>
      <c r="FH457" s="118"/>
      <c r="FI457" s="118"/>
      <c r="FJ457" s="118"/>
      <c r="FK457" s="118"/>
      <c r="FL457" s="118"/>
      <c r="FM457" s="118"/>
      <c r="FN457" s="118"/>
      <c r="FO457" s="118"/>
      <c r="FP457" s="118"/>
      <c r="FQ457" s="118"/>
      <c r="FR457" s="118"/>
      <c r="FS457" s="118"/>
      <c r="FT457" s="118"/>
      <c r="FU457" s="118"/>
      <c r="FV457" s="118"/>
      <c r="FW457" s="118"/>
      <c r="FX457" s="118"/>
      <c r="FY457" s="118"/>
      <c r="FZ457" s="118"/>
      <c r="GA457" s="118"/>
      <c r="GB457" s="118"/>
      <c r="GC457" s="118"/>
      <c r="GD457" s="118"/>
      <c r="GE457" s="118"/>
      <c r="GF457" s="118"/>
      <c r="GG457" s="118"/>
      <c r="GH457" s="118"/>
      <c r="GI457" s="118"/>
      <c r="GJ457" s="118"/>
      <c r="GK457" s="118"/>
      <c r="GL457" s="118"/>
      <c r="GM457" s="118"/>
      <c r="GN457" s="118"/>
      <c r="GO457" s="118"/>
      <c r="GP457" s="118"/>
      <c r="GQ457" s="118"/>
      <c r="GR457" s="118"/>
      <c r="GS457" s="118"/>
      <c r="GT457" s="118"/>
      <c r="GU457" s="118"/>
      <c r="GV457" s="118"/>
      <c r="GW457" s="118"/>
      <c r="GX457" s="118"/>
      <c r="GY457" s="118"/>
      <c r="GZ457" s="118"/>
      <c r="HA457" s="118"/>
      <c r="HB457" s="118"/>
      <c r="HC457" s="118"/>
      <c r="HD457" s="118"/>
      <c r="HE457" s="118"/>
      <c r="HF457" s="118"/>
      <c r="HG457" s="118"/>
      <c r="HH457" s="118"/>
      <c r="HI457" s="118"/>
      <c r="HJ457" s="118"/>
      <c r="HK457" s="118"/>
      <c r="HL457" s="118"/>
      <c r="HM457" s="118"/>
      <c r="HN457" s="118"/>
      <c r="HO457" s="118"/>
      <c r="HP457" s="118"/>
      <c r="HQ457" s="118"/>
      <c r="HR457" s="118"/>
      <c r="HS457" s="118"/>
      <c r="HT457" s="118"/>
      <c r="HU457" s="118"/>
      <c r="HV457" s="118"/>
    </row>
    <row r="458" spans="1:230" x14ac:dyDescent="0.3">
      <c r="A458" s="120"/>
      <c r="B458" s="120"/>
      <c r="C458" s="118"/>
      <c r="D458" s="118"/>
      <c r="E458" s="118"/>
      <c r="F458" s="118"/>
      <c r="G458" s="118"/>
      <c r="H458" s="118"/>
      <c r="I458" s="118"/>
      <c r="J458" s="118"/>
      <c r="K458" s="118"/>
      <c r="L458" s="118"/>
      <c r="M458" s="118"/>
      <c r="N458" s="118"/>
      <c r="O458" s="118"/>
      <c r="P458" s="118"/>
      <c r="Q458" s="118"/>
      <c r="R458" s="118"/>
      <c r="S458" s="118"/>
      <c r="T458" s="123"/>
      <c r="U458" s="120"/>
      <c r="V458" s="118"/>
      <c r="W458" s="118"/>
      <c r="X458" s="118"/>
      <c r="Y458" s="118"/>
      <c r="Z458" s="118"/>
      <c r="AA458" s="118"/>
      <c r="AB458" s="118"/>
      <c r="AC458" s="118"/>
      <c r="AD458" s="118"/>
      <c r="AE458" s="118"/>
      <c r="AF458" s="118"/>
      <c r="AG458" s="118"/>
      <c r="AH458" s="118"/>
      <c r="AI458" s="118"/>
      <c r="AJ458" s="118"/>
      <c r="AK458" s="118"/>
      <c r="AL458" s="118"/>
      <c r="AM458" s="118"/>
      <c r="AN458" s="118"/>
      <c r="AO458" s="118"/>
      <c r="AP458" s="118"/>
      <c r="AQ458" s="118"/>
      <c r="AR458" s="118"/>
      <c r="AS458" s="123"/>
      <c r="AT458" s="123"/>
      <c r="AU458" s="118"/>
      <c r="AV458" s="118"/>
      <c r="AW458" s="118"/>
      <c r="AX458" s="118"/>
      <c r="AY458" s="118"/>
      <c r="AZ458" s="118"/>
      <c r="BA458" s="118"/>
      <c r="BB458" s="118"/>
      <c r="BC458" s="118"/>
      <c r="BD458" s="118"/>
      <c r="BE458" s="118"/>
      <c r="BF458" s="118"/>
      <c r="BG458" s="118"/>
      <c r="BH458" s="118"/>
      <c r="BI458" s="118"/>
      <c r="BJ458" s="118"/>
      <c r="BK458" s="118"/>
      <c r="BL458" s="118"/>
      <c r="BM458" s="118"/>
      <c r="BN458" s="118"/>
      <c r="BO458" s="118"/>
      <c r="BP458" s="118"/>
      <c r="BQ458" s="118"/>
      <c r="BR458" s="118"/>
      <c r="BS458" s="118"/>
      <c r="BT458" s="118"/>
      <c r="BU458" s="118"/>
      <c r="BV458" s="118"/>
      <c r="BW458" s="118"/>
      <c r="BX458" s="118"/>
      <c r="BY458" s="118"/>
      <c r="BZ458" s="118"/>
      <c r="CA458" s="118"/>
      <c r="CB458" s="118"/>
      <c r="CC458" s="118"/>
      <c r="CD458" s="118"/>
      <c r="CE458" s="118"/>
      <c r="CF458" s="118"/>
      <c r="CG458" s="118"/>
      <c r="CH458" s="118"/>
      <c r="CI458" s="118"/>
      <c r="CJ458" s="118"/>
      <c r="CK458" s="118"/>
      <c r="CL458" s="118"/>
      <c r="CM458" s="118"/>
      <c r="CN458" s="118"/>
      <c r="CO458" s="118"/>
      <c r="CP458" s="118"/>
      <c r="CQ458" s="118"/>
      <c r="CR458" s="118"/>
      <c r="CS458" s="118"/>
      <c r="CT458" s="118"/>
      <c r="CU458" s="118"/>
      <c r="CV458" s="118"/>
      <c r="CW458" s="118"/>
      <c r="CX458" s="118"/>
      <c r="CY458" s="118"/>
      <c r="CZ458" s="118"/>
      <c r="DA458" s="118"/>
      <c r="DB458" s="118"/>
      <c r="DC458" s="118"/>
      <c r="DD458" s="118"/>
      <c r="DE458" s="118"/>
      <c r="DF458" s="118"/>
      <c r="DG458" s="118"/>
      <c r="DH458" s="118"/>
      <c r="DI458" s="118"/>
      <c r="DJ458" s="118"/>
      <c r="DK458" s="118"/>
      <c r="DL458" s="118"/>
      <c r="DM458" s="118"/>
      <c r="DN458" s="118"/>
      <c r="DO458" s="118"/>
      <c r="DP458" s="118"/>
      <c r="DQ458" s="118"/>
      <c r="DR458" s="118"/>
      <c r="DS458" s="118"/>
      <c r="DT458" s="118"/>
      <c r="DU458" s="129"/>
      <c r="DV458" s="118"/>
      <c r="DW458" s="118"/>
      <c r="DX458" s="118"/>
      <c r="DY458" s="118"/>
      <c r="DZ458" s="118"/>
      <c r="EA458" s="118"/>
      <c r="EB458" s="118"/>
      <c r="EC458" s="118"/>
      <c r="ED458" s="118"/>
      <c r="EE458" s="118"/>
      <c r="EF458" s="118"/>
      <c r="EG458" s="118"/>
      <c r="EH458" s="118"/>
      <c r="EI458" s="118"/>
      <c r="EJ458" s="118"/>
      <c r="EK458" s="118"/>
      <c r="EL458" s="123"/>
      <c r="EM458" s="123"/>
      <c r="EN458" s="118"/>
      <c r="EO458" s="118"/>
      <c r="EP458" s="118"/>
      <c r="EQ458" s="118"/>
      <c r="ER458" s="118"/>
      <c r="ES458" s="118"/>
      <c r="ET458" s="118"/>
      <c r="EU458" s="118"/>
      <c r="EV458" s="120"/>
      <c r="EW458" s="120"/>
      <c r="EX458" s="118"/>
      <c r="EY458" s="118"/>
      <c r="EZ458" s="118"/>
      <c r="FA458" s="118"/>
      <c r="FB458" s="118"/>
      <c r="FC458" s="118"/>
      <c r="FD458" s="118"/>
      <c r="FE458" s="118"/>
      <c r="FF458" s="118"/>
      <c r="FG458" s="118"/>
      <c r="FH458" s="118"/>
      <c r="FI458" s="118"/>
      <c r="FJ458" s="118"/>
      <c r="FK458" s="118"/>
      <c r="FL458" s="118"/>
      <c r="FM458" s="118"/>
      <c r="FN458" s="118"/>
      <c r="FO458" s="118"/>
      <c r="FP458" s="118"/>
      <c r="FQ458" s="118"/>
      <c r="FR458" s="118"/>
      <c r="FS458" s="118"/>
      <c r="FT458" s="118"/>
      <c r="FU458" s="118"/>
      <c r="FV458" s="118"/>
      <c r="FW458" s="118"/>
      <c r="FX458" s="118"/>
      <c r="FY458" s="118"/>
      <c r="FZ458" s="118"/>
      <c r="GA458" s="118"/>
      <c r="GB458" s="118"/>
      <c r="GC458" s="118"/>
      <c r="GD458" s="118"/>
      <c r="GE458" s="118"/>
      <c r="GF458" s="118"/>
      <c r="GG458" s="118"/>
      <c r="GH458" s="118"/>
      <c r="GI458" s="118"/>
      <c r="GJ458" s="118"/>
      <c r="GK458" s="118"/>
      <c r="GL458" s="118"/>
      <c r="GM458" s="118"/>
      <c r="GN458" s="118"/>
      <c r="GO458" s="118"/>
      <c r="GP458" s="118"/>
      <c r="GQ458" s="118"/>
      <c r="GR458" s="118"/>
      <c r="GS458" s="118"/>
      <c r="GT458" s="118"/>
      <c r="GU458" s="118"/>
      <c r="GV458" s="118"/>
      <c r="GW458" s="118"/>
      <c r="GX458" s="118"/>
      <c r="GY458" s="118"/>
      <c r="GZ458" s="118"/>
      <c r="HA458" s="118"/>
      <c r="HB458" s="118"/>
      <c r="HC458" s="118"/>
      <c r="HD458" s="118"/>
      <c r="HE458" s="118"/>
      <c r="HF458" s="118"/>
      <c r="HG458" s="118"/>
      <c r="HH458" s="118"/>
      <c r="HI458" s="118"/>
      <c r="HJ458" s="118"/>
      <c r="HK458" s="118"/>
      <c r="HL458" s="118"/>
      <c r="HM458" s="118"/>
      <c r="HN458" s="118"/>
      <c r="HO458" s="118"/>
      <c r="HP458" s="118"/>
      <c r="HQ458" s="118"/>
      <c r="HR458" s="118"/>
      <c r="HS458" s="118"/>
      <c r="HT458" s="118"/>
      <c r="HU458" s="118"/>
      <c r="HV458" s="118"/>
    </row>
    <row r="459" spans="1:230" x14ac:dyDescent="0.3">
      <c r="A459" s="120"/>
      <c r="B459" s="120"/>
      <c r="C459" s="118"/>
      <c r="D459" s="118"/>
      <c r="E459" s="118"/>
      <c r="F459" s="118"/>
      <c r="G459" s="118"/>
      <c r="H459" s="118"/>
      <c r="I459" s="118"/>
      <c r="J459" s="118"/>
      <c r="K459" s="118"/>
      <c r="L459" s="118"/>
      <c r="M459" s="118"/>
      <c r="N459" s="118"/>
      <c r="O459" s="118"/>
      <c r="P459" s="118"/>
      <c r="Q459" s="118"/>
      <c r="R459" s="118"/>
      <c r="S459" s="118"/>
      <c r="T459" s="123"/>
      <c r="U459" s="120"/>
      <c r="V459" s="118"/>
      <c r="W459" s="118"/>
      <c r="X459" s="118"/>
      <c r="Y459" s="118"/>
      <c r="Z459" s="118"/>
      <c r="AA459" s="118"/>
      <c r="AB459" s="118"/>
      <c r="AC459" s="118"/>
      <c r="AD459" s="118"/>
      <c r="AE459" s="118"/>
      <c r="AF459" s="118"/>
      <c r="AG459" s="118"/>
      <c r="AH459" s="118"/>
      <c r="AI459" s="118"/>
      <c r="AJ459" s="118"/>
      <c r="AK459" s="118"/>
      <c r="AL459" s="118"/>
      <c r="AM459" s="118"/>
      <c r="AN459" s="118"/>
      <c r="AO459" s="118"/>
      <c r="AP459" s="118"/>
      <c r="AQ459" s="118"/>
      <c r="AR459" s="118"/>
      <c r="AS459" s="123"/>
      <c r="AT459" s="123"/>
      <c r="AU459" s="118"/>
      <c r="AV459" s="118"/>
      <c r="AW459" s="118"/>
      <c r="AX459" s="118"/>
      <c r="AY459" s="118"/>
      <c r="AZ459" s="118"/>
      <c r="BA459" s="118"/>
      <c r="BB459" s="118"/>
      <c r="BC459" s="118"/>
      <c r="BD459" s="118"/>
      <c r="BE459" s="118"/>
      <c r="BF459" s="118"/>
      <c r="BG459" s="118"/>
      <c r="BH459" s="118"/>
      <c r="BI459" s="118"/>
      <c r="BJ459" s="118"/>
      <c r="BK459" s="118"/>
      <c r="BL459" s="118"/>
      <c r="BM459" s="118"/>
      <c r="BN459" s="118"/>
      <c r="BO459" s="118"/>
      <c r="BP459" s="118"/>
      <c r="BQ459" s="118"/>
      <c r="BR459" s="118"/>
      <c r="BS459" s="118"/>
      <c r="BT459" s="118"/>
      <c r="BU459" s="118"/>
      <c r="BV459" s="118"/>
      <c r="BW459" s="118"/>
      <c r="BX459" s="118"/>
      <c r="BY459" s="118"/>
      <c r="BZ459" s="118"/>
      <c r="CA459" s="118"/>
      <c r="CB459" s="118"/>
      <c r="CC459" s="118"/>
      <c r="CD459" s="118"/>
      <c r="CE459" s="118"/>
      <c r="CF459" s="118"/>
      <c r="CG459" s="118"/>
      <c r="CH459" s="118"/>
      <c r="CI459" s="118"/>
      <c r="CJ459" s="118"/>
      <c r="CK459" s="118"/>
      <c r="CL459" s="118"/>
      <c r="CM459" s="118"/>
      <c r="CN459" s="118"/>
      <c r="CO459" s="118"/>
      <c r="CP459" s="118"/>
      <c r="CQ459" s="118"/>
      <c r="CR459" s="118"/>
      <c r="CS459" s="118"/>
      <c r="CT459" s="118"/>
      <c r="CU459" s="118"/>
      <c r="CV459" s="118"/>
      <c r="CW459" s="118"/>
      <c r="CX459" s="118"/>
      <c r="CY459" s="118"/>
      <c r="CZ459" s="118"/>
      <c r="DA459" s="118"/>
      <c r="DB459" s="118"/>
      <c r="DC459" s="118"/>
      <c r="DD459" s="118"/>
      <c r="DE459" s="118"/>
      <c r="DF459" s="118"/>
      <c r="DG459" s="118"/>
      <c r="DH459" s="118"/>
      <c r="DI459" s="118"/>
      <c r="DJ459" s="118"/>
      <c r="DK459" s="118"/>
      <c r="DL459" s="118"/>
      <c r="DM459" s="118"/>
      <c r="DN459" s="118"/>
      <c r="DO459" s="118"/>
      <c r="DP459" s="118"/>
      <c r="DQ459" s="118"/>
      <c r="DR459" s="118"/>
      <c r="DS459" s="118"/>
      <c r="DT459" s="118"/>
      <c r="DU459" s="129"/>
      <c r="DV459" s="118"/>
      <c r="DW459" s="118"/>
      <c r="DX459" s="118"/>
      <c r="DY459" s="118"/>
      <c r="DZ459" s="118"/>
      <c r="EA459" s="118"/>
      <c r="EB459" s="118"/>
      <c r="EC459" s="118"/>
      <c r="ED459" s="118"/>
      <c r="EE459" s="118"/>
      <c r="EF459" s="118"/>
      <c r="EG459" s="118"/>
      <c r="EH459" s="118"/>
      <c r="EI459" s="118"/>
      <c r="EJ459" s="118"/>
      <c r="EK459" s="118"/>
      <c r="EL459" s="123"/>
      <c r="EM459" s="123"/>
      <c r="EN459" s="118"/>
      <c r="EO459" s="118"/>
      <c r="EP459" s="118"/>
      <c r="EQ459" s="118"/>
      <c r="ER459" s="118"/>
      <c r="ES459" s="118"/>
      <c r="ET459" s="118"/>
      <c r="EU459" s="118"/>
      <c r="EV459" s="120"/>
      <c r="EW459" s="120"/>
      <c r="EX459" s="118"/>
      <c r="EY459" s="118"/>
      <c r="EZ459" s="118"/>
      <c r="FA459" s="118"/>
      <c r="FB459" s="118"/>
      <c r="FC459" s="118"/>
      <c r="FD459" s="118"/>
      <c r="FE459" s="118"/>
      <c r="FF459" s="118"/>
      <c r="FG459" s="118"/>
      <c r="FH459" s="118"/>
      <c r="FI459" s="118"/>
      <c r="FJ459" s="118"/>
      <c r="FK459" s="118"/>
      <c r="FL459" s="118"/>
      <c r="FM459" s="118"/>
      <c r="FN459" s="118"/>
      <c r="FO459" s="118"/>
      <c r="FP459" s="118"/>
      <c r="FQ459" s="118"/>
      <c r="FR459" s="118"/>
      <c r="FS459" s="118"/>
      <c r="FT459" s="118"/>
      <c r="FU459" s="118"/>
      <c r="FV459" s="118"/>
      <c r="FW459" s="118"/>
      <c r="FX459" s="118"/>
      <c r="FY459" s="118"/>
      <c r="FZ459" s="118"/>
      <c r="GA459" s="118"/>
      <c r="GB459" s="118"/>
      <c r="GC459" s="118"/>
      <c r="GD459" s="118"/>
      <c r="GE459" s="118"/>
      <c r="GF459" s="118"/>
      <c r="GG459" s="118"/>
      <c r="GH459" s="118"/>
      <c r="GI459" s="118"/>
      <c r="GJ459" s="118"/>
      <c r="GK459" s="118"/>
      <c r="GL459" s="118"/>
      <c r="GM459" s="118"/>
      <c r="GN459" s="118"/>
      <c r="GO459" s="118"/>
      <c r="GP459" s="118"/>
      <c r="GQ459" s="118"/>
      <c r="GR459" s="118"/>
      <c r="GS459" s="118"/>
      <c r="GT459" s="118"/>
      <c r="GU459" s="118"/>
      <c r="GV459" s="118"/>
      <c r="GW459" s="118"/>
      <c r="GX459" s="118"/>
      <c r="GY459" s="118"/>
      <c r="GZ459" s="118"/>
      <c r="HA459" s="118"/>
      <c r="HB459" s="118"/>
      <c r="HC459" s="118"/>
      <c r="HD459" s="118"/>
      <c r="HE459" s="118"/>
      <c r="HF459" s="118"/>
      <c r="HG459" s="118"/>
      <c r="HH459" s="118"/>
      <c r="HI459" s="118"/>
      <c r="HJ459" s="118"/>
      <c r="HK459" s="118"/>
      <c r="HL459" s="118"/>
      <c r="HM459" s="118"/>
      <c r="HN459" s="118"/>
      <c r="HO459" s="118"/>
      <c r="HP459" s="118"/>
      <c r="HQ459" s="118"/>
      <c r="HR459" s="118"/>
      <c r="HS459" s="118"/>
      <c r="HT459" s="118"/>
      <c r="HU459" s="118"/>
      <c r="HV459" s="118"/>
    </row>
    <row r="460" spans="1:230" x14ac:dyDescent="0.3">
      <c r="A460" s="120"/>
      <c r="B460" s="120"/>
      <c r="C460" s="118"/>
      <c r="D460" s="118"/>
      <c r="E460" s="118"/>
      <c r="F460" s="118"/>
      <c r="G460" s="118"/>
      <c r="H460" s="118"/>
      <c r="I460" s="118"/>
      <c r="J460" s="118"/>
      <c r="K460" s="118"/>
      <c r="L460" s="118"/>
      <c r="M460" s="118"/>
      <c r="N460" s="118"/>
      <c r="O460" s="118"/>
      <c r="P460" s="118"/>
      <c r="Q460" s="118"/>
      <c r="R460" s="118"/>
      <c r="S460" s="118"/>
      <c r="T460" s="123"/>
      <c r="U460" s="120"/>
      <c r="V460" s="118"/>
      <c r="W460" s="118"/>
      <c r="X460" s="118"/>
      <c r="Y460" s="118"/>
      <c r="Z460" s="118"/>
      <c r="AA460" s="118"/>
      <c r="AB460" s="118"/>
      <c r="AC460" s="118"/>
      <c r="AD460" s="118"/>
      <c r="AE460" s="118"/>
      <c r="AF460" s="118"/>
      <c r="AG460" s="118"/>
      <c r="AH460" s="118"/>
      <c r="AI460" s="118"/>
      <c r="AJ460" s="118"/>
      <c r="AK460" s="118"/>
      <c r="AL460" s="118"/>
      <c r="AM460" s="118"/>
      <c r="AN460" s="118"/>
      <c r="AO460" s="118"/>
      <c r="AP460" s="118"/>
      <c r="AQ460" s="118"/>
      <c r="AR460" s="118"/>
      <c r="AS460" s="123"/>
      <c r="AT460" s="123"/>
      <c r="AU460" s="118"/>
      <c r="AV460" s="118"/>
      <c r="AW460" s="118"/>
      <c r="AX460" s="118"/>
      <c r="AY460" s="118"/>
      <c r="AZ460" s="118"/>
      <c r="BA460" s="118"/>
      <c r="BB460" s="118"/>
      <c r="BC460" s="118"/>
      <c r="BD460" s="118"/>
      <c r="BE460" s="118"/>
      <c r="BF460" s="118"/>
      <c r="BG460" s="118"/>
      <c r="BH460" s="118"/>
      <c r="BI460" s="118"/>
      <c r="BJ460" s="118"/>
      <c r="BK460" s="118"/>
      <c r="BL460" s="118"/>
      <c r="BM460" s="118"/>
      <c r="BN460" s="118"/>
      <c r="BO460" s="118"/>
      <c r="BP460" s="118"/>
      <c r="BQ460" s="118"/>
      <c r="BR460" s="118"/>
      <c r="BS460" s="118"/>
      <c r="BT460" s="118"/>
      <c r="BU460" s="118"/>
      <c r="BV460" s="118"/>
      <c r="BW460" s="118"/>
      <c r="BX460" s="118"/>
      <c r="BY460" s="118"/>
      <c r="BZ460" s="118"/>
      <c r="CA460" s="118"/>
      <c r="CB460" s="118"/>
      <c r="CC460" s="118"/>
      <c r="CD460" s="118"/>
      <c r="CE460" s="118"/>
      <c r="CF460" s="118"/>
      <c r="CG460" s="118"/>
      <c r="CH460" s="118"/>
      <c r="CI460" s="118"/>
      <c r="CJ460" s="118"/>
      <c r="CK460" s="118"/>
      <c r="CL460" s="118"/>
      <c r="CM460" s="118"/>
      <c r="CN460" s="118"/>
      <c r="CO460" s="118"/>
      <c r="CP460" s="118"/>
      <c r="CQ460" s="118"/>
      <c r="CR460" s="118"/>
      <c r="CS460" s="118"/>
      <c r="CT460" s="118"/>
      <c r="CU460" s="118"/>
      <c r="CV460" s="118"/>
      <c r="CW460" s="118"/>
      <c r="CX460" s="118"/>
      <c r="CY460" s="118"/>
      <c r="CZ460" s="118"/>
      <c r="DA460" s="118"/>
      <c r="DB460" s="118"/>
      <c r="DC460" s="118"/>
      <c r="DD460" s="118"/>
      <c r="DE460" s="118"/>
      <c r="DF460" s="118"/>
      <c r="DG460" s="118"/>
      <c r="DH460" s="118"/>
      <c r="DI460" s="118"/>
      <c r="DJ460" s="118"/>
      <c r="DK460" s="118"/>
      <c r="DL460" s="118"/>
      <c r="DM460" s="118"/>
      <c r="DN460" s="118"/>
      <c r="DO460" s="118"/>
      <c r="DP460" s="118"/>
      <c r="DQ460" s="118"/>
      <c r="DR460" s="118"/>
      <c r="DS460" s="118"/>
      <c r="DT460" s="118"/>
      <c r="DU460" s="129"/>
      <c r="DV460" s="118"/>
      <c r="DW460" s="118"/>
      <c r="DX460" s="118"/>
      <c r="DY460" s="118"/>
      <c r="DZ460" s="118"/>
      <c r="EA460" s="118"/>
      <c r="EB460" s="118"/>
      <c r="EC460" s="118"/>
      <c r="ED460" s="118"/>
      <c r="EE460" s="118"/>
      <c r="EF460" s="118"/>
      <c r="EG460" s="118"/>
      <c r="EH460" s="118"/>
      <c r="EI460" s="118"/>
      <c r="EJ460" s="118"/>
      <c r="EK460" s="118"/>
      <c r="EL460" s="123"/>
      <c r="EM460" s="123"/>
      <c r="EN460" s="118"/>
      <c r="EO460" s="118"/>
      <c r="EP460" s="118"/>
      <c r="EQ460" s="118"/>
      <c r="ER460" s="118"/>
      <c r="ES460" s="118"/>
      <c r="ET460" s="118"/>
      <c r="EU460" s="118"/>
      <c r="EV460" s="120"/>
      <c r="EW460" s="120"/>
      <c r="EX460" s="118"/>
      <c r="EY460" s="118"/>
      <c r="EZ460" s="118"/>
      <c r="FA460" s="118"/>
      <c r="FB460" s="118"/>
      <c r="FC460" s="118"/>
      <c r="FD460" s="118"/>
      <c r="FE460" s="118"/>
      <c r="FF460" s="118"/>
      <c r="FG460" s="118"/>
      <c r="FH460" s="118"/>
      <c r="FI460" s="118"/>
      <c r="FJ460" s="118"/>
      <c r="FK460" s="118"/>
      <c r="FL460" s="118"/>
      <c r="FM460" s="118"/>
      <c r="FN460" s="118"/>
      <c r="FO460" s="118"/>
      <c r="FP460" s="118"/>
      <c r="FQ460" s="118"/>
      <c r="FR460" s="118"/>
      <c r="FS460" s="118"/>
      <c r="FT460" s="118"/>
      <c r="FU460" s="118"/>
      <c r="FV460" s="118"/>
      <c r="FW460" s="118"/>
      <c r="FX460" s="118"/>
      <c r="FY460" s="118"/>
      <c r="FZ460" s="118"/>
      <c r="GA460" s="118"/>
      <c r="GB460" s="118"/>
      <c r="GC460" s="118"/>
      <c r="GD460" s="118"/>
      <c r="GE460" s="118"/>
      <c r="GF460" s="118"/>
      <c r="GG460" s="118"/>
      <c r="GH460" s="118"/>
      <c r="GI460" s="118"/>
      <c r="GJ460" s="118"/>
      <c r="GK460" s="118"/>
      <c r="GL460" s="118"/>
      <c r="GM460" s="118"/>
      <c r="GN460" s="118"/>
      <c r="GO460" s="118"/>
      <c r="GP460" s="118"/>
      <c r="GQ460" s="118"/>
      <c r="GR460" s="118"/>
      <c r="GS460" s="118"/>
      <c r="GT460" s="118"/>
      <c r="GU460" s="118"/>
      <c r="GV460" s="118"/>
      <c r="GW460" s="118"/>
      <c r="GX460" s="118"/>
      <c r="GY460" s="118"/>
      <c r="GZ460" s="118"/>
      <c r="HA460" s="118"/>
      <c r="HB460" s="118"/>
      <c r="HC460" s="118"/>
      <c r="HD460" s="118"/>
      <c r="HE460" s="118"/>
      <c r="HF460" s="118"/>
      <c r="HG460" s="118"/>
      <c r="HH460" s="118"/>
      <c r="HI460" s="118"/>
      <c r="HJ460" s="118"/>
      <c r="HK460" s="118"/>
      <c r="HL460" s="118"/>
      <c r="HM460" s="118"/>
      <c r="HN460" s="118"/>
      <c r="HO460" s="118"/>
      <c r="HP460" s="118"/>
      <c r="HQ460" s="118"/>
      <c r="HR460" s="118"/>
      <c r="HS460" s="118"/>
      <c r="HT460" s="118"/>
      <c r="HU460" s="118"/>
      <c r="HV460" s="118"/>
    </row>
    <row r="461" spans="1:230" x14ac:dyDescent="0.3">
      <c r="A461" s="120"/>
      <c r="B461" s="120"/>
      <c r="C461" s="118"/>
      <c r="D461" s="118"/>
      <c r="E461" s="118"/>
      <c r="F461" s="118"/>
      <c r="G461" s="118"/>
      <c r="H461" s="118"/>
      <c r="I461" s="118"/>
      <c r="J461" s="118"/>
      <c r="K461" s="118"/>
      <c r="L461" s="118"/>
      <c r="M461" s="118"/>
      <c r="N461" s="118"/>
      <c r="O461" s="118"/>
      <c r="P461" s="118"/>
      <c r="Q461" s="118"/>
      <c r="R461" s="118"/>
      <c r="S461" s="118"/>
      <c r="T461" s="123"/>
      <c r="U461" s="120"/>
      <c r="V461" s="118"/>
      <c r="W461" s="118"/>
      <c r="X461" s="118"/>
      <c r="Y461" s="118"/>
      <c r="Z461" s="118"/>
      <c r="AA461" s="118"/>
      <c r="AB461" s="118"/>
      <c r="AC461" s="118"/>
      <c r="AD461" s="118"/>
      <c r="AE461" s="118"/>
      <c r="AF461" s="118"/>
      <c r="AG461" s="118"/>
      <c r="AH461" s="118"/>
      <c r="AI461" s="118"/>
      <c r="AJ461" s="118"/>
      <c r="AK461" s="118"/>
      <c r="AL461" s="118"/>
      <c r="AM461" s="118"/>
      <c r="AN461" s="118"/>
      <c r="AO461" s="118"/>
      <c r="AP461" s="118"/>
      <c r="AQ461" s="118"/>
      <c r="AR461" s="118"/>
      <c r="AS461" s="123"/>
      <c r="AT461" s="123"/>
      <c r="AU461" s="118"/>
      <c r="AV461" s="118"/>
      <c r="AW461" s="118"/>
      <c r="AX461" s="118"/>
      <c r="AY461" s="118"/>
      <c r="AZ461" s="118"/>
      <c r="BA461" s="118"/>
      <c r="BB461" s="118"/>
      <c r="BC461" s="118"/>
      <c r="BD461" s="118"/>
      <c r="BE461" s="118"/>
      <c r="BF461" s="118"/>
      <c r="BG461" s="118"/>
      <c r="BH461" s="118"/>
      <c r="BI461" s="118"/>
      <c r="BJ461" s="118"/>
      <c r="BK461" s="118"/>
      <c r="BL461" s="118"/>
      <c r="BM461" s="118"/>
      <c r="BN461" s="118"/>
      <c r="BO461" s="118"/>
      <c r="BP461" s="118"/>
      <c r="BQ461" s="118"/>
      <c r="BR461" s="118"/>
      <c r="BS461" s="118"/>
      <c r="BT461" s="118"/>
      <c r="BU461" s="118"/>
      <c r="BV461" s="118"/>
      <c r="BW461" s="118"/>
      <c r="BX461" s="118"/>
      <c r="BY461" s="118"/>
      <c r="BZ461" s="118"/>
      <c r="CA461" s="118"/>
      <c r="CB461" s="118"/>
      <c r="CC461" s="118"/>
      <c r="CD461" s="118"/>
      <c r="CE461" s="118"/>
      <c r="CF461" s="118"/>
      <c r="CG461" s="118"/>
      <c r="CH461" s="118"/>
      <c r="CI461" s="118"/>
      <c r="CJ461" s="118"/>
      <c r="CK461" s="118"/>
      <c r="CL461" s="118"/>
      <c r="CM461" s="118"/>
      <c r="CN461" s="118"/>
      <c r="CO461" s="118"/>
      <c r="CP461" s="118"/>
      <c r="CQ461" s="118"/>
      <c r="CR461" s="118"/>
      <c r="CS461" s="118"/>
      <c r="CT461" s="118"/>
      <c r="CU461" s="118"/>
      <c r="CV461" s="118"/>
      <c r="CW461" s="118"/>
      <c r="CX461" s="118"/>
      <c r="CY461" s="118"/>
      <c r="CZ461" s="118"/>
      <c r="DA461" s="118"/>
      <c r="DB461" s="118"/>
      <c r="DC461" s="118"/>
      <c r="DD461" s="118"/>
      <c r="DE461" s="118"/>
      <c r="DF461" s="118"/>
      <c r="DG461" s="118"/>
      <c r="DH461" s="118"/>
      <c r="DI461" s="118"/>
      <c r="DJ461" s="118"/>
      <c r="DK461" s="118"/>
      <c r="DL461" s="118"/>
      <c r="DM461" s="118"/>
      <c r="DN461" s="118"/>
      <c r="DO461" s="118"/>
      <c r="DP461" s="118"/>
      <c r="DQ461" s="118"/>
      <c r="DR461" s="118"/>
      <c r="DS461" s="118"/>
      <c r="DT461" s="118"/>
      <c r="DU461" s="129"/>
      <c r="DV461" s="118"/>
      <c r="DW461" s="118"/>
      <c r="DX461" s="118"/>
      <c r="DY461" s="118"/>
      <c r="DZ461" s="118"/>
      <c r="EA461" s="118"/>
      <c r="EB461" s="118"/>
      <c r="EC461" s="118"/>
      <c r="ED461" s="118"/>
      <c r="EE461" s="118"/>
      <c r="EF461" s="118"/>
      <c r="EG461" s="118"/>
      <c r="EH461" s="118"/>
      <c r="EI461" s="118"/>
      <c r="EJ461" s="118"/>
      <c r="EK461" s="118"/>
      <c r="EL461" s="123"/>
      <c r="EM461" s="123"/>
      <c r="EN461" s="118"/>
      <c r="EO461" s="118"/>
      <c r="EP461" s="118"/>
      <c r="EQ461" s="118"/>
      <c r="ER461" s="118"/>
      <c r="ES461" s="118"/>
      <c r="ET461" s="118"/>
      <c r="EU461" s="118"/>
      <c r="EV461" s="120"/>
      <c r="EW461" s="120"/>
      <c r="EX461" s="118"/>
      <c r="EY461" s="118"/>
      <c r="EZ461" s="118"/>
      <c r="FA461" s="118"/>
      <c r="FB461" s="118"/>
      <c r="FC461" s="118"/>
      <c r="FD461" s="118"/>
      <c r="FE461" s="118"/>
      <c r="FF461" s="118"/>
      <c r="FG461" s="118"/>
      <c r="FH461" s="118"/>
      <c r="FI461" s="118"/>
      <c r="FJ461" s="118"/>
      <c r="FK461" s="118"/>
      <c r="FL461" s="118"/>
      <c r="FM461" s="118"/>
      <c r="FN461" s="118"/>
      <c r="FO461" s="118"/>
      <c r="FP461" s="118"/>
      <c r="FQ461" s="118"/>
      <c r="FR461" s="118"/>
      <c r="FS461" s="118"/>
      <c r="FT461" s="118"/>
      <c r="FU461" s="118"/>
      <c r="FV461" s="118"/>
      <c r="FW461" s="118"/>
      <c r="FX461" s="118"/>
      <c r="FY461" s="118"/>
      <c r="FZ461" s="118"/>
      <c r="GA461" s="118"/>
      <c r="GB461" s="118"/>
      <c r="GC461" s="118"/>
      <c r="GD461" s="118"/>
      <c r="GE461" s="118"/>
      <c r="GF461" s="118"/>
      <c r="GG461" s="118"/>
      <c r="GH461" s="118"/>
      <c r="GI461" s="118"/>
      <c r="GJ461" s="118"/>
      <c r="GK461" s="118"/>
      <c r="GL461" s="118"/>
      <c r="GM461" s="118"/>
      <c r="GN461" s="118"/>
      <c r="GO461" s="118"/>
      <c r="GP461" s="118"/>
      <c r="GQ461" s="118"/>
      <c r="GR461" s="118"/>
      <c r="GS461" s="118"/>
      <c r="GT461" s="118"/>
      <c r="GU461" s="118"/>
      <c r="GV461" s="118"/>
      <c r="GW461" s="118"/>
      <c r="GX461" s="118"/>
      <c r="GY461" s="118"/>
      <c r="GZ461" s="118"/>
      <c r="HA461" s="118"/>
      <c r="HB461" s="118"/>
      <c r="HC461" s="118"/>
      <c r="HD461" s="118"/>
      <c r="HE461" s="118"/>
      <c r="HF461" s="118"/>
      <c r="HG461" s="118"/>
      <c r="HH461" s="118"/>
      <c r="HI461" s="118"/>
      <c r="HJ461" s="118"/>
      <c r="HK461" s="118"/>
      <c r="HL461" s="118"/>
      <c r="HM461" s="118"/>
      <c r="HN461" s="118"/>
      <c r="HO461" s="118"/>
      <c r="HP461" s="118"/>
      <c r="HQ461" s="118"/>
      <c r="HR461" s="118"/>
      <c r="HS461" s="118"/>
      <c r="HT461" s="118"/>
      <c r="HU461" s="118"/>
      <c r="HV461" s="118"/>
    </row>
    <row r="462" spans="1:230" x14ac:dyDescent="0.3">
      <c r="A462" s="120"/>
      <c r="B462" s="120"/>
      <c r="C462" s="118"/>
      <c r="D462" s="118"/>
      <c r="E462" s="118"/>
      <c r="F462" s="118"/>
      <c r="G462" s="118"/>
      <c r="H462" s="118"/>
      <c r="I462" s="118"/>
      <c r="J462" s="118"/>
      <c r="K462" s="118"/>
      <c r="L462" s="118"/>
      <c r="M462" s="118"/>
      <c r="N462" s="118"/>
      <c r="O462" s="118"/>
      <c r="P462" s="118"/>
      <c r="Q462" s="118"/>
      <c r="R462" s="118"/>
      <c r="S462" s="118"/>
      <c r="T462" s="123"/>
      <c r="U462" s="120"/>
      <c r="V462" s="118"/>
      <c r="W462" s="118"/>
      <c r="X462" s="118"/>
      <c r="Y462" s="118"/>
      <c r="Z462" s="118"/>
      <c r="AA462" s="118"/>
      <c r="AB462" s="118"/>
      <c r="AC462" s="118"/>
      <c r="AD462" s="118"/>
      <c r="AE462" s="118"/>
      <c r="AF462" s="118"/>
      <c r="AG462" s="118"/>
      <c r="AH462" s="118"/>
      <c r="AI462" s="118"/>
      <c r="AJ462" s="118"/>
      <c r="AK462" s="118"/>
      <c r="AL462" s="118"/>
      <c r="AM462" s="118"/>
      <c r="AN462" s="118"/>
      <c r="AO462" s="118"/>
      <c r="AP462" s="118"/>
      <c r="AQ462" s="118"/>
      <c r="AR462" s="118"/>
      <c r="AS462" s="123"/>
      <c r="AT462" s="123"/>
      <c r="AU462" s="118"/>
      <c r="AV462" s="118"/>
      <c r="AW462" s="118"/>
      <c r="AX462" s="118"/>
      <c r="AY462" s="118"/>
      <c r="AZ462" s="118"/>
      <c r="BA462" s="118"/>
      <c r="BB462" s="118"/>
      <c r="BC462" s="118"/>
      <c r="BD462" s="118"/>
      <c r="BE462" s="118"/>
      <c r="BF462" s="118"/>
      <c r="BG462" s="118"/>
      <c r="BH462" s="118"/>
      <c r="BI462" s="118"/>
      <c r="BJ462" s="118"/>
      <c r="BK462" s="118"/>
      <c r="BL462" s="118"/>
      <c r="BM462" s="118"/>
      <c r="BN462" s="118"/>
      <c r="BO462" s="118"/>
      <c r="BP462" s="118"/>
      <c r="BQ462" s="118"/>
      <c r="BR462" s="118"/>
      <c r="BS462" s="118"/>
      <c r="BT462" s="118"/>
      <c r="BU462" s="118"/>
      <c r="BV462" s="118"/>
      <c r="BW462" s="118"/>
      <c r="BX462" s="118"/>
      <c r="BY462" s="118"/>
      <c r="BZ462" s="118"/>
      <c r="CA462" s="118"/>
      <c r="CB462" s="118"/>
      <c r="CC462" s="118"/>
      <c r="CD462" s="118"/>
      <c r="CE462" s="118"/>
      <c r="CF462" s="118"/>
      <c r="CG462" s="118"/>
      <c r="CH462" s="118"/>
      <c r="CI462" s="118"/>
      <c r="CJ462" s="118"/>
      <c r="CK462" s="118"/>
      <c r="CL462" s="118"/>
      <c r="CM462" s="118"/>
      <c r="CN462" s="118"/>
      <c r="CO462" s="118"/>
      <c r="CP462" s="118"/>
      <c r="CQ462" s="118"/>
      <c r="CR462" s="118"/>
      <c r="CS462" s="118"/>
      <c r="CT462" s="118"/>
      <c r="CU462" s="118"/>
      <c r="CV462" s="118"/>
      <c r="CW462" s="118"/>
      <c r="CX462" s="118"/>
      <c r="CY462" s="118"/>
      <c r="CZ462" s="118"/>
      <c r="DA462" s="118"/>
      <c r="DB462" s="118"/>
      <c r="DC462" s="118"/>
      <c r="DD462" s="118"/>
      <c r="DE462" s="118"/>
      <c r="DF462" s="118"/>
      <c r="DG462" s="118"/>
      <c r="DH462" s="118"/>
      <c r="DI462" s="118"/>
      <c r="DJ462" s="118"/>
      <c r="DK462" s="118"/>
      <c r="DL462" s="118"/>
      <c r="DM462" s="118"/>
      <c r="DN462" s="118"/>
      <c r="DO462" s="118"/>
      <c r="DP462" s="118"/>
      <c r="DQ462" s="118"/>
      <c r="DR462" s="118"/>
      <c r="DS462" s="118"/>
      <c r="DT462" s="118"/>
      <c r="DU462" s="129"/>
      <c r="DV462" s="118"/>
      <c r="DW462" s="118"/>
      <c r="DX462" s="118"/>
      <c r="DY462" s="118"/>
      <c r="DZ462" s="118"/>
      <c r="EA462" s="118"/>
      <c r="EB462" s="118"/>
      <c r="EC462" s="118"/>
      <c r="ED462" s="118"/>
      <c r="EE462" s="118"/>
      <c r="EF462" s="118"/>
      <c r="EG462" s="118"/>
      <c r="EH462" s="118"/>
      <c r="EI462" s="118"/>
      <c r="EJ462" s="118"/>
      <c r="EK462" s="118"/>
      <c r="EL462" s="123"/>
      <c r="EM462" s="123"/>
      <c r="EN462" s="118"/>
      <c r="EO462" s="118"/>
      <c r="EP462" s="118"/>
      <c r="EQ462" s="118"/>
      <c r="ER462" s="118"/>
      <c r="ES462" s="118"/>
      <c r="ET462" s="118"/>
      <c r="EU462" s="118"/>
      <c r="EV462" s="120"/>
      <c r="EW462" s="120"/>
      <c r="EX462" s="118"/>
      <c r="EY462" s="118"/>
      <c r="EZ462" s="118"/>
      <c r="FA462" s="118"/>
      <c r="FB462" s="118"/>
      <c r="FC462" s="118"/>
      <c r="FD462" s="118"/>
      <c r="FE462" s="118"/>
      <c r="FF462" s="118"/>
      <c r="FG462" s="118"/>
      <c r="FH462" s="118"/>
      <c r="FI462" s="118"/>
      <c r="FJ462" s="118"/>
      <c r="FK462" s="118"/>
      <c r="FL462" s="118"/>
      <c r="FM462" s="118"/>
      <c r="FN462" s="118"/>
      <c r="FO462" s="118"/>
      <c r="FP462" s="118"/>
      <c r="FQ462" s="118"/>
      <c r="FR462" s="118"/>
      <c r="FS462" s="118"/>
      <c r="FT462" s="118"/>
      <c r="FU462" s="118"/>
      <c r="FV462" s="118"/>
      <c r="FW462" s="118"/>
      <c r="FX462" s="118"/>
      <c r="FY462" s="118"/>
      <c r="FZ462" s="118"/>
      <c r="GA462" s="118"/>
      <c r="GB462" s="118"/>
      <c r="GC462" s="118"/>
      <c r="GD462" s="118"/>
      <c r="GE462" s="118"/>
      <c r="GF462" s="118"/>
      <c r="GG462" s="118"/>
      <c r="GH462" s="118"/>
      <c r="GI462" s="118"/>
      <c r="GJ462" s="118"/>
      <c r="GK462" s="118"/>
      <c r="GL462" s="118"/>
      <c r="GM462" s="118"/>
      <c r="GN462" s="118"/>
      <c r="GO462" s="118"/>
      <c r="GP462" s="118"/>
      <c r="GQ462" s="118"/>
      <c r="GR462" s="118"/>
      <c r="GS462" s="118"/>
      <c r="GT462" s="118"/>
      <c r="GU462" s="118"/>
      <c r="GV462" s="118"/>
      <c r="GW462" s="118"/>
      <c r="GX462" s="118"/>
      <c r="GY462" s="118"/>
      <c r="GZ462" s="118"/>
      <c r="HA462" s="118"/>
      <c r="HB462" s="118"/>
      <c r="HC462" s="118"/>
      <c r="HD462" s="118"/>
      <c r="HE462" s="118"/>
      <c r="HF462" s="118"/>
      <c r="HG462" s="118"/>
      <c r="HH462" s="118"/>
      <c r="HI462" s="118"/>
      <c r="HJ462" s="118"/>
      <c r="HK462" s="118"/>
      <c r="HL462" s="118"/>
      <c r="HM462" s="118"/>
      <c r="HN462" s="118"/>
      <c r="HO462" s="118"/>
      <c r="HP462" s="118"/>
      <c r="HQ462" s="118"/>
      <c r="HR462" s="118"/>
      <c r="HS462" s="118"/>
      <c r="HT462" s="118"/>
      <c r="HU462" s="118"/>
      <c r="HV462" s="118"/>
    </row>
    <row r="463" spans="1:230" x14ac:dyDescent="0.3">
      <c r="A463" s="120"/>
      <c r="B463" s="120"/>
      <c r="C463" s="118"/>
      <c r="D463" s="118"/>
      <c r="E463" s="118"/>
      <c r="F463" s="118"/>
      <c r="G463" s="118"/>
      <c r="H463" s="118"/>
      <c r="I463" s="118"/>
      <c r="J463" s="118"/>
      <c r="K463" s="118"/>
      <c r="L463" s="118"/>
      <c r="M463" s="118"/>
      <c r="N463" s="118"/>
      <c r="O463" s="118"/>
      <c r="P463" s="118"/>
      <c r="Q463" s="118"/>
      <c r="R463" s="118"/>
      <c r="S463" s="118"/>
      <c r="T463" s="123"/>
      <c r="U463" s="120"/>
      <c r="V463" s="118"/>
      <c r="W463" s="118"/>
      <c r="X463" s="118"/>
      <c r="Y463" s="118"/>
      <c r="Z463" s="118"/>
      <c r="AA463" s="118"/>
      <c r="AB463" s="118"/>
      <c r="AC463" s="118"/>
      <c r="AD463" s="118"/>
      <c r="AE463" s="118"/>
      <c r="AF463" s="118"/>
      <c r="AG463" s="118"/>
      <c r="AH463" s="118"/>
      <c r="AI463" s="118"/>
      <c r="AJ463" s="118"/>
      <c r="AK463" s="118"/>
      <c r="AL463" s="118"/>
      <c r="AM463" s="118"/>
      <c r="AN463" s="118"/>
      <c r="AO463" s="118"/>
      <c r="AP463" s="118"/>
      <c r="AQ463" s="118"/>
      <c r="AR463" s="118"/>
      <c r="AS463" s="123"/>
      <c r="AT463" s="123"/>
      <c r="AU463" s="118"/>
      <c r="AV463" s="118"/>
      <c r="AW463" s="118"/>
      <c r="AX463" s="118"/>
      <c r="AY463" s="118"/>
      <c r="AZ463" s="118"/>
      <c r="BA463" s="118"/>
      <c r="BB463" s="118"/>
      <c r="BC463" s="118"/>
      <c r="BD463" s="118"/>
      <c r="BE463" s="118"/>
      <c r="BF463" s="118"/>
      <c r="BG463" s="118"/>
      <c r="BH463" s="118"/>
      <c r="BI463" s="118"/>
      <c r="BJ463" s="118"/>
      <c r="BK463" s="118"/>
      <c r="BL463" s="118"/>
      <c r="BM463" s="118"/>
      <c r="BN463" s="118"/>
      <c r="BO463" s="118"/>
      <c r="BP463" s="118"/>
      <c r="BQ463" s="118"/>
      <c r="BR463" s="118"/>
      <c r="BS463" s="118"/>
      <c r="BT463" s="118"/>
      <c r="BU463" s="118"/>
      <c r="BV463" s="118"/>
      <c r="BW463" s="118"/>
      <c r="BX463" s="118"/>
      <c r="BY463" s="118"/>
      <c r="BZ463" s="118"/>
      <c r="CA463" s="118"/>
      <c r="CB463" s="118"/>
      <c r="CC463" s="118"/>
      <c r="CD463" s="118"/>
      <c r="CE463" s="118"/>
      <c r="CF463" s="118"/>
      <c r="CG463" s="118"/>
      <c r="CH463" s="118"/>
      <c r="CI463" s="118"/>
      <c r="CJ463" s="118"/>
      <c r="CK463" s="118"/>
      <c r="CL463" s="118"/>
      <c r="CM463" s="118"/>
      <c r="CN463" s="118"/>
      <c r="CO463" s="118"/>
      <c r="CP463" s="118"/>
      <c r="CQ463" s="118"/>
      <c r="CR463" s="118"/>
      <c r="CS463" s="118"/>
      <c r="CT463" s="118"/>
      <c r="CU463" s="118"/>
      <c r="CV463" s="118"/>
      <c r="CW463" s="118"/>
      <c r="CX463" s="118"/>
      <c r="CY463" s="118"/>
      <c r="CZ463" s="118"/>
      <c r="DA463" s="118"/>
      <c r="DB463" s="118"/>
      <c r="DC463" s="118"/>
      <c r="DD463" s="118"/>
      <c r="DE463" s="118"/>
      <c r="DF463" s="118"/>
      <c r="DG463" s="118"/>
      <c r="DH463" s="118"/>
      <c r="DI463" s="118"/>
      <c r="DJ463" s="118"/>
      <c r="DK463" s="118"/>
      <c r="DL463" s="118"/>
      <c r="DM463" s="118"/>
      <c r="DN463" s="118"/>
      <c r="DO463" s="118"/>
      <c r="DP463" s="118"/>
      <c r="DQ463" s="118"/>
      <c r="DR463" s="118"/>
      <c r="DS463" s="118"/>
      <c r="DT463" s="118"/>
      <c r="DU463" s="129"/>
      <c r="DV463" s="118"/>
      <c r="DW463" s="118"/>
      <c r="DX463" s="118"/>
      <c r="DY463" s="118"/>
      <c r="DZ463" s="118"/>
      <c r="EA463" s="118"/>
      <c r="EB463" s="118"/>
      <c r="EC463" s="118"/>
      <c r="ED463" s="118"/>
      <c r="EE463" s="118"/>
      <c r="EF463" s="118"/>
      <c r="EG463" s="118"/>
      <c r="EH463" s="118"/>
      <c r="EI463" s="118"/>
      <c r="EJ463" s="118"/>
      <c r="EK463" s="118"/>
      <c r="EL463" s="123"/>
      <c r="EM463" s="123"/>
      <c r="EN463" s="118"/>
      <c r="EO463" s="118"/>
      <c r="EP463" s="118"/>
      <c r="EQ463" s="118"/>
      <c r="ER463" s="118"/>
      <c r="ES463" s="118"/>
      <c r="ET463" s="118"/>
      <c r="EU463" s="118"/>
      <c r="EV463" s="120"/>
      <c r="EW463" s="120"/>
      <c r="EX463" s="118"/>
      <c r="EY463" s="118"/>
      <c r="EZ463" s="118"/>
      <c r="FA463" s="118"/>
      <c r="FB463" s="118"/>
      <c r="FC463" s="118"/>
      <c r="FD463" s="118"/>
      <c r="FE463" s="118"/>
      <c r="FF463" s="118"/>
      <c r="FG463" s="118"/>
      <c r="FH463" s="118"/>
      <c r="FI463" s="118"/>
      <c r="FJ463" s="118"/>
      <c r="FK463" s="118"/>
      <c r="FL463" s="118"/>
      <c r="FM463" s="118"/>
      <c r="FN463" s="118"/>
      <c r="FO463" s="118"/>
      <c r="FP463" s="118"/>
      <c r="FQ463" s="118"/>
      <c r="FR463" s="118"/>
      <c r="FS463" s="118"/>
      <c r="FT463" s="118"/>
      <c r="FU463" s="118"/>
      <c r="FV463" s="118"/>
      <c r="FW463" s="118"/>
      <c r="FX463" s="118"/>
      <c r="FY463" s="118"/>
      <c r="FZ463" s="118"/>
      <c r="GA463" s="118"/>
      <c r="GB463" s="118"/>
      <c r="GC463" s="118"/>
      <c r="GD463" s="118"/>
      <c r="GE463" s="118"/>
      <c r="GF463" s="118"/>
      <c r="GG463" s="118"/>
      <c r="GH463" s="118"/>
      <c r="GI463" s="118"/>
      <c r="GJ463" s="118"/>
      <c r="GK463" s="118"/>
      <c r="GL463" s="118"/>
      <c r="GM463" s="118"/>
      <c r="GN463" s="118"/>
      <c r="GO463" s="118"/>
      <c r="GP463" s="118"/>
      <c r="GQ463" s="118"/>
      <c r="GR463" s="118"/>
      <c r="GS463" s="118"/>
      <c r="GT463" s="118"/>
      <c r="GU463" s="118"/>
      <c r="GV463" s="118"/>
      <c r="GW463" s="118"/>
      <c r="GX463" s="118"/>
      <c r="GY463" s="118"/>
      <c r="GZ463" s="118"/>
      <c r="HA463" s="118"/>
      <c r="HB463" s="118"/>
      <c r="HC463" s="118"/>
      <c r="HD463" s="118"/>
      <c r="HE463" s="118"/>
      <c r="HF463" s="118"/>
      <c r="HG463" s="118"/>
      <c r="HH463" s="118"/>
      <c r="HI463" s="118"/>
      <c r="HJ463" s="118"/>
      <c r="HK463" s="118"/>
      <c r="HL463" s="118"/>
      <c r="HM463" s="118"/>
      <c r="HN463" s="118"/>
      <c r="HO463" s="118"/>
      <c r="HP463" s="118"/>
      <c r="HQ463" s="118"/>
      <c r="HR463" s="118"/>
      <c r="HS463" s="118"/>
      <c r="HT463" s="118"/>
      <c r="HU463" s="118"/>
      <c r="HV463" s="118"/>
    </row>
    <row r="464" spans="1:230" x14ac:dyDescent="0.3">
      <c r="A464" s="120"/>
      <c r="B464" s="120"/>
      <c r="C464" s="118"/>
      <c r="D464" s="118"/>
      <c r="E464" s="118"/>
      <c r="F464" s="118"/>
      <c r="G464" s="118"/>
      <c r="H464" s="118"/>
      <c r="I464" s="118"/>
      <c r="J464" s="118"/>
      <c r="K464" s="118"/>
      <c r="L464" s="118"/>
      <c r="M464" s="118"/>
      <c r="N464" s="118"/>
      <c r="O464" s="118"/>
      <c r="P464" s="118"/>
      <c r="Q464" s="118"/>
      <c r="R464" s="118"/>
      <c r="S464" s="118"/>
      <c r="T464" s="123"/>
      <c r="U464" s="120"/>
      <c r="V464" s="118"/>
      <c r="W464" s="118"/>
      <c r="X464" s="118"/>
      <c r="Y464" s="118"/>
      <c r="Z464" s="118"/>
      <c r="AA464" s="118"/>
      <c r="AB464" s="118"/>
      <c r="AC464" s="118"/>
      <c r="AD464" s="118"/>
      <c r="AE464" s="118"/>
      <c r="AF464" s="118"/>
      <c r="AG464" s="118"/>
      <c r="AH464" s="118"/>
      <c r="AI464" s="118"/>
      <c r="AJ464" s="118"/>
      <c r="AK464" s="118"/>
      <c r="AL464" s="118"/>
      <c r="AM464" s="118"/>
      <c r="AN464" s="118"/>
      <c r="AO464" s="118"/>
      <c r="AP464" s="118"/>
      <c r="AQ464" s="118"/>
      <c r="AR464" s="118"/>
      <c r="AS464" s="123"/>
      <c r="AT464" s="123"/>
      <c r="AU464" s="118"/>
      <c r="AV464" s="118"/>
      <c r="AW464" s="118"/>
      <c r="AX464" s="118"/>
      <c r="AY464" s="118"/>
      <c r="AZ464" s="118"/>
      <c r="BA464" s="118"/>
      <c r="BB464" s="118"/>
      <c r="BC464" s="118"/>
      <c r="BD464" s="118"/>
      <c r="BE464" s="118"/>
      <c r="BF464" s="118"/>
      <c r="BG464" s="118"/>
      <c r="BH464" s="118"/>
      <c r="BI464" s="118"/>
      <c r="BJ464" s="118"/>
      <c r="BK464" s="118"/>
      <c r="BL464" s="118"/>
      <c r="BM464" s="118"/>
      <c r="BN464" s="118"/>
      <c r="BO464" s="118"/>
      <c r="BP464" s="118"/>
      <c r="BQ464" s="118"/>
      <c r="BR464" s="118"/>
      <c r="BS464" s="118"/>
      <c r="BT464" s="118"/>
      <c r="BU464" s="118"/>
      <c r="BV464" s="118"/>
      <c r="BW464" s="118"/>
      <c r="BX464" s="118"/>
      <c r="BY464" s="118"/>
      <c r="BZ464" s="118"/>
      <c r="CA464" s="118"/>
      <c r="CB464" s="118"/>
      <c r="CC464" s="118"/>
      <c r="CD464" s="118"/>
      <c r="CE464" s="118"/>
      <c r="CF464" s="118"/>
      <c r="CG464" s="118"/>
      <c r="CH464" s="118"/>
      <c r="CI464" s="118"/>
      <c r="CJ464" s="118"/>
      <c r="CK464" s="118"/>
      <c r="CL464" s="118"/>
      <c r="CM464" s="118"/>
      <c r="CN464" s="118"/>
      <c r="CO464" s="118"/>
      <c r="CP464" s="118"/>
      <c r="CQ464" s="118"/>
      <c r="CR464" s="118"/>
      <c r="CS464" s="118"/>
      <c r="CT464" s="118"/>
      <c r="CU464" s="118"/>
      <c r="CV464" s="118"/>
      <c r="CW464" s="118"/>
      <c r="CX464" s="118"/>
      <c r="CY464" s="118"/>
      <c r="CZ464" s="118"/>
      <c r="DA464" s="118"/>
      <c r="DB464" s="118"/>
      <c r="DC464" s="118"/>
      <c r="DD464" s="118"/>
      <c r="DE464" s="118"/>
      <c r="DF464" s="118"/>
      <c r="DG464" s="118"/>
      <c r="DH464" s="118"/>
      <c r="DI464" s="118"/>
      <c r="DJ464" s="118"/>
      <c r="DK464" s="118"/>
      <c r="DL464" s="118"/>
      <c r="DM464" s="118"/>
      <c r="DN464" s="118"/>
      <c r="DO464" s="118"/>
      <c r="DP464" s="118"/>
      <c r="DQ464" s="118"/>
      <c r="DR464" s="118"/>
      <c r="DS464" s="118"/>
      <c r="DT464" s="118"/>
      <c r="DU464" s="129"/>
      <c r="DV464" s="118"/>
      <c r="DW464" s="118"/>
      <c r="DX464" s="118"/>
      <c r="DY464" s="118"/>
      <c r="DZ464" s="118"/>
      <c r="EA464" s="118"/>
      <c r="EB464" s="118"/>
      <c r="EC464" s="118"/>
      <c r="ED464" s="118"/>
      <c r="EE464" s="118"/>
      <c r="EF464" s="118"/>
      <c r="EG464" s="118"/>
      <c r="EH464" s="118"/>
      <c r="EI464" s="118"/>
      <c r="EJ464" s="118"/>
      <c r="EK464" s="118"/>
      <c r="EL464" s="123"/>
      <c r="EM464" s="123"/>
      <c r="EN464" s="118"/>
      <c r="EO464" s="118"/>
      <c r="EP464" s="118"/>
      <c r="EQ464" s="118"/>
      <c r="ER464" s="118"/>
      <c r="ES464" s="118"/>
      <c r="ET464" s="118"/>
      <c r="EU464" s="118"/>
      <c r="EV464" s="120"/>
      <c r="EW464" s="120"/>
      <c r="EX464" s="118"/>
      <c r="EY464" s="118"/>
      <c r="EZ464" s="118"/>
      <c r="FA464" s="118"/>
      <c r="FB464" s="118"/>
      <c r="FC464" s="118"/>
      <c r="FD464" s="118"/>
      <c r="FE464" s="118"/>
      <c r="FF464" s="118"/>
      <c r="FG464" s="118"/>
      <c r="FH464" s="118"/>
      <c r="FI464" s="118"/>
      <c r="FJ464" s="118"/>
      <c r="FK464" s="118"/>
      <c r="FL464" s="118"/>
      <c r="FM464" s="118"/>
      <c r="FN464" s="118"/>
      <c r="FO464" s="118"/>
      <c r="FP464" s="118"/>
      <c r="FQ464" s="118"/>
      <c r="FR464" s="118"/>
      <c r="FS464" s="118"/>
      <c r="FT464" s="118"/>
      <c r="FU464" s="118"/>
      <c r="FV464" s="118"/>
      <c r="FW464" s="118"/>
      <c r="FX464" s="118"/>
      <c r="FY464" s="118"/>
      <c r="FZ464" s="118"/>
      <c r="GA464" s="118"/>
      <c r="GB464" s="118"/>
      <c r="GC464" s="118"/>
      <c r="GD464" s="118"/>
      <c r="GE464" s="118"/>
      <c r="GF464" s="118"/>
      <c r="GG464" s="118"/>
      <c r="GH464" s="118"/>
      <c r="GI464" s="118"/>
      <c r="GJ464" s="118"/>
      <c r="GK464" s="118"/>
      <c r="GL464" s="118"/>
      <c r="GM464" s="118"/>
      <c r="GN464" s="118"/>
      <c r="GO464" s="118"/>
      <c r="GP464" s="118"/>
      <c r="GQ464" s="118"/>
      <c r="GR464" s="118"/>
      <c r="GS464" s="118"/>
      <c r="GT464" s="118"/>
      <c r="GU464" s="118"/>
      <c r="GV464" s="118"/>
      <c r="GW464" s="118"/>
      <c r="GX464" s="118"/>
      <c r="GY464" s="118"/>
      <c r="GZ464" s="118"/>
      <c r="HA464" s="118"/>
      <c r="HB464" s="118"/>
      <c r="HC464" s="118"/>
      <c r="HD464" s="118"/>
      <c r="HE464" s="118"/>
      <c r="HF464" s="118"/>
      <c r="HG464" s="118"/>
      <c r="HH464" s="118"/>
      <c r="HI464" s="118"/>
      <c r="HJ464" s="118"/>
      <c r="HK464" s="118"/>
      <c r="HL464" s="118"/>
      <c r="HM464" s="118"/>
      <c r="HN464" s="118"/>
      <c r="HO464" s="118"/>
      <c r="HP464" s="118"/>
      <c r="HQ464" s="118"/>
      <c r="HR464" s="118"/>
      <c r="HS464" s="118"/>
      <c r="HT464" s="118"/>
      <c r="HU464" s="118"/>
      <c r="HV464" s="118"/>
    </row>
    <row r="465" spans="1:230" x14ac:dyDescent="0.3">
      <c r="A465" s="120"/>
      <c r="B465" s="120"/>
      <c r="C465" s="118"/>
      <c r="D465" s="118"/>
      <c r="E465" s="118"/>
      <c r="F465" s="118"/>
      <c r="G465" s="118"/>
      <c r="H465" s="118"/>
      <c r="I465" s="118"/>
      <c r="J465" s="118"/>
      <c r="K465" s="118"/>
      <c r="L465" s="118"/>
      <c r="M465" s="118"/>
      <c r="N465" s="118"/>
      <c r="O465" s="118"/>
      <c r="P465" s="118"/>
      <c r="Q465" s="118"/>
      <c r="R465" s="118"/>
      <c r="S465" s="118"/>
      <c r="T465" s="123"/>
      <c r="U465" s="120"/>
      <c r="V465" s="118"/>
      <c r="W465" s="118"/>
      <c r="X465" s="118"/>
      <c r="Y465" s="118"/>
      <c r="Z465" s="118"/>
      <c r="AA465" s="118"/>
      <c r="AB465" s="118"/>
      <c r="AC465" s="118"/>
      <c r="AD465" s="118"/>
      <c r="AE465" s="118"/>
      <c r="AF465" s="118"/>
      <c r="AG465" s="118"/>
      <c r="AH465" s="118"/>
      <c r="AI465" s="118"/>
      <c r="AJ465" s="118"/>
      <c r="AK465" s="118"/>
      <c r="AL465" s="118"/>
      <c r="AM465" s="118"/>
      <c r="AN465" s="118"/>
      <c r="AO465" s="118"/>
      <c r="AP465" s="118"/>
      <c r="AQ465" s="118"/>
      <c r="AR465" s="118"/>
      <c r="AS465" s="123"/>
      <c r="AT465" s="123"/>
      <c r="AU465" s="118"/>
      <c r="AV465" s="118"/>
      <c r="AW465" s="118"/>
      <c r="AX465" s="118"/>
      <c r="AY465" s="118"/>
      <c r="AZ465" s="118"/>
      <c r="BA465" s="118"/>
      <c r="BB465" s="118"/>
      <c r="BC465" s="118"/>
      <c r="BD465" s="118"/>
      <c r="BE465" s="118"/>
      <c r="BF465" s="118"/>
      <c r="BG465" s="118"/>
      <c r="BH465" s="118"/>
      <c r="BI465" s="118"/>
      <c r="BJ465" s="118"/>
      <c r="BK465" s="118"/>
      <c r="BL465" s="118"/>
      <c r="BM465" s="118"/>
      <c r="BN465" s="118"/>
      <c r="BO465" s="118"/>
      <c r="BP465" s="118"/>
      <c r="BQ465" s="118"/>
      <c r="BR465" s="118"/>
      <c r="BS465" s="118"/>
      <c r="BT465" s="118"/>
      <c r="BU465" s="118"/>
      <c r="BV465" s="118"/>
      <c r="BW465" s="118"/>
      <c r="BX465" s="118"/>
      <c r="BY465" s="118"/>
      <c r="BZ465" s="118"/>
      <c r="CA465" s="118"/>
      <c r="CB465" s="118"/>
      <c r="CC465" s="118"/>
      <c r="CD465" s="118"/>
      <c r="CE465" s="118"/>
      <c r="CF465" s="118"/>
      <c r="CG465" s="118"/>
      <c r="CH465" s="118"/>
      <c r="CI465" s="118"/>
      <c r="CJ465" s="118"/>
      <c r="CK465" s="118"/>
      <c r="CL465" s="118"/>
      <c r="CM465" s="118"/>
      <c r="CN465" s="118"/>
      <c r="CO465" s="118"/>
      <c r="CP465" s="118"/>
      <c r="CQ465" s="118"/>
      <c r="CR465" s="118"/>
      <c r="CS465" s="118"/>
      <c r="CT465" s="118"/>
      <c r="CU465" s="118"/>
      <c r="CV465" s="118"/>
      <c r="CW465" s="118"/>
      <c r="CX465" s="118"/>
      <c r="CY465" s="118"/>
      <c r="CZ465" s="118"/>
      <c r="DA465" s="118"/>
      <c r="DB465" s="118"/>
      <c r="DC465" s="118"/>
      <c r="DD465" s="118"/>
      <c r="DE465" s="118"/>
      <c r="DF465" s="118"/>
      <c r="DG465" s="118"/>
      <c r="DH465" s="118"/>
      <c r="DI465" s="118"/>
      <c r="DJ465" s="118"/>
      <c r="DK465" s="118"/>
      <c r="DL465" s="118"/>
      <c r="DM465" s="118"/>
      <c r="DN465" s="118"/>
      <c r="DO465" s="118"/>
      <c r="DP465" s="118"/>
      <c r="DQ465" s="118"/>
      <c r="DR465" s="118"/>
      <c r="DS465" s="118"/>
      <c r="DT465" s="118"/>
      <c r="DU465" s="129"/>
      <c r="DV465" s="118"/>
      <c r="DW465" s="118"/>
      <c r="DX465" s="118"/>
      <c r="DY465" s="118"/>
      <c r="DZ465" s="118"/>
      <c r="EA465" s="118"/>
      <c r="EB465" s="118"/>
      <c r="EC465" s="118"/>
      <c r="ED465" s="118"/>
      <c r="EE465" s="118"/>
      <c r="EF465" s="118"/>
      <c r="EG465" s="118"/>
      <c r="EH465" s="118"/>
      <c r="EI465" s="118"/>
      <c r="EJ465" s="118"/>
      <c r="EK465" s="118"/>
      <c r="EL465" s="123"/>
      <c r="EM465" s="123"/>
      <c r="EN465" s="118"/>
      <c r="EO465" s="118"/>
      <c r="EP465" s="118"/>
      <c r="EQ465" s="118"/>
      <c r="ER465" s="118"/>
      <c r="ES465" s="118"/>
      <c r="ET465" s="118"/>
      <c r="EU465" s="118"/>
      <c r="EV465" s="120"/>
      <c r="EW465" s="120"/>
      <c r="EX465" s="118"/>
      <c r="EY465" s="118"/>
      <c r="EZ465" s="118"/>
      <c r="FA465" s="118"/>
      <c r="FB465" s="118"/>
      <c r="FC465" s="118"/>
      <c r="FD465" s="118"/>
      <c r="FE465" s="118"/>
      <c r="FF465" s="118"/>
      <c r="FG465" s="118"/>
      <c r="FH465" s="118"/>
      <c r="FI465" s="118"/>
      <c r="FJ465" s="118"/>
      <c r="FK465" s="118"/>
      <c r="FL465" s="118"/>
      <c r="FM465" s="118"/>
      <c r="FN465" s="118"/>
      <c r="FO465" s="118"/>
      <c r="FP465" s="118"/>
      <c r="FQ465" s="118"/>
      <c r="FR465" s="118"/>
      <c r="FS465" s="118"/>
      <c r="FT465" s="118"/>
      <c r="FU465" s="118"/>
      <c r="FV465" s="118"/>
      <c r="FW465" s="118"/>
      <c r="FX465" s="118"/>
      <c r="FY465" s="118"/>
      <c r="FZ465" s="118"/>
      <c r="GA465" s="118"/>
      <c r="GB465" s="118"/>
      <c r="GC465" s="118"/>
      <c r="GD465" s="118"/>
      <c r="GE465" s="118"/>
      <c r="GF465" s="118"/>
      <c r="GG465" s="118"/>
      <c r="GH465" s="118"/>
      <c r="GI465" s="118"/>
      <c r="GJ465" s="118"/>
      <c r="GK465" s="118"/>
      <c r="GL465" s="118"/>
      <c r="GM465" s="118"/>
      <c r="GN465" s="118"/>
      <c r="GO465" s="118"/>
      <c r="GP465" s="118"/>
      <c r="GQ465" s="118"/>
      <c r="GR465" s="118"/>
      <c r="GS465" s="118"/>
      <c r="GT465" s="118"/>
      <c r="GU465" s="118"/>
      <c r="GV465" s="118"/>
      <c r="GW465" s="118"/>
      <c r="GX465" s="118"/>
      <c r="GY465" s="118"/>
      <c r="GZ465" s="118"/>
      <c r="HA465" s="118"/>
      <c r="HB465" s="118"/>
      <c r="HC465" s="118"/>
      <c r="HD465" s="118"/>
      <c r="HE465" s="118"/>
      <c r="HF465" s="118"/>
      <c r="HG465" s="118"/>
      <c r="HH465" s="118"/>
      <c r="HI465" s="118"/>
      <c r="HJ465" s="118"/>
      <c r="HK465" s="118"/>
      <c r="HL465" s="118"/>
      <c r="HM465" s="118"/>
      <c r="HN465" s="118"/>
      <c r="HO465" s="118"/>
      <c r="HP465" s="118"/>
      <c r="HQ465" s="118"/>
      <c r="HR465" s="118"/>
      <c r="HS465" s="118"/>
      <c r="HT465" s="118"/>
      <c r="HU465" s="118"/>
      <c r="HV465" s="118"/>
    </row>
    <row r="466" spans="1:230" x14ac:dyDescent="0.3">
      <c r="A466" s="120"/>
      <c r="B466" s="120"/>
      <c r="C466" s="118"/>
      <c r="D466" s="118"/>
      <c r="E466" s="118"/>
      <c r="F466" s="118"/>
      <c r="G466" s="118"/>
      <c r="H466" s="118"/>
      <c r="I466" s="118"/>
      <c r="J466" s="118"/>
      <c r="K466" s="118"/>
      <c r="L466" s="118"/>
      <c r="M466" s="118"/>
      <c r="N466" s="118"/>
      <c r="O466" s="118"/>
      <c r="P466" s="118"/>
      <c r="Q466" s="118"/>
      <c r="R466" s="118"/>
      <c r="S466" s="118"/>
      <c r="T466" s="123"/>
      <c r="U466" s="120"/>
      <c r="V466" s="118"/>
      <c r="W466" s="118"/>
      <c r="X466" s="118"/>
      <c r="Y466" s="118"/>
      <c r="Z466" s="118"/>
      <c r="AA466" s="118"/>
      <c r="AB466" s="118"/>
      <c r="AC466" s="118"/>
      <c r="AD466" s="118"/>
      <c r="AE466" s="118"/>
      <c r="AF466" s="118"/>
      <c r="AG466" s="118"/>
      <c r="AH466" s="118"/>
      <c r="AI466" s="118"/>
      <c r="AJ466" s="118"/>
      <c r="AK466" s="118"/>
      <c r="AL466" s="118"/>
      <c r="AM466" s="118"/>
      <c r="AN466" s="118"/>
      <c r="AO466" s="118"/>
      <c r="AP466" s="118"/>
      <c r="AQ466" s="118"/>
      <c r="AR466" s="118"/>
      <c r="AS466" s="123"/>
      <c r="AT466" s="123"/>
      <c r="AU466" s="118"/>
      <c r="AV466" s="118"/>
      <c r="AW466" s="118"/>
      <c r="AX466" s="118"/>
      <c r="AY466" s="118"/>
      <c r="AZ466" s="118"/>
      <c r="BA466" s="118"/>
      <c r="BB466" s="118"/>
      <c r="BC466" s="118"/>
      <c r="BD466" s="118"/>
      <c r="BE466" s="118"/>
      <c r="BF466" s="118"/>
      <c r="BG466" s="118"/>
      <c r="BH466" s="118"/>
      <c r="BI466" s="118"/>
      <c r="BJ466" s="118"/>
      <c r="BK466" s="118"/>
      <c r="BL466" s="118"/>
      <c r="BM466" s="118"/>
      <c r="BN466" s="118"/>
      <c r="BO466" s="118"/>
      <c r="BP466" s="118"/>
      <c r="BQ466" s="118"/>
      <c r="BR466" s="118"/>
      <c r="BS466" s="118"/>
      <c r="BT466" s="118"/>
      <c r="BU466" s="118"/>
      <c r="BV466" s="118"/>
      <c r="BW466" s="118"/>
      <c r="BX466" s="118"/>
      <c r="BY466" s="118"/>
      <c r="BZ466" s="118"/>
      <c r="CA466" s="118"/>
      <c r="CB466" s="118"/>
      <c r="CC466" s="118"/>
      <c r="CD466" s="118"/>
      <c r="CE466" s="118"/>
      <c r="CF466" s="118"/>
      <c r="CG466" s="118"/>
      <c r="CH466" s="118"/>
      <c r="CI466" s="118"/>
      <c r="CJ466" s="118"/>
      <c r="CK466" s="118"/>
      <c r="CL466" s="118"/>
      <c r="CM466" s="118"/>
      <c r="CN466" s="118"/>
      <c r="CO466" s="118"/>
      <c r="CP466" s="118"/>
      <c r="CQ466" s="118"/>
      <c r="CR466" s="118"/>
      <c r="CS466" s="118"/>
      <c r="CT466" s="118"/>
      <c r="CU466" s="118"/>
      <c r="CV466" s="118"/>
      <c r="CW466" s="118"/>
      <c r="CX466" s="118"/>
      <c r="CY466" s="118"/>
      <c r="CZ466" s="118"/>
      <c r="DA466" s="118"/>
      <c r="DB466" s="118"/>
      <c r="DC466" s="118"/>
      <c r="DD466" s="118"/>
      <c r="DE466" s="118"/>
      <c r="DF466" s="118"/>
      <c r="DG466" s="118"/>
      <c r="DH466" s="118"/>
      <c r="DI466" s="118"/>
      <c r="DJ466" s="118"/>
      <c r="DK466" s="118"/>
      <c r="DL466" s="118"/>
      <c r="DM466" s="118"/>
      <c r="DN466" s="118"/>
      <c r="DO466" s="118"/>
      <c r="DP466" s="118"/>
      <c r="DQ466" s="118"/>
      <c r="DR466" s="118"/>
      <c r="DS466" s="118"/>
      <c r="DT466" s="118"/>
      <c r="DU466" s="129"/>
      <c r="DV466" s="118"/>
      <c r="DW466" s="118"/>
      <c r="DX466" s="118"/>
      <c r="DY466" s="118"/>
      <c r="DZ466" s="118"/>
      <c r="EA466" s="118"/>
      <c r="EB466" s="118"/>
      <c r="EC466" s="118"/>
      <c r="ED466" s="118"/>
      <c r="EE466" s="118"/>
      <c r="EF466" s="118"/>
      <c r="EG466" s="118"/>
      <c r="EH466" s="118"/>
      <c r="EI466" s="118"/>
      <c r="EJ466" s="118"/>
      <c r="EK466" s="118"/>
      <c r="EL466" s="123"/>
      <c r="EM466" s="123"/>
      <c r="EN466" s="118"/>
      <c r="EO466" s="118"/>
      <c r="EP466" s="118"/>
      <c r="EQ466" s="118"/>
      <c r="ER466" s="118"/>
      <c r="ES466" s="118"/>
      <c r="ET466" s="118"/>
      <c r="EU466" s="118"/>
      <c r="EV466" s="120"/>
      <c r="EW466" s="120"/>
      <c r="EX466" s="118"/>
      <c r="EY466" s="118"/>
      <c r="EZ466" s="118"/>
      <c r="FA466" s="118"/>
      <c r="FB466" s="118"/>
      <c r="FC466" s="118"/>
      <c r="FD466" s="118"/>
      <c r="FE466" s="118"/>
      <c r="FF466" s="118"/>
      <c r="FG466" s="118"/>
      <c r="FH466" s="118"/>
      <c r="FI466" s="118"/>
      <c r="FJ466" s="118"/>
      <c r="FK466" s="118"/>
      <c r="FL466" s="118"/>
      <c r="FM466" s="118"/>
      <c r="FN466" s="118"/>
      <c r="FO466" s="118"/>
      <c r="FP466" s="118"/>
      <c r="FQ466" s="118"/>
      <c r="FR466" s="118"/>
      <c r="FS466" s="118"/>
      <c r="FT466" s="118"/>
      <c r="FU466" s="118"/>
      <c r="FV466" s="118"/>
      <c r="FW466" s="118"/>
      <c r="FX466" s="118"/>
      <c r="FY466" s="118"/>
      <c r="FZ466" s="118"/>
      <c r="GA466" s="118"/>
      <c r="GB466" s="118"/>
      <c r="GC466" s="118"/>
      <c r="GD466" s="118"/>
      <c r="GE466" s="118"/>
      <c r="GF466" s="118"/>
      <c r="GG466" s="118"/>
      <c r="GH466" s="118"/>
      <c r="GI466" s="118"/>
      <c r="GJ466" s="118"/>
      <c r="GK466" s="118"/>
      <c r="GL466" s="118"/>
      <c r="GM466" s="118"/>
      <c r="GN466" s="118"/>
      <c r="GO466" s="118"/>
      <c r="GP466" s="118"/>
      <c r="GQ466" s="118"/>
      <c r="GR466" s="118"/>
      <c r="GS466" s="118"/>
      <c r="GT466" s="118"/>
      <c r="GU466" s="118"/>
      <c r="GV466" s="118"/>
      <c r="GW466" s="118"/>
      <c r="GX466" s="118"/>
      <c r="GY466" s="118"/>
      <c r="GZ466" s="118"/>
      <c r="HA466" s="118"/>
      <c r="HB466" s="118"/>
      <c r="HC466" s="118"/>
      <c r="HD466" s="118"/>
      <c r="HE466" s="118"/>
      <c r="HF466" s="118"/>
      <c r="HG466" s="118"/>
      <c r="HH466" s="118"/>
      <c r="HI466" s="118"/>
      <c r="HJ466" s="118"/>
      <c r="HK466" s="118"/>
      <c r="HL466" s="118"/>
      <c r="HM466" s="118"/>
      <c r="HN466" s="118"/>
      <c r="HO466" s="118"/>
      <c r="HP466" s="118"/>
      <c r="HQ466" s="118"/>
      <c r="HR466" s="118"/>
      <c r="HS466" s="118"/>
      <c r="HT466" s="118"/>
      <c r="HU466" s="118"/>
      <c r="HV466" s="118"/>
    </row>
    <row r="467" spans="1:230" x14ac:dyDescent="0.3">
      <c r="A467" s="120"/>
      <c r="B467" s="120"/>
      <c r="C467" s="118"/>
      <c r="D467" s="118"/>
      <c r="E467" s="118"/>
      <c r="F467" s="118"/>
      <c r="G467" s="118"/>
      <c r="H467" s="118"/>
      <c r="I467" s="118"/>
      <c r="J467" s="118"/>
      <c r="K467" s="118"/>
      <c r="L467" s="118"/>
      <c r="M467" s="118"/>
      <c r="N467" s="118"/>
      <c r="O467" s="118"/>
      <c r="P467" s="118"/>
      <c r="Q467" s="118"/>
      <c r="R467" s="118"/>
      <c r="S467" s="118"/>
      <c r="T467" s="123"/>
      <c r="U467" s="120"/>
      <c r="V467" s="118"/>
      <c r="W467" s="118"/>
      <c r="X467" s="118"/>
      <c r="Y467" s="118"/>
      <c r="Z467" s="118"/>
      <c r="AA467" s="118"/>
      <c r="AB467" s="118"/>
      <c r="AC467" s="118"/>
      <c r="AD467" s="118"/>
      <c r="AE467" s="118"/>
      <c r="AF467" s="118"/>
      <c r="AG467" s="118"/>
      <c r="AH467" s="118"/>
      <c r="AI467" s="118"/>
      <c r="AJ467" s="118"/>
      <c r="AK467" s="118"/>
      <c r="AL467" s="118"/>
      <c r="AM467" s="118"/>
      <c r="AN467" s="118"/>
      <c r="AO467" s="118"/>
      <c r="AP467" s="118"/>
      <c r="AQ467" s="118"/>
      <c r="AR467" s="118"/>
      <c r="AS467" s="123"/>
      <c r="AT467" s="123"/>
      <c r="AU467" s="118"/>
      <c r="AV467" s="118"/>
      <c r="AW467" s="118"/>
      <c r="AX467" s="118"/>
      <c r="AY467" s="118"/>
      <c r="AZ467" s="118"/>
      <c r="BA467" s="118"/>
      <c r="BB467" s="118"/>
      <c r="BC467" s="118"/>
      <c r="BD467" s="118"/>
      <c r="BE467" s="118"/>
      <c r="BF467" s="118"/>
      <c r="BG467" s="118"/>
      <c r="BH467" s="118"/>
      <c r="BI467" s="118"/>
      <c r="BJ467" s="118"/>
      <c r="BK467" s="118"/>
      <c r="BL467" s="118"/>
      <c r="BM467" s="118"/>
      <c r="BN467" s="118"/>
      <c r="BO467" s="118"/>
      <c r="BP467" s="118"/>
      <c r="BQ467" s="118"/>
      <c r="BR467" s="118"/>
      <c r="BS467" s="118"/>
      <c r="BT467" s="118"/>
      <c r="BU467" s="118"/>
      <c r="BV467" s="118"/>
      <c r="BW467" s="118"/>
      <c r="BX467" s="118"/>
      <c r="BY467" s="118"/>
      <c r="BZ467" s="118"/>
      <c r="CA467" s="118"/>
      <c r="CB467" s="118"/>
      <c r="CC467" s="118"/>
      <c r="CD467" s="118"/>
      <c r="CE467" s="118"/>
      <c r="CF467" s="118"/>
      <c r="CG467" s="118"/>
      <c r="CH467" s="118"/>
      <c r="CI467" s="118"/>
      <c r="CJ467" s="118"/>
      <c r="CK467" s="118"/>
      <c r="CL467" s="118"/>
      <c r="CM467" s="118"/>
      <c r="CN467" s="118"/>
      <c r="CO467" s="118"/>
      <c r="CP467" s="118"/>
      <c r="CQ467" s="118"/>
      <c r="CR467" s="118"/>
      <c r="CS467" s="118"/>
      <c r="CT467" s="118"/>
      <c r="CU467" s="118"/>
      <c r="CV467" s="118"/>
      <c r="CW467" s="118"/>
      <c r="CX467" s="118"/>
      <c r="CY467" s="118"/>
      <c r="CZ467" s="118"/>
      <c r="DA467" s="118"/>
      <c r="DB467" s="118"/>
      <c r="DC467" s="118"/>
      <c r="DD467" s="118"/>
      <c r="DE467" s="118"/>
      <c r="DF467" s="118"/>
      <c r="DG467" s="118"/>
      <c r="DH467" s="118"/>
      <c r="DI467" s="118"/>
      <c r="DJ467" s="118"/>
      <c r="DK467" s="118"/>
      <c r="DL467" s="118"/>
      <c r="DM467" s="118"/>
      <c r="DN467" s="118"/>
      <c r="DO467" s="118"/>
      <c r="DP467" s="118"/>
      <c r="DQ467" s="118"/>
      <c r="DR467" s="118"/>
      <c r="DS467" s="118"/>
      <c r="DT467" s="118"/>
      <c r="DU467" s="129"/>
      <c r="DV467" s="118"/>
      <c r="DW467" s="118"/>
      <c r="DX467" s="118"/>
      <c r="DY467" s="118"/>
      <c r="DZ467" s="118"/>
      <c r="EA467" s="118"/>
      <c r="EB467" s="118"/>
      <c r="EC467" s="118"/>
      <c r="ED467" s="118"/>
      <c r="EE467" s="118"/>
      <c r="EF467" s="118"/>
      <c r="EG467" s="118"/>
      <c r="EH467" s="118"/>
      <c r="EI467" s="118"/>
      <c r="EJ467" s="118"/>
      <c r="EK467" s="118"/>
      <c r="EL467" s="123"/>
      <c r="EM467" s="123"/>
      <c r="EN467" s="118"/>
      <c r="EO467" s="118"/>
      <c r="EP467" s="118"/>
      <c r="EQ467" s="118"/>
      <c r="ER467" s="118"/>
      <c r="ES467" s="118"/>
      <c r="ET467" s="118"/>
      <c r="EU467" s="118"/>
      <c r="EV467" s="120"/>
      <c r="EW467" s="120"/>
      <c r="EX467" s="118"/>
      <c r="EY467" s="118"/>
      <c r="EZ467" s="118"/>
      <c r="FA467" s="118"/>
      <c r="FB467" s="118"/>
      <c r="FC467" s="118"/>
      <c r="FD467" s="118"/>
      <c r="FE467" s="118"/>
      <c r="FF467" s="118"/>
      <c r="FG467" s="118"/>
      <c r="FH467" s="118"/>
      <c r="FI467" s="118"/>
      <c r="FJ467" s="118"/>
      <c r="FK467" s="118"/>
      <c r="FL467" s="118"/>
      <c r="FM467" s="118"/>
      <c r="FN467" s="118"/>
      <c r="FO467" s="118"/>
      <c r="FP467" s="118"/>
      <c r="FQ467" s="118"/>
      <c r="FR467" s="118"/>
      <c r="FS467" s="118"/>
      <c r="FT467" s="118"/>
      <c r="FU467" s="118"/>
      <c r="FV467" s="118"/>
      <c r="FW467" s="118"/>
      <c r="FX467" s="118"/>
      <c r="FY467" s="118"/>
      <c r="FZ467" s="118"/>
      <c r="GA467" s="118"/>
      <c r="GB467" s="118"/>
      <c r="GC467" s="118"/>
      <c r="GD467" s="118"/>
      <c r="GE467" s="118"/>
      <c r="GF467" s="118"/>
      <c r="GG467" s="118"/>
      <c r="GH467" s="118"/>
      <c r="GI467" s="118"/>
      <c r="GJ467" s="118"/>
      <c r="GK467" s="118"/>
      <c r="GL467" s="118"/>
      <c r="GM467" s="118"/>
      <c r="GN467" s="118"/>
      <c r="GO467" s="118"/>
      <c r="GP467" s="118"/>
      <c r="GQ467" s="118"/>
      <c r="GR467" s="118"/>
      <c r="GS467" s="118"/>
      <c r="GT467" s="118"/>
      <c r="GU467" s="118"/>
      <c r="GV467" s="118"/>
      <c r="GW467" s="118"/>
      <c r="GX467" s="118"/>
      <c r="GY467" s="118"/>
      <c r="GZ467" s="118"/>
      <c r="HA467" s="118"/>
      <c r="HB467" s="118"/>
      <c r="HC467" s="118"/>
      <c r="HD467" s="118"/>
      <c r="HE467" s="118"/>
      <c r="HF467" s="118"/>
      <c r="HG467" s="118"/>
      <c r="HH467" s="118"/>
      <c r="HI467" s="118"/>
      <c r="HJ467" s="118"/>
      <c r="HK467" s="118"/>
      <c r="HL467" s="118"/>
      <c r="HM467" s="118"/>
      <c r="HN467" s="118"/>
      <c r="HO467" s="118"/>
      <c r="HP467" s="118"/>
      <c r="HQ467" s="118"/>
      <c r="HR467" s="118"/>
      <c r="HS467" s="118"/>
      <c r="HT467" s="118"/>
      <c r="HU467" s="118"/>
      <c r="HV467" s="118"/>
    </row>
    <row r="468" spans="1:230" x14ac:dyDescent="0.3">
      <c r="A468" s="120"/>
      <c r="B468" s="120"/>
      <c r="C468" s="118"/>
      <c r="D468" s="118"/>
      <c r="E468" s="118"/>
      <c r="F468" s="118"/>
      <c r="G468" s="118"/>
      <c r="H468" s="118"/>
      <c r="I468" s="118"/>
      <c r="J468" s="118"/>
      <c r="K468" s="118"/>
      <c r="L468" s="118"/>
      <c r="M468" s="118"/>
      <c r="N468" s="118"/>
      <c r="O468" s="118"/>
      <c r="P468" s="118"/>
      <c r="Q468" s="118"/>
      <c r="R468" s="118"/>
      <c r="S468" s="118"/>
      <c r="T468" s="123"/>
      <c r="U468" s="120"/>
      <c r="V468" s="118"/>
      <c r="W468" s="118"/>
      <c r="X468" s="118"/>
      <c r="Y468" s="118"/>
      <c r="Z468" s="118"/>
      <c r="AA468" s="118"/>
      <c r="AB468" s="118"/>
      <c r="AC468" s="118"/>
      <c r="AD468" s="118"/>
      <c r="AE468" s="118"/>
      <c r="AF468" s="118"/>
      <c r="AG468" s="118"/>
      <c r="AH468" s="118"/>
      <c r="AI468" s="118"/>
      <c r="AJ468" s="118"/>
      <c r="AK468" s="118"/>
      <c r="AL468" s="118"/>
      <c r="AM468" s="118"/>
      <c r="AN468" s="118"/>
      <c r="AO468" s="118"/>
      <c r="AP468" s="118"/>
      <c r="AQ468" s="118"/>
      <c r="AR468" s="118"/>
      <c r="AS468" s="123"/>
      <c r="AT468" s="123"/>
      <c r="AU468" s="118"/>
      <c r="AV468" s="118"/>
      <c r="AW468" s="118"/>
      <c r="AX468" s="118"/>
      <c r="AY468" s="118"/>
      <c r="AZ468" s="118"/>
      <c r="BA468" s="118"/>
      <c r="BB468" s="118"/>
      <c r="BC468" s="118"/>
      <c r="BD468" s="118"/>
      <c r="BE468" s="118"/>
      <c r="BF468" s="118"/>
      <c r="BG468" s="118"/>
      <c r="BH468" s="118"/>
      <c r="BI468" s="118"/>
      <c r="BJ468" s="118"/>
      <c r="BK468" s="118"/>
      <c r="BL468" s="118"/>
      <c r="BM468" s="118"/>
      <c r="BN468" s="118"/>
      <c r="BO468" s="118"/>
      <c r="BP468" s="118"/>
      <c r="BQ468" s="118"/>
      <c r="BR468" s="118"/>
      <c r="BS468" s="118"/>
      <c r="BT468" s="118"/>
      <c r="BU468" s="118"/>
      <c r="BV468" s="118"/>
      <c r="BW468" s="118"/>
      <c r="BX468" s="118"/>
      <c r="BY468" s="118"/>
      <c r="BZ468" s="118"/>
      <c r="CA468" s="118"/>
      <c r="CB468" s="118"/>
      <c r="CC468" s="118"/>
      <c r="CD468" s="118"/>
      <c r="CE468" s="118"/>
      <c r="CF468" s="118"/>
      <c r="CG468" s="118"/>
      <c r="CH468" s="118"/>
      <c r="CI468" s="118"/>
      <c r="CJ468" s="118"/>
      <c r="CK468" s="118"/>
      <c r="CL468" s="118"/>
      <c r="CM468" s="118"/>
      <c r="CN468" s="118"/>
      <c r="CO468" s="118"/>
      <c r="CP468" s="118"/>
      <c r="CQ468" s="118"/>
      <c r="CR468" s="118"/>
      <c r="CS468" s="118"/>
      <c r="CT468" s="118"/>
      <c r="CU468" s="118"/>
      <c r="CV468" s="118"/>
      <c r="CW468" s="118"/>
      <c r="CX468" s="118"/>
      <c r="CY468" s="118"/>
      <c r="CZ468" s="118"/>
      <c r="DA468" s="118"/>
      <c r="DB468" s="118"/>
      <c r="DC468" s="118"/>
      <c r="DD468" s="118"/>
      <c r="DE468" s="118"/>
      <c r="DF468" s="118"/>
      <c r="DG468" s="118"/>
      <c r="DH468" s="118"/>
      <c r="DI468" s="118"/>
      <c r="DJ468" s="118"/>
      <c r="DK468" s="118"/>
      <c r="DL468" s="118"/>
      <c r="DM468" s="118"/>
      <c r="DN468" s="118"/>
      <c r="DO468" s="118"/>
      <c r="DP468" s="118"/>
      <c r="DQ468" s="118"/>
      <c r="DR468" s="118"/>
      <c r="DS468" s="118"/>
      <c r="DT468" s="118"/>
      <c r="DU468" s="129"/>
      <c r="DV468" s="118"/>
      <c r="DW468" s="118"/>
      <c r="DX468" s="118"/>
      <c r="DY468" s="118"/>
      <c r="DZ468" s="118"/>
      <c r="EA468" s="118"/>
      <c r="EB468" s="118"/>
      <c r="EC468" s="118"/>
      <c r="ED468" s="118"/>
      <c r="EE468" s="118"/>
      <c r="EF468" s="118"/>
      <c r="EG468" s="118"/>
      <c r="EH468" s="118"/>
      <c r="EI468" s="118"/>
      <c r="EJ468" s="118"/>
      <c r="EK468" s="118"/>
      <c r="EL468" s="123"/>
      <c r="EM468" s="123"/>
      <c r="EN468" s="118"/>
      <c r="EO468" s="118"/>
      <c r="EP468" s="118"/>
      <c r="EQ468" s="118"/>
      <c r="ER468" s="118"/>
      <c r="ES468" s="118"/>
      <c r="ET468" s="118"/>
      <c r="EU468" s="118"/>
      <c r="EV468" s="120"/>
      <c r="EW468" s="120"/>
      <c r="EX468" s="118"/>
      <c r="EY468" s="118"/>
      <c r="EZ468" s="118"/>
      <c r="FA468" s="118"/>
      <c r="FB468" s="118"/>
      <c r="FC468" s="118"/>
      <c r="FD468" s="118"/>
      <c r="FE468" s="118"/>
      <c r="FF468" s="118"/>
      <c r="FG468" s="118"/>
      <c r="FH468" s="118"/>
      <c r="FI468" s="118"/>
      <c r="FJ468" s="118"/>
      <c r="FK468" s="118"/>
      <c r="FL468" s="118"/>
      <c r="FM468" s="118"/>
      <c r="FN468" s="118"/>
      <c r="FO468" s="118"/>
      <c r="FP468" s="118"/>
      <c r="FQ468" s="118"/>
      <c r="FR468" s="118"/>
      <c r="FS468" s="118"/>
      <c r="FT468" s="118"/>
      <c r="FU468" s="118"/>
      <c r="FV468" s="118"/>
      <c r="FW468" s="118"/>
      <c r="FX468" s="118"/>
      <c r="FY468" s="118"/>
      <c r="FZ468" s="118"/>
      <c r="GA468" s="118"/>
      <c r="GB468" s="118"/>
      <c r="GC468" s="118"/>
      <c r="GD468" s="118"/>
      <c r="GE468" s="118"/>
      <c r="GF468" s="118"/>
      <c r="GG468" s="118"/>
      <c r="GH468" s="118"/>
      <c r="GI468" s="118"/>
      <c r="GJ468" s="118"/>
      <c r="GK468" s="118"/>
      <c r="GL468" s="118"/>
      <c r="GM468" s="118"/>
      <c r="GN468" s="118"/>
      <c r="GO468" s="118"/>
      <c r="GP468" s="118"/>
      <c r="GQ468" s="118"/>
      <c r="GR468" s="118"/>
      <c r="GS468" s="118"/>
      <c r="GT468" s="118"/>
      <c r="GU468" s="118"/>
      <c r="GV468" s="118"/>
      <c r="GW468" s="118"/>
      <c r="GX468" s="118"/>
      <c r="GY468" s="118"/>
      <c r="GZ468" s="118"/>
      <c r="HA468" s="118"/>
      <c r="HB468" s="118"/>
      <c r="HC468" s="118"/>
      <c r="HD468" s="118"/>
      <c r="HE468" s="118"/>
      <c r="HF468" s="118"/>
      <c r="HG468" s="118"/>
      <c r="HH468" s="118"/>
      <c r="HI468" s="118"/>
      <c r="HJ468" s="118"/>
      <c r="HK468" s="118"/>
      <c r="HL468" s="118"/>
      <c r="HM468" s="118"/>
      <c r="HN468" s="118"/>
      <c r="HO468" s="118"/>
      <c r="HP468" s="118"/>
      <c r="HQ468" s="118"/>
      <c r="HR468" s="118"/>
      <c r="HS468" s="118"/>
      <c r="HT468" s="118"/>
      <c r="HU468" s="118"/>
      <c r="HV468" s="118"/>
    </row>
    <row r="469" spans="1:230" x14ac:dyDescent="0.3">
      <c r="A469" s="120"/>
      <c r="B469" s="120"/>
      <c r="C469" s="118"/>
      <c r="D469" s="118"/>
      <c r="E469" s="118"/>
      <c r="F469" s="118"/>
      <c r="G469" s="118"/>
      <c r="H469" s="118"/>
      <c r="I469" s="118"/>
      <c r="J469" s="118"/>
      <c r="K469" s="118"/>
      <c r="L469" s="118"/>
      <c r="M469" s="118"/>
      <c r="N469" s="118"/>
      <c r="O469" s="118"/>
      <c r="P469" s="118"/>
      <c r="Q469" s="118"/>
      <c r="R469" s="118"/>
      <c r="S469" s="118"/>
      <c r="T469" s="123"/>
      <c r="U469" s="120"/>
      <c r="V469" s="118"/>
      <c r="W469" s="118"/>
      <c r="X469" s="118"/>
      <c r="Y469" s="118"/>
      <c r="Z469" s="118"/>
      <c r="AA469" s="118"/>
      <c r="AB469" s="118"/>
      <c r="AC469" s="118"/>
      <c r="AD469" s="118"/>
      <c r="AE469" s="118"/>
      <c r="AF469" s="118"/>
      <c r="AG469" s="118"/>
      <c r="AH469" s="118"/>
      <c r="AI469" s="118"/>
      <c r="AJ469" s="118"/>
      <c r="AK469" s="118"/>
      <c r="AL469" s="118"/>
      <c r="AM469" s="118"/>
      <c r="AN469" s="118"/>
      <c r="AO469" s="118"/>
      <c r="AP469" s="118"/>
      <c r="AQ469" s="118"/>
      <c r="AR469" s="118"/>
      <c r="AS469" s="123"/>
      <c r="AT469" s="123"/>
      <c r="AU469" s="118"/>
      <c r="AV469" s="118"/>
      <c r="AW469" s="118"/>
      <c r="AX469" s="118"/>
      <c r="AY469" s="118"/>
      <c r="AZ469" s="118"/>
      <c r="BA469" s="118"/>
      <c r="BB469" s="118"/>
      <c r="BC469" s="118"/>
      <c r="BD469" s="118"/>
      <c r="BE469" s="118"/>
      <c r="BF469" s="118"/>
      <c r="BG469" s="118"/>
      <c r="BH469" s="118"/>
      <c r="BI469" s="118"/>
      <c r="BJ469" s="118"/>
      <c r="BK469" s="118"/>
      <c r="BL469" s="118"/>
      <c r="BM469" s="118"/>
      <c r="BN469" s="118"/>
      <c r="BO469" s="118"/>
      <c r="BP469" s="118"/>
      <c r="BQ469" s="118"/>
      <c r="BR469" s="118"/>
      <c r="BS469" s="118"/>
      <c r="BT469" s="118"/>
      <c r="BU469" s="118"/>
      <c r="BV469" s="118"/>
      <c r="BW469" s="118"/>
      <c r="BX469" s="118"/>
      <c r="BY469" s="118"/>
      <c r="BZ469" s="118"/>
      <c r="CA469" s="118"/>
      <c r="CB469" s="118"/>
      <c r="CC469" s="118"/>
      <c r="CD469" s="118"/>
      <c r="CE469" s="118"/>
      <c r="CF469" s="118"/>
      <c r="CG469" s="118"/>
      <c r="CH469" s="118"/>
      <c r="CI469" s="118"/>
      <c r="CJ469" s="118"/>
      <c r="CK469" s="118"/>
      <c r="CL469" s="118"/>
      <c r="CM469" s="118"/>
      <c r="CN469" s="118"/>
      <c r="CO469" s="118"/>
      <c r="CP469" s="118"/>
      <c r="CQ469" s="118"/>
      <c r="CR469" s="118"/>
      <c r="CS469" s="118"/>
      <c r="CT469" s="118"/>
      <c r="CU469" s="118"/>
      <c r="CV469" s="118"/>
      <c r="CW469" s="118"/>
      <c r="CX469" s="118"/>
      <c r="CY469" s="118"/>
      <c r="CZ469" s="118"/>
      <c r="DA469" s="118"/>
      <c r="DB469" s="118"/>
      <c r="DC469" s="118"/>
      <c r="DD469" s="118"/>
      <c r="DE469" s="118"/>
      <c r="DF469" s="118"/>
      <c r="DG469" s="118"/>
      <c r="DH469" s="118"/>
      <c r="DI469" s="118"/>
      <c r="DJ469" s="118"/>
      <c r="DK469" s="118"/>
      <c r="DL469" s="118"/>
      <c r="DM469" s="118"/>
      <c r="DN469" s="118"/>
      <c r="DO469" s="118"/>
      <c r="DP469" s="118"/>
      <c r="DQ469" s="118"/>
      <c r="DR469" s="118"/>
      <c r="DS469" s="118"/>
      <c r="DT469" s="118"/>
      <c r="DU469" s="129"/>
      <c r="DV469" s="118"/>
      <c r="DW469" s="118"/>
      <c r="DX469" s="118"/>
      <c r="DY469" s="118"/>
      <c r="DZ469" s="118"/>
      <c r="EA469" s="118"/>
      <c r="EB469" s="118"/>
      <c r="EC469" s="118"/>
      <c r="ED469" s="118"/>
      <c r="EE469" s="118"/>
      <c r="EF469" s="118"/>
      <c r="EG469" s="118"/>
      <c r="EH469" s="118"/>
      <c r="EI469" s="118"/>
      <c r="EJ469" s="118"/>
      <c r="EK469" s="118"/>
      <c r="EL469" s="123"/>
      <c r="EM469" s="123"/>
      <c r="EN469" s="118"/>
      <c r="EO469" s="118"/>
      <c r="EP469" s="118"/>
      <c r="EQ469" s="118"/>
      <c r="ER469" s="118"/>
      <c r="ES469" s="118"/>
      <c r="ET469" s="118"/>
      <c r="EU469" s="118"/>
      <c r="EV469" s="120"/>
      <c r="EW469" s="120"/>
      <c r="EX469" s="118"/>
      <c r="EY469" s="118"/>
      <c r="EZ469" s="118"/>
      <c r="FA469" s="118"/>
      <c r="FB469" s="118"/>
      <c r="FC469" s="118"/>
      <c r="FD469" s="118"/>
      <c r="FE469" s="118"/>
      <c r="FF469" s="118"/>
      <c r="FG469" s="118"/>
      <c r="FH469" s="118"/>
      <c r="FI469" s="118"/>
      <c r="FJ469" s="118"/>
      <c r="FK469" s="118"/>
      <c r="FL469" s="118"/>
      <c r="FM469" s="118"/>
      <c r="FN469" s="118"/>
      <c r="FO469" s="118"/>
      <c r="FP469" s="118"/>
      <c r="FQ469" s="118"/>
      <c r="FR469" s="118"/>
      <c r="FS469" s="118"/>
      <c r="FT469" s="118"/>
      <c r="FU469" s="118"/>
      <c r="FV469" s="118"/>
      <c r="FW469" s="118"/>
      <c r="FX469" s="118"/>
      <c r="FY469" s="118"/>
      <c r="FZ469" s="118"/>
      <c r="GA469" s="118"/>
      <c r="GB469" s="118"/>
      <c r="GC469" s="118"/>
      <c r="GD469" s="118"/>
      <c r="GE469" s="118"/>
      <c r="GF469" s="118"/>
      <c r="GG469" s="118"/>
      <c r="GH469" s="118"/>
      <c r="GI469" s="118"/>
      <c r="GJ469" s="118"/>
      <c r="GK469" s="118"/>
      <c r="GL469" s="118"/>
      <c r="GM469" s="118"/>
      <c r="GN469" s="118"/>
      <c r="GO469" s="118"/>
      <c r="GP469" s="118"/>
      <c r="GQ469" s="118"/>
      <c r="GR469" s="118"/>
      <c r="GS469" s="118"/>
      <c r="GT469" s="118"/>
      <c r="GU469" s="118"/>
      <c r="GV469" s="118"/>
      <c r="GW469" s="118"/>
      <c r="GX469" s="118"/>
      <c r="GY469" s="118"/>
      <c r="GZ469" s="118"/>
      <c r="HA469" s="118"/>
      <c r="HB469" s="118"/>
      <c r="HC469" s="118"/>
      <c r="HD469" s="118"/>
      <c r="HE469" s="118"/>
      <c r="HF469" s="118"/>
      <c r="HG469" s="118"/>
      <c r="HH469" s="118"/>
      <c r="HI469" s="118"/>
      <c r="HJ469" s="118"/>
      <c r="HK469" s="118"/>
      <c r="HL469" s="118"/>
      <c r="HM469" s="118"/>
      <c r="HN469" s="118"/>
      <c r="HO469" s="118"/>
      <c r="HP469" s="118"/>
      <c r="HQ469" s="118"/>
      <c r="HR469" s="118"/>
      <c r="HS469" s="118"/>
      <c r="HT469" s="118"/>
      <c r="HU469" s="118"/>
      <c r="HV469" s="118"/>
    </row>
    <row r="470" spans="1:230" x14ac:dyDescent="0.3">
      <c r="A470" s="120"/>
      <c r="B470" s="120"/>
      <c r="C470" s="118"/>
      <c r="D470" s="118"/>
      <c r="E470" s="118"/>
      <c r="F470" s="118"/>
      <c r="G470" s="118"/>
      <c r="H470" s="118"/>
      <c r="I470" s="118"/>
      <c r="J470" s="118"/>
      <c r="K470" s="118"/>
      <c r="L470" s="118"/>
      <c r="M470" s="118"/>
      <c r="N470" s="118"/>
      <c r="O470" s="118"/>
      <c r="P470" s="118"/>
      <c r="Q470" s="118"/>
      <c r="R470" s="118"/>
      <c r="S470" s="118"/>
      <c r="T470" s="123"/>
      <c r="U470" s="120"/>
      <c r="V470" s="118"/>
      <c r="W470" s="118"/>
      <c r="X470" s="118"/>
      <c r="Y470" s="118"/>
      <c r="Z470" s="118"/>
      <c r="AA470" s="118"/>
      <c r="AB470" s="118"/>
      <c r="AC470" s="118"/>
      <c r="AD470" s="118"/>
      <c r="AE470" s="118"/>
      <c r="AF470" s="118"/>
      <c r="AG470" s="118"/>
      <c r="AH470" s="118"/>
      <c r="AI470" s="118"/>
      <c r="AJ470" s="118"/>
      <c r="AK470" s="118"/>
      <c r="AL470" s="118"/>
      <c r="AM470" s="118"/>
      <c r="AN470" s="118"/>
      <c r="AO470" s="118"/>
      <c r="AP470" s="118"/>
      <c r="AQ470" s="118"/>
      <c r="AR470" s="118"/>
      <c r="AS470" s="123"/>
      <c r="AT470" s="123"/>
      <c r="AU470" s="118"/>
      <c r="AV470" s="118"/>
      <c r="AW470" s="118"/>
      <c r="AX470" s="118"/>
      <c r="AY470" s="118"/>
      <c r="AZ470" s="118"/>
      <c r="BA470" s="118"/>
      <c r="BB470" s="118"/>
      <c r="BC470" s="118"/>
      <c r="BD470" s="118"/>
      <c r="BE470" s="118"/>
      <c r="BF470" s="118"/>
      <c r="BG470" s="118"/>
      <c r="BH470" s="118"/>
      <c r="BI470" s="118"/>
      <c r="BJ470" s="118"/>
      <c r="BK470" s="118"/>
      <c r="BL470" s="118"/>
      <c r="BM470" s="118"/>
      <c r="BN470" s="118"/>
      <c r="BO470" s="118"/>
      <c r="BP470" s="118"/>
      <c r="BQ470" s="118"/>
      <c r="BR470" s="118"/>
      <c r="BS470" s="118"/>
      <c r="BT470" s="118"/>
      <c r="BU470" s="118"/>
      <c r="BV470" s="118"/>
      <c r="BW470" s="118"/>
      <c r="BX470" s="118"/>
      <c r="BY470" s="118"/>
      <c r="BZ470" s="118"/>
      <c r="CA470" s="118"/>
      <c r="CB470" s="118"/>
      <c r="CC470" s="118"/>
      <c r="CD470" s="118"/>
      <c r="CE470" s="118"/>
      <c r="CF470" s="118"/>
      <c r="CG470" s="118"/>
      <c r="CH470" s="118"/>
      <c r="CI470" s="118"/>
      <c r="CJ470" s="118"/>
      <c r="CK470" s="118"/>
      <c r="CL470" s="118"/>
      <c r="CM470" s="118"/>
      <c r="CN470" s="118"/>
      <c r="CO470" s="118"/>
      <c r="CP470" s="118"/>
      <c r="CQ470" s="118"/>
      <c r="CR470" s="118"/>
      <c r="CS470" s="118"/>
      <c r="CT470" s="118"/>
      <c r="CU470" s="118"/>
      <c r="CV470" s="118"/>
      <c r="CW470" s="118"/>
      <c r="CX470" s="118"/>
      <c r="CY470" s="118"/>
      <c r="CZ470" s="118"/>
      <c r="DA470" s="118"/>
      <c r="DB470" s="118"/>
      <c r="DC470" s="118"/>
      <c r="DD470" s="118"/>
      <c r="DE470" s="118"/>
      <c r="DF470" s="118"/>
      <c r="DG470" s="118"/>
      <c r="DH470" s="118"/>
      <c r="DI470" s="118"/>
      <c r="DJ470" s="118"/>
      <c r="DK470" s="118"/>
      <c r="DL470" s="118"/>
      <c r="DM470" s="118"/>
      <c r="DN470" s="118"/>
      <c r="DO470" s="118"/>
      <c r="DP470" s="118"/>
      <c r="DQ470" s="118"/>
      <c r="DR470" s="118"/>
      <c r="DS470" s="118"/>
      <c r="DT470" s="118"/>
      <c r="DU470" s="129"/>
      <c r="DV470" s="118"/>
      <c r="DW470" s="118"/>
      <c r="DX470" s="118"/>
      <c r="DY470" s="118"/>
      <c r="DZ470" s="118"/>
      <c r="EA470" s="118"/>
      <c r="EB470" s="118"/>
      <c r="EC470" s="118"/>
      <c r="ED470" s="118"/>
      <c r="EE470" s="118"/>
      <c r="EF470" s="118"/>
      <c r="EG470" s="118"/>
      <c r="EH470" s="118"/>
      <c r="EI470" s="118"/>
      <c r="EJ470" s="118"/>
      <c r="EK470" s="118"/>
      <c r="EL470" s="123"/>
      <c r="EM470" s="123"/>
      <c r="EN470" s="118"/>
      <c r="EO470" s="118"/>
      <c r="EP470" s="118"/>
      <c r="EQ470" s="118"/>
      <c r="ER470" s="118"/>
      <c r="ES470" s="118"/>
      <c r="ET470" s="118"/>
      <c r="EU470" s="118"/>
      <c r="EV470" s="120"/>
      <c r="EW470" s="120"/>
      <c r="EX470" s="118"/>
      <c r="EY470" s="118"/>
      <c r="EZ470" s="118"/>
      <c r="FA470" s="118"/>
      <c r="FB470" s="118"/>
      <c r="FC470" s="118"/>
      <c r="FD470" s="118"/>
      <c r="FE470" s="118"/>
      <c r="FF470" s="118"/>
      <c r="FG470" s="118"/>
      <c r="FH470" s="118"/>
      <c r="FI470" s="118"/>
      <c r="FJ470" s="118"/>
      <c r="FK470" s="118"/>
      <c r="FL470" s="118"/>
      <c r="FM470" s="118"/>
      <c r="FN470" s="118"/>
      <c r="FO470" s="118"/>
      <c r="FP470" s="118"/>
      <c r="FQ470" s="118"/>
      <c r="FR470" s="118"/>
      <c r="FS470" s="118"/>
      <c r="FT470" s="118"/>
      <c r="FU470" s="118"/>
      <c r="FV470" s="118"/>
      <c r="FW470" s="118"/>
      <c r="FX470" s="118"/>
      <c r="FY470" s="118"/>
      <c r="FZ470" s="118"/>
      <c r="GA470" s="118"/>
      <c r="GB470" s="118"/>
      <c r="GC470" s="118"/>
      <c r="GD470" s="118"/>
      <c r="GE470" s="118"/>
      <c r="GF470" s="118"/>
      <c r="GG470" s="118"/>
      <c r="GH470" s="118"/>
      <c r="GI470" s="118"/>
      <c r="GJ470" s="118"/>
      <c r="GK470" s="118"/>
      <c r="GL470" s="118"/>
      <c r="GM470" s="118"/>
      <c r="GN470" s="118"/>
      <c r="GO470" s="118"/>
      <c r="GP470" s="118"/>
      <c r="GQ470" s="118"/>
      <c r="GR470" s="118"/>
      <c r="GS470" s="118"/>
      <c r="GT470" s="118"/>
      <c r="GU470" s="118"/>
      <c r="GV470" s="118"/>
      <c r="GW470" s="118"/>
      <c r="GX470" s="118"/>
      <c r="GY470" s="118"/>
      <c r="GZ470" s="118"/>
      <c r="HA470" s="118"/>
      <c r="HB470" s="118"/>
      <c r="HC470" s="118"/>
      <c r="HD470" s="118"/>
      <c r="HE470" s="118"/>
      <c r="HF470" s="118"/>
      <c r="HG470" s="118"/>
      <c r="HH470" s="118"/>
      <c r="HI470" s="118"/>
      <c r="HJ470" s="118"/>
      <c r="HK470" s="118"/>
      <c r="HL470" s="118"/>
      <c r="HM470" s="118"/>
      <c r="HN470" s="118"/>
      <c r="HO470" s="118"/>
      <c r="HP470" s="118"/>
      <c r="HQ470" s="118"/>
      <c r="HR470" s="118"/>
      <c r="HS470" s="118"/>
      <c r="HT470" s="118"/>
      <c r="HU470" s="118"/>
      <c r="HV470" s="118"/>
    </row>
    <row r="471" spans="1:230" x14ac:dyDescent="0.3">
      <c r="A471" s="120"/>
      <c r="B471" s="120"/>
      <c r="C471" s="118"/>
      <c r="D471" s="118"/>
      <c r="E471" s="118"/>
      <c r="F471" s="118"/>
      <c r="G471" s="118"/>
      <c r="H471" s="118"/>
      <c r="I471" s="118"/>
      <c r="J471" s="118"/>
      <c r="K471" s="118"/>
      <c r="L471" s="118"/>
      <c r="M471" s="118"/>
      <c r="N471" s="118"/>
      <c r="O471" s="118"/>
      <c r="P471" s="118"/>
      <c r="Q471" s="118"/>
      <c r="R471" s="118"/>
      <c r="S471" s="118"/>
      <c r="T471" s="123"/>
      <c r="U471" s="120"/>
      <c r="V471" s="118"/>
      <c r="W471" s="118"/>
      <c r="X471" s="118"/>
      <c r="Y471" s="118"/>
      <c r="Z471" s="118"/>
      <c r="AA471" s="118"/>
      <c r="AB471" s="118"/>
      <c r="AC471" s="118"/>
      <c r="AD471" s="118"/>
      <c r="AE471" s="118"/>
      <c r="AF471" s="118"/>
      <c r="AG471" s="118"/>
      <c r="AH471" s="118"/>
      <c r="AI471" s="118"/>
      <c r="AJ471" s="118"/>
      <c r="AK471" s="118"/>
      <c r="AL471" s="118"/>
      <c r="AM471" s="118"/>
      <c r="AN471" s="118"/>
      <c r="AO471" s="118"/>
      <c r="AP471" s="118"/>
      <c r="AQ471" s="118"/>
      <c r="AR471" s="118"/>
      <c r="AS471" s="123"/>
      <c r="AT471" s="123"/>
      <c r="AU471" s="118"/>
      <c r="AV471" s="118"/>
      <c r="AW471" s="118"/>
      <c r="AX471" s="118"/>
      <c r="AY471" s="118"/>
      <c r="AZ471" s="118"/>
      <c r="BA471" s="118"/>
      <c r="BB471" s="118"/>
      <c r="BC471" s="118"/>
      <c r="BD471" s="118"/>
      <c r="BE471" s="118"/>
      <c r="BF471" s="118"/>
      <c r="BG471" s="118"/>
      <c r="BH471" s="118"/>
      <c r="BI471" s="118"/>
      <c r="BJ471" s="118"/>
      <c r="BK471" s="118"/>
      <c r="BL471" s="118"/>
      <c r="BM471" s="118"/>
      <c r="BN471" s="118"/>
      <c r="BO471" s="118"/>
      <c r="BP471" s="118"/>
      <c r="BQ471" s="118"/>
      <c r="BR471" s="118"/>
      <c r="BS471" s="118"/>
      <c r="BT471" s="118"/>
      <c r="BU471" s="118"/>
      <c r="BV471" s="118"/>
      <c r="BW471" s="118"/>
      <c r="BX471" s="118"/>
      <c r="BY471" s="118"/>
      <c r="BZ471" s="118"/>
      <c r="CA471" s="118"/>
      <c r="CB471" s="118"/>
      <c r="CC471" s="118"/>
      <c r="CD471" s="118"/>
      <c r="CE471" s="118"/>
      <c r="CF471" s="118"/>
      <c r="CG471" s="118"/>
      <c r="CH471" s="118"/>
      <c r="CI471" s="118"/>
      <c r="CJ471" s="118"/>
      <c r="CK471" s="118"/>
      <c r="CL471" s="118"/>
      <c r="CM471" s="118"/>
      <c r="CN471" s="118"/>
      <c r="CO471" s="118"/>
      <c r="CP471" s="118"/>
      <c r="CQ471" s="118"/>
      <c r="CR471" s="118"/>
      <c r="CS471" s="118"/>
      <c r="CT471" s="118"/>
      <c r="CU471" s="118"/>
      <c r="CV471" s="118"/>
      <c r="CW471" s="118"/>
      <c r="CX471" s="118"/>
      <c r="CY471" s="118"/>
      <c r="CZ471" s="118"/>
      <c r="DA471" s="118"/>
      <c r="DB471" s="118"/>
      <c r="DC471" s="118"/>
      <c r="DD471" s="118"/>
      <c r="DE471" s="118"/>
      <c r="DF471" s="118"/>
      <c r="DG471" s="118"/>
      <c r="DH471" s="118"/>
      <c r="DI471" s="118"/>
      <c r="DJ471" s="118"/>
      <c r="DK471" s="118"/>
      <c r="DL471" s="118"/>
      <c r="DM471" s="118"/>
      <c r="DN471" s="118"/>
      <c r="DO471" s="118"/>
      <c r="DP471" s="118"/>
      <c r="DQ471" s="118"/>
      <c r="DR471" s="118"/>
      <c r="DS471" s="118"/>
      <c r="DT471" s="118"/>
      <c r="DU471" s="129"/>
      <c r="DV471" s="118"/>
      <c r="DW471" s="118"/>
      <c r="DX471" s="118"/>
      <c r="DY471" s="118"/>
      <c r="DZ471" s="118"/>
      <c r="EA471" s="118"/>
      <c r="EB471" s="118"/>
      <c r="EC471" s="118"/>
      <c r="ED471" s="118"/>
      <c r="EE471" s="118"/>
      <c r="EF471" s="118"/>
      <c r="EG471" s="118"/>
      <c r="EH471" s="118"/>
      <c r="EI471" s="118"/>
      <c r="EJ471" s="118"/>
      <c r="EK471" s="118"/>
      <c r="EL471" s="123"/>
      <c r="EM471" s="123"/>
      <c r="EN471" s="118"/>
      <c r="EO471" s="118"/>
      <c r="EP471" s="118"/>
      <c r="EQ471" s="118"/>
      <c r="ER471" s="118"/>
      <c r="ES471" s="118"/>
      <c r="ET471" s="118"/>
      <c r="EU471" s="118"/>
      <c r="EV471" s="120"/>
      <c r="EW471" s="120"/>
      <c r="EX471" s="118"/>
      <c r="EY471" s="118"/>
      <c r="EZ471" s="118"/>
      <c r="FA471" s="118"/>
      <c r="FB471" s="118"/>
      <c r="FC471" s="118"/>
      <c r="FD471" s="118"/>
      <c r="FE471" s="118"/>
      <c r="FF471" s="118"/>
      <c r="FG471" s="118"/>
      <c r="FH471" s="118"/>
      <c r="FI471" s="118"/>
      <c r="FJ471" s="118"/>
      <c r="FK471" s="118"/>
      <c r="FL471" s="118"/>
      <c r="FM471" s="118"/>
      <c r="FN471" s="118"/>
      <c r="FO471" s="118"/>
      <c r="FP471" s="118"/>
      <c r="FQ471" s="118"/>
      <c r="FR471" s="118"/>
      <c r="FS471" s="118"/>
      <c r="FT471" s="118"/>
      <c r="FU471" s="118"/>
      <c r="FV471" s="118"/>
      <c r="FW471" s="118"/>
      <c r="FX471" s="118"/>
      <c r="FY471" s="118"/>
      <c r="FZ471" s="118"/>
      <c r="GA471" s="118"/>
      <c r="GB471" s="118"/>
      <c r="GC471" s="118"/>
      <c r="GD471" s="118"/>
      <c r="GE471" s="118"/>
      <c r="GF471" s="118"/>
      <c r="GG471" s="118"/>
      <c r="GH471" s="118"/>
      <c r="GI471" s="118"/>
      <c r="GJ471" s="118"/>
      <c r="GK471" s="118"/>
      <c r="GL471" s="118"/>
      <c r="GM471" s="118"/>
      <c r="GN471" s="118"/>
      <c r="GO471" s="118"/>
      <c r="GP471" s="118"/>
      <c r="GQ471" s="118"/>
      <c r="GR471" s="118"/>
      <c r="GS471" s="118"/>
      <c r="GT471" s="118"/>
      <c r="GU471" s="118"/>
      <c r="GV471" s="118"/>
      <c r="GW471" s="118"/>
      <c r="GX471" s="118"/>
      <c r="GY471" s="118"/>
      <c r="GZ471" s="118"/>
      <c r="HA471" s="118"/>
      <c r="HB471" s="118"/>
      <c r="HC471" s="118"/>
      <c r="HD471" s="118"/>
      <c r="HE471" s="118"/>
      <c r="HF471" s="118"/>
      <c r="HG471" s="118"/>
      <c r="HH471" s="118"/>
      <c r="HI471" s="118"/>
      <c r="HJ471" s="118"/>
      <c r="HK471" s="118"/>
      <c r="HL471" s="118"/>
      <c r="HM471" s="118"/>
      <c r="HN471" s="118"/>
      <c r="HO471" s="118"/>
      <c r="HP471" s="118"/>
      <c r="HQ471" s="118"/>
      <c r="HR471" s="118"/>
      <c r="HS471" s="118"/>
      <c r="HT471" s="118"/>
      <c r="HU471" s="118"/>
      <c r="HV471" s="118"/>
    </row>
    <row r="472" spans="1:230" x14ac:dyDescent="0.3">
      <c r="A472" s="120"/>
      <c r="B472" s="120"/>
      <c r="C472" s="118"/>
      <c r="D472" s="118"/>
      <c r="E472" s="118"/>
      <c r="F472" s="118"/>
      <c r="G472" s="118"/>
      <c r="H472" s="118"/>
      <c r="I472" s="118"/>
      <c r="J472" s="118"/>
      <c r="K472" s="118"/>
      <c r="L472" s="118"/>
      <c r="M472" s="118"/>
      <c r="N472" s="118"/>
      <c r="O472" s="118"/>
      <c r="P472" s="118"/>
      <c r="Q472" s="118"/>
      <c r="R472" s="118"/>
      <c r="S472" s="118"/>
      <c r="T472" s="123"/>
      <c r="U472" s="120"/>
      <c r="V472" s="118"/>
      <c r="W472" s="118"/>
      <c r="X472" s="118"/>
      <c r="Y472" s="118"/>
      <c r="Z472" s="118"/>
      <c r="AA472" s="118"/>
      <c r="AB472" s="118"/>
      <c r="AC472" s="118"/>
      <c r="AD472" s="118"/>
      <c r="AE472" s="118"/>
      <c r="AF472" s="118"/>
      <c r="AG472" s="118"/>
      <c r="AH472" s="118"/>
      <c r="AI472" s="118"/>
      <c r="AJ472" s="118"/>
      <c r="AK472" s="118"/>
      <c r="AL472" s="118"/>
      <c r="AM472" s="118"/>
      <c r="AN472" s="118"/>
      <c r="AO472" s="118"/>
      <c r="AP472" s="118"/>
      <c r="AQ472" s="118"/>
      <c r="AR472" s="118"/>
      <c r="AS472" s="123"/>
      <c r="AT472" s="123"/>
      <c r="AU472" s="118"/>
      <c r="AV472" s="118"/>
      <c r="AW472" s="118"/>
      <c r="AX472" s="118"/>
      <c r="AY472" s="118"/>
      <c r="AZ472" s="118"/>
      <c r="BA472" s="118"/>
      <c r="BB472" s="118"/>
      <c r="BC472" s="118"/>
      <c r="BD472" s="118"/>
      <c r="BE472" s="118"/>
      <c r="BF472" s="118"/>
      <c r="BG472" s="118"/>
      <c r="BH472" s="118"/>
      <c r="BI472" s="118"/>
      <c r="BJ472" s="118"/>
      <c r="BK472" s="118"/>
      <c r="BL472" s="118"/>
      <c r="BM472" s="118"/>
      <c r="BN472" s="118"/>
      <c r="BO472" s="118"/>
      <c r="BP472" s="118"/>
      <c r="BQ472" s="118"/>
      <c r="BR472" s="118"/>
      <c r="BS472" s="118"/>
      <c r="BT472" s="118"/>
      <c r="BU472" s="118"/>
      <c r="BV472" s="118"/>
      <c r="BW472" s="118"/>
      <c r="BX472" s="118"/>
      <c r="BY472" s="118"/>
      <c r="BZ472" s="118"/>
      <c r="CA472" s="118"/>
      <c r="CB472" s="118"/>
      <c r="CC472" s="118"/>
      <c r="CD472" s="118"/>
      <c r="CE472" s="118"/>
      <c r="CF472" s="118"/>
      <c r="CG472" s="118"/>
      <c r="CH472" s="118"/>
      <c r="CI472" s="118"/>
      <c r="CJ472" s="118"/>
      <c r="CK472" s="118"/>
      <c r="CL472" s="118"/>
      <c r="CM472" s="118"/>
      <c r="CN472" s="118"/>
      <c r="CO472" s="118"/>
      <c r="CP472" s="118"/>
      <c r="CQ472" s="118"/>
      <c r="CR472" s="118"/>
      <c r="CS472" s="118"/>
      <c r="CT472" s="118"/>
      <c r="CU472" s="118"/>
      <c r="CV472" s="118"/>
      <c r="CW472" s="118"/>
      <c r="CX472" s="118"/>
      <c r="CY472" s="118"/>
      <c r="CZ472" s="118"/>
      <c r="DA472" s="118"/>
      <c r="DB472" s="118"/>
      <c r="DC472" s="118"/>
      <c r="DD472" s="118"/>
      <c r="DE472" s="118"/>
      <c r="DF472" s="118"/>
      <c r="DG472" s="118"/>
      <c r="DH472" s="118"/>
      <c r="DI472" s="118"/>
      <c r="DJ472" s="118"/>
      <c r="DK472" s="118"/>
      <c r="DL472" s="118"/>
      <c r="DM472" s="118"/>
      <c r="DN472" s="118"/>
      <c r="DO472" s="118"/>
      <c r="DP472" s="118"/>
      <c r="DQ472" s="118"/>
      <c r="DR472" s="118"/>
      <c r="DS472" s="118"/>
      <c r="DT472" s="118"/>
      <c r="DU472" s="129"/>
      <c r="DV472" s="118"/>
      <c r="DW472" s="118"/>
      <c r="DX472" s="118"/>
      <c r="DY472" s="118"/>
      <c r="DZ472" s="118"/>
      <c r="EA472" s="118"/>
      <c r="EB472" s="118"/>
      <c r="EC472" s="118"/>
      <c r="ED472" s="118"/>
      <c r="EE472" s="118"/>
      <c r="EF472" s="118"/>
      <c r="EG472" s="118"/>
      <c r="EH472" s="118"/>
      <c r="EI472" s="118"/>
      <c r="EJ472" s="118"/>
      <c r="EK472" s="118"/>
      <c r="EL472" s="123"/>
      <c r="EM472" s="123"/>
      <c r="EN472" s="118"/>
      <c r="EO472" s="118"/>
      <c r="EP472" s="118"/>
      <c r="EQ472" s="118"/>
      <c r="ER472" s="118"/>
      <c r="ES472" s="118"/>
      <c r="ET472" s="118"/>
      <c r="EU472" s="118"/>
      <c r="EV472" s="120"/>
      <c r="EW472" s="120"/>
      <c r="EX472" s="118"/>
      <c r="EY472" s="118"/>
      <c r="EZ472" s="118"/>
      <c r="FA472" s="118"/>
      <c r="FB472" s="118"/>
      <c r="FC472" s="118"/>
      <c r="FD472" s="118"/>
      <c r="FE472" s="118"/>
      <c r="FF472" s="118"/>
      <c r="FG472" s="118"/>
      <c r="FH472" s="118"/>
      <c r="FI472" s="118"/>
      <c r="FJ472" s="118"/>
      <c r="FK472" s="118"/>
      <c r="FL472" s="118"/>
      <c r="FM472" s="118"/>
      <c r="FN472" s="118"/>
      <c r="FO472" s="118"/>
      <c r="FP472" s="118"/>
      <c r="FQ472" s="118"/>
      <c r="FR472" s="118"/>
      <c r="FS472" s="118"/>
      <c r="FT472" s="118"/>
      <c r="FU472" s="118"/>
      <c r="FV472" s="118"/>
      <c r="FW472" s="118"/>
      <c r="FX472" s="118"/>
      <c r="FY472" s="118"/>
      <c r="FZ472" s="118"/>
      <c r="GA472" s="118"/>
      <c r="GB472" s="118"/>
      <c r="GC472" s="118"/>
      <c r="GD472" s="118"/>
      <c r="GE472" s="118"/>
      <c r="GF472" s="118"/>
      <c r="GG472" s="118"/>
      <c r="GH472" s="118"/>
      <c r="GI472" s="118"/>
      <c r="GJ472" s="118"/>
      <c r="GK472" s="118"/>
      <c r="GL472" s="118"/>
      <c r="GM472" s="118"/>
      <c r="GN472" s="118"/>
      <c r="GO472" s="118"/>
      <c r="GP472" s="118"/>
      <c r="GQ472" s="118"/>
      <c r="GR472" s="118"/>
      <c r="GS472" s="118"/>
      <c r="GT472" s="118"/>
      <c r="GU472" s="118"/>
      <c r="GV472" s="118"/>
      <c r="GW472" s="118"/>
      <c r="GX472" s="118"/>
      <c r="GY472" s="118"/>
      <c r="GZ472" s="118"/>
      <c r="HA472" s="118"/>
      <c r="HB472" s="118"/>
      <c r="HC472" s="118"/>
      <c r="HD472" s="118"/>
      <c r="HE472" s="118"/>
      <c r="HF472" s="118"/>
      <c r="HG472" s="118"/>
      <c r="HH472" s="118"/>
      <c r="HI472" s="118"/>
      <c r="HJ472" s="118"/>
      <c r="HK472" s="118"/>
      <c r="HL472" s="118"/>
      <c r="HM472" s="118"/>
      <c r="HN472" s="118"/>
      <c r="HO472" s="118"/>
      <c r="HP472" s="118"/>
      <c r="HQ472" s="118"/>
      <c r="HR472" s="118"/>
      <c r="HS472" s="118"/>
      <c r="HT472" s="118"/>
      <c r="HU472" s="118"/>
      <c r="HV472" s="118"/>
    </row>
    <row r="473" spans="1:230" x14ac:dyDescent="0.3">
      <c r="A473" s="120"/>
      <c r="B473" s="120"/>
      <c r="C473" s="118"/>
      <c r="D473" s="118"/>
      <c r="E473" s="118"/>
      <c r="F473" s="118"/>
      <c r="G473" s="118"/>
      <c r="H473" s="118"/>
      <c r="I473" s="118"/>
      <c r="J473" s="118"/>
      <c r="K473" s="118"/>
      <c r="L473" s="118"/>
      <c r="M473" s="118"/>
      <c r="N473" s="118"/>
      <c r="O473" s="118"/>
      <c r="P473" s="118"/>
      <c r="Q473" s="118"/>
      <c r="R473" s="118"/>
      <c r="S473" s="118"/>
      <c r="T473" s="123"/>
      <c r="U473" s="120"/>
      <c r="V473" s="118"/>
      <c r="W473" s="118"/>
      <c r="X473" s="118"/>
      <c r="Y473" s="118"/>
      <c r="Z473" s="118"/>
      <c r="AA473" s="118"/>
      <c r="AB473" s="118"/>
      <c r="AC473" s="118"/>
      <c r="AD473" s="118"/>
      <c r="AE473" s="118"/>
      <c r="AF473" s="118"/>
      <c r="AG473" s="118"/>
      <c r="AH473" s="118"/>
      <c r="AI473" s="118"/>
      <c r="AJ473" s="118"/>
      <c r="AK473" s="118"/>
      <c r="AL473" s="118"/>
      <c r="AM473" s="118"/>
      <c r="AN473" s="118"/>
      <c r="AO473" s="118"/>
      <c r="AP473" s="118"/>
      <c r="AQ473" s="118"/>
      <c r="AR473" s="118"/>
      <c r="AS473" s="123"/>
      <c r="AT473" s="123"/>
      <c r="AU473" s="118"/>
      <c r="AV473" s="118"/>
      <c r="AW473" s="118"/>
      <c r="AX473" s="118"/>
      <c r="AY473" s="118"/>
      <c r="AZ473" s="118"/>
      <c r="BA473" s="118"/>
      <c r="BB473" s="118"/>
      <c r="BC473" s="118"/>
      <c r="BD473" s="118"/>
      <c r="BE473" s="118"/>
      <c r="BF473" s="118"/>
      <c r="BG473" s="118"/>
      <c r="BH473" s="118"/>
      <c r="BI473" s="118"/>
      <c r="BJ473" s="118"/>
      <c r="BK473" s="118"/>
      <c r="BL473" s="118"/>
      <c r="BM473" s="118"/>
      <c r="BN473" s="118"/>
      <c r="BO473" s="118"/>
      <c r="BP473" s="118"/>
      <c r="BQ473" s="118"/>
      <c r="BR473" s="118"/>
      <c r="BS473" s="118"/>
      <c r="BT473" s="118"/>
      <c r="BU473" s="118"/>
      <c r="BV473" s="118"/>
      <c r="BW473" s="118"/>
      <c r="BX473" s="118"/>
      <c r="BY473" s="118"/>
      <c r="BZ473" s="118"/>
      <c r="CA473" s="118"/>
      <c r="CB473" s="118"/>
      <c r="CC473" s="118"/>
      <c r="CD473" s="118"/>
      <c r="CE473" s="118"/>
      <c r="CF473" s="118"/>
      <c r="CG473" s="118"/>
      <c r="CH473" s="118"/>
      <c r="CI473" s="118"/>
      <c r="CJ473" s="118"/>
      <c r="CK473" s="118"/>
      <c r="CL473" s="118"/>
      <c r="CM473" s="118"/>
      <c r="CN473" s="118"/>
      <c r="CO473" s="118"/>
      <c r="CP473" s="118"/>
      <c r="CQ473" s="118"/>
      <c r="CR473" s="118"/>
      <c r="CS473" s="118"/>
      <c r="CT473" s="118"/>
      <c r="CU473" s="118"/>
      <c r="CV473" s="118"/>
      <c r="CW473" s="118"/>
      <c r="CX473" s="118"/>
      <c r="CY473" s="118"/>
      <c r="CZ473" s="118"/>
      <c r="DA473" s="118"/>
      <c r="DB473" s="118"/>
      <c r="DC473" s="118"/>
      <c r="DD473" s="118"/>
      <c r="DE473" s="118"/>
      <c r="DF473" s="118"/>
      <c r="DG473" s="118"/>
      <c r="DH473" s="118"/>
      <c r="DI473" s="118"/>
      <c r="DJ473" s="118"/>
      <c r="DK473" s="118"/>
      <c r="DL473" s="118"/>
      <c r="DM473" s="118"/>
      <c r="DN473" s="118"/>
      <c r="DO473" s="118"/>
      <c r="DP473" s="118"/>
      <c r="DQ473" s="118"/>
      <c r="DR473" s="118"/>
      <c r="DS473" s="118"/>
      <c r="DT473" s="118"/>
      <c r="DU473" s="129"/>
      <c r="DV473" s="118"/>
      <c r="DW473" s="118"/>
      <c r="DX473" s="118"/>
      <c r="DY473" s="118"/>
      <c r="DZ473" s="118"/>
      <c r="EA473" s="118"/>
      <c r="EB473" s="118"/>
      <c r="EC473" s="118"/>
      <c r="ED473" s="118"/>
      <c r="EE473" s="118"/>
      <c r="EF473" s="118"/>
      <c r="EG473" s="118"/>
      <c r="EH473" s="118"/>
      <c r="EI473" s="118"/>
      <c r="EJ473" s="118"/>
      <c r="EK473" s="118"/>
      <c r="EL473" s="123"/>
      <c r="EM473" s="123"/>
      <c r="EN473" s="118"/>
      <c r="EO473" s="118"/>
      <c r="EP473" s="118"/>
      <c r="EQ473" s="118"/>
      <c r="ER473" s="118"/>
      <c r="ES473" s="118"/>
      <c r="ET473" s="118"/>
      <c r="EU473" s="118"/>
      <c r="EV473" s="120"/>
      <c r="EW473" s="120"/>
      <c r="EX473" s="118"/>
      <c r="EY473" s="118"/>
      <c r="EZ473" s="118"/>
      <c r="FA473" s="118"/>
      <c r="FB473" s="118"/>
      <c r="FC473" s="118"/>
      <c r="FD473" s="118"/>
      <c r="FE473" s="118"/>
      <c r="FF473" s="118"/>
      <c r="FG473" s="118"/>
      <c r="FH473" s="118"/>
      <c r="FI473" s="118"/>
      <c r="FJ473" s="118"/>
      <c r="FK473" s="118"/>
      <c r="FL473" s="118"/>
      <c r="FM473" s="118"/>
      <c r="FN473" s="118"/>
      <c r="FO473" s="118"/>
      <c r="FP473" s="118"/>
      <c r="FQ473" s="118"/>
      <c r="FR473" s="118"/>
      <c r="FS473" s="118"/>
      <c r="FT473" s="118"/>
      <c r="FU473" s="118"/>
      <c r="FV473" s="118"/>
      <c r="FW473" s="118"/>
      <c r="FX473" s="118"/>
      <c r="FY473" s="118"/>
      <c r="FZ473" s="118"/>
      <c r="GA473" s="118"/>
      <c r="GB473" s="118"/>
      <c r="GC473" s="118"/>
      <c r="GD473" s="118"/>
      <c r="GE473" s="118"/>
      <c r="GF473" s="118"/>
      <c r="GG473" s="118"/>
      <c r="GH473" s="118"/>
      <c r="GI473" s="118"/>
      <c r="GJ473" s="118"/>
      <c r="GK473" s="118"/>
      <c r="GL473" s="118"/>
      <c r="GM473" s="118"/>
      <c r="GN473" s="118"/>
      <c r="GO473" s="118"/>
      <c r="GP473" s="118"/>
      <c r="GQ473" s="118"/>
      <c r="GR473" s="118"/>
      <c r="GS473" s="118"/>
      <c r="GT473" s="118"/>
      <c r="GU473" s="118"/>
      <c r="GV473" s="118"/>
      <c r="GW473" s="118"/>
      <c r="GX473" s="118"/>
      <c r="GY473" s="118"/>
      <c r="GZ473" s="118"/>
      <c r="HA473" s="118"/>
      <c r="HB473" s="118"/>
      <c r="HC473" s="118"/>
      <c r="HD473" s="118"/>
      <c r="HE473" s="118"/>
      <c r="HF473" s="118"/>
      <c r="HG473" s="118"/>
      <c r="HH473" s="118"/>
      <c r="HI473" s="118"/>
      <c r="HJ473" s="118"/>
      <c r="HK473" s="118"/>
      <c r="HL473" s="118"/>
      <c r="HM473" s="118"/>
      <c r="HN473" s="118"/>
      <c r="HO473" s="118"/>
      <c r="HP473" s="118"/>
      <c r="HQ473" s="118"/>
      <c r="HR473" s="118"/>
      <c r="HS473" s="118"/>
      <c r="HT473" s="118"/>
      <c r="HU473" s="118"/>
      <c r="HV473" s="118"/>
    </row>
    <row r="474" spans="1:230" x14ac:dyDescent="0.3">
      <c r="A474" s="120"/>
      <c r="B474" s="120"/>
      <c r="C474" s="118"/>
      <c r="D474" s="118"/>
      <c r="E474" s="118"/>
      <c r="F474" s="118"/>
      <c r="G474" s="118"/>
      <c r="H474" s="118"/>
      <c r="I474" s="118"/>
      <c r="J474" s="118"/>
      <c r="K474" s="118"/>
      <c r="L474" s="118"/>
      <c r="M474" s="118"/>
      <c r="N474" s="118"/>
      <c r="O474" s="118"/>
      <c r="P474" s="118"/>
      <c r="Q474" s="118"/>
      <c r="R474" s="118"/>
      <c r="S474" s="118"/>
      <c r="T474" s="123"/>
      <c r="U474" s="120"/>
      <c r="V474" s="118"/>
      <c r="W474" s="118"/>
      <c r="X474" s="118"/>
      <c r="Y474" s="118"/>
      <c r="Z474" s="118"/>
      <c r="AA474" s="118"/>
      <c r="AB474" s="118"/>
      <c r="AC474" s="118"/>
      <c r="AD474" s="118"/>
      <c r="AE474" s="118"/>
      <c r="AF474" s="118"/>
      <c r="AG474" s="118"/>
      <c r="AH474" s="118"/>
      <c r="AI474" s="118"/>
      <c r="AJ474" s="118"/>
      <c r="AK474" s="118"/>
      <c r="AL474" s="118"/>
      <c r="AM474" s="118"/>
      <c r="AN474" s="118"/>
      <c r="AO474" s="118"/>
      <c r="AP474" s="118"/>
      <c r="AQ474" s="118"/>
      <c r="AR474" s="118"/>
      <c r="AS474" s="123"/>
      <c r="AT474" s="123"/>
      <c r="AU474" s="118"/>
      <c r="AV474" s="118"/>
      <c r="AW474" s="118"/>
      <c r="AX474" s="118"/>
      <c r="AY474" s="118"/>
      <c r="AZ474" s="118"/>
      <c r="BA474" s="118"/>
      <c r="BB474" s="118"/>
      <c r="BC474" s="118"/>
      <c r="BD474" s="118"/>
      <c r="BE474" s="118"/>
      <c r="BF474" s="118"/>
      <c r="BG474" s="118"/>
      <c r="BH474" s="118"/>
      <c r="BI474" s="118"/>
      <c r="BJ474" s="118"/>
      <c r="BK474" s="118"/>
      <c r="BL474" s="118"/>
      <c r="BM474" s="118"/>
      <c r="BN474" s="118"/>
      <c r="BO474" s="118"/>
      <c r="BP474" s="118"/>
      <c r="BQ474" s="118"/>
      <c r="BR474" s="118"/>
      <c r="BS474" s="118"/>
      <c r="BT474" s="118"/>
      <c r="BU474" s="118"/>
      <c r="BV474" s="118"/>
      <c r="BW474" s="118"/>
      <c r="BX474" s="118"/>
      <c r="BY474" s="118"/>
      <c r="BZ474" s="118"/>
      <c r="CA474" s="118"/>
      <c r="CB474" s="118"/>
      <c r="CC474" s="118"/>
      <c r="CD474" s="118"/>
      <c r="CE474" s="118"/>
      <c r="CF474" s="118"/>
      <c r="CG474" s="118"/>
      <c r="CH474" s="118"/>
      <c r="CI474" s="118"/>
      <c r="CJ474" s="118"/>
      <c r="CK474" s="118"/>
      <c r="CL474" s="118"/>
      <c r="CM474" s="118"/>
      <c r="CN474" s="118"/>
      <c r="CO474" s="118"/>
      <c r="CP474" s="118"/>
      <c r="CQ474" s="118"/>
      <c r="CR474" s="118"/>
      <c r="CS474" s="118"/>
      <c r="CT474" s="118"/>
      <c r="CU474" s="118"/>
      <c r="CV474" s="118"/>
      <c r="CW474" s="118"/>
      <c r="CX474" s="118"/>
      <c r="CY474" s="118"/>
      <c r="CZ474" s="118"/>
      <c r="DA474" s="118"/>
      <c r="DB474" s="118"/>
      <c r="DC474" s="118"/>
      <c r="DD474" s="118"/>
      <c r="DE474" s="118"/>
      <c r="DF474" s="118"/>
      <c r="DG474" s="118"/>
      <c r="DH474" s="118"/>
      <c r="DI474" s="118"/>
      <c r="DJ474" s="118"/>
      <c r="DK474" s="118"/>
      <c r="DL474" s="118"/>
      <c r="DM474" s="118"/>
      <c r="DN474" s="118"/>
      <c r="DO474" s="118"/>
      <c r="DP474" s="118"/>
      <c r="DQ474" s="118"/>
      <c r="DR474" s="118"/>
      <c r="DS474" s="118"/>
      <c r="DT474" s="118"/>
      <c r="DU474" s="129"/>
      <c r="DV474" s="118"/>
      <c r="DW474" s="118"/>
      <c r="DX474" s="118"/>
      <c r="DY474" s="118"/>
      <c r="DZ474" s="118"/>
      <c r="EA474" s="118"/>
      <c r="EB474" s="118"/>
      <c r="EC474" s="118"/>
      <c r="ED474" s="118"/>
      <c r="EE474" s="118"/>
      <c r="EF474" s="118"/>
      <c r="EG474" s="118"/>
      <c r="EH474" s="118"/>
      <c r="EI474" s="118"/>
      <c r="EJ474" s="118"/>
      <c r="EK474" s="118"/>
      <c r="EL474" s="123"/>
      <c r="EM474" s="123"/>
      <c r="EN474" s="118"/>
      <c r="EO474" s="118"/>
      <c r="EP474" s="118"/>
      <c r="EQ474" s="118"/>
      <c r="ER474" s="118"/>
      <c r="ES474" s="118"/>
      <c r="ET474" s="118"/>
      <c r="EU474" s="118"/>
      <c r="EV474" s="120"/>
      <c r="EW474" s="120"/>
      <c r="EX474" s="118"/>
      <c r="EY474" s="118"/>
      <c r="EZ474" s="118"/>
      <c r="FA474" s="118"/>
      <c r="FB474" s="118"/>
      <c r="FC474" s="118"/>
      <c r="FD474" s="118"/>
      <c r="FE474" s="118"/>
      <c r="FF474" s="118"/>
      <c r="FG474" s="118"/>
      <c r="FH474" s="118"/>
      <c r="FI474" s="118"/>
      <c r="FJ474" s="118"/>
      <c r="FK474" s="118"/>
      <c r="FL474" s="118"/>
      <c r="FM474" s="118"/>
      <c r="FN474" s="118"/>
      <c r="FO474" s="118"/>
      <c r="FP474" s="118"/>
      <c r="FQ474" s="118"/>
      <c r="FR474" s="118"/>
      <c r="FS474" s="118"/>
      <c r="FT474" s="118"/>
      <c r="FU474" s="118"/>
      <c r="FV474" s="118"/>
      <c r="FW474" s="118"/>
      <c r="FX474" s="118"/>
      <c r="FY474" s="118"/>
      <c r="FZ474" s="118"/>
      <c r="GA474" s="118"/>
      <c r="GB474" s="118"/>
      <c r="GC474" s="118"/>
      <c r="GD474" s="118"/>
      <c r="GE474" s="118"/>
      <c r="GF474" s="118"/>
      <c r="GG474" s="118"/>
      <c r="GH474" s="118"/>
      <c r="GI474" s="118"/>
      <c r="GJ474" s="118"/>
      <c r="GK474" s="118"/>
      <c r="GL474" s="118"/>
      <c r="GM474" s="118"/>
      <c r="GN474" s="118"/>
      <c r="GO474" s="118"/>
      <c r="GP474" s="118"/>
      <c r="GQ474" s="118"/>
      <c r="GR474" s="118"/>
      <c r="GS474" s="118"/>
      <c r="GT474" s="118"/>
      <c r="GU474" s="118"/>
      <c r="GV474" s="118"/>
      <c r="GW474" s="118"/>
      <c r="GX474" s="118"/>
      <c r="GY474" s="118"/>
      <c r="GZ474" s="118"/>
      <c r="HA474" s="118"/>
      <c r="HB474" s="118"/>
      <c r="HC474" s="118"/>
      <c r="HD474" s="118"/>
      <c r="HE474" s="118"/>
      <c r="HF474" s="118"/>
      <c r="HG474" s="118"/>
      <c r="HH474" s="118"/>
      <c r="HI474" s="118"/>
      <c r="HJ474" s="118"/>
      <c r="HK474" s="118"/>
      <c r="HL474" s="118"/>
      <c r="HM474" s="118"/>
      <c r="HN474" s="118"/>
      <c r="HO474" s="118"/>
      <c r="HP474" s="118"/>
      <c r="HQ474" s="118"/>
      <c r="HR474" s="118"/>
      <c r="HS474" s="118"/>
      <c r="HT474" s="118"/>
      <c r="HU474" s="118"/>
      <c r="HV474" s="118"/>
    </row>
    <row r="475" spans="1:230" x14ac:dyDescent="0.3">
      <c r="A475" s="120"/>
      <c r="B475" s="120"/>
      <c r="C475" s="118"/>
      <c r="D475" s="118"/>
      <c r="E475" s="118"/>
      <c r="F475" s="118"/>
      <c r="G475" s="118"/>
      <c r="H475" s="118"/>
      <c r="I475" s="118"/>
      <c r="J475" s="118"/>
      <c r="K475" s="118"/>
      <c r="L475" s="118"/>
      <c r="M475" s="118"/>
      <c r="N475" s="118"/>
      <c r="O475" s="118"/>
      <c r="P475" s="118"/>
      <c r="Q475" s="118"/>
      <c r="R475" s="118"/>
      <c r="S475" s="118"/>
      <c r="T475" s="123"/>
      <c r="U475" s="120"/>
      <c r="V475" s="118"/>
      <c r="W475" s="118"/>
      <c r="X475" s="118"/>
      <c r="Y475" s="118"/>
      <c r="Z475" s="118"/>
      <c r="AA475" s="118"/>
      <c r="AB475" s="118"/>
      <c r="AC475" s="118"/>
      <c r="AD475" s="118"/>
      <c r="AE475" s="118"/>
      <c r="AF475" s="118"/>
      <c r="AG475" s="118"/>
      <c r="AH475" s="118"/>
      <c r="AI475" s="118"/>
      <c r="AJ475" s="118"/>
      <c r="AK475" s="118"/>
      <c r="AL475" s="118"/>
      <c r="AM475" s="118"/>
      <c r="AN475" s="118"/>
      <c r="AO475" s="118"/>
      <c r="AP475" s="118"/>
      <c r="AQ475" s="118"/>
      <c r="AR475" s="118"/>
      <c r="AS475" s="123"/>
      <c r="AT475" s="123"/>
      <c r="AU475" s="118"/>
      <c r="AV475" s="118"/>
      <c r="AW475" s="118"/>
      <c r="AX475" s="118"/>
      <c r="AY475" s="118"/>
      <c r="AZ475" s="118"/>
      <c r="BA475" s="118"/>
      <c r="BB475" s="118"/>
      <c r="BC475" s="118"/>
      <c r="BD475" s="118"/>
      <c r="BE475" s="118"/>
      <c r="BF475" s="118"/>
      <c r="BG475" s="118"/>
      <c r="BH475" s="118"/>
      <c r="BI475" s="118"/>
      <c r="BJ475" s="118"/>
      <c r="BK475" s="118"/>
      <c r="BL475" s="118"/>
      <c r="BM475" s="118"/>
      <c r="BN475" s="118"/>
      <c r="BO475" s="118"/>
      <c r="BP475" s="118"/>
      <c r="BQ475" s="118"/>
      <c r="BR475" s="118"/>
      <c r="BS475" s="118"/>
      <c r="BT475" s="118"/>
      <c r="BU475" s="118"/>
      <c r="BV475" s="118"/>
      <c r="BW475" s="118"/>
      <c r="BX475" s="118"/>
      <c r="BY475" s="118"/>
      <c r="BZ475" s="118"/>
      <c r="CA475" s="118"/>
      <c r="CB475" s="118"/>
      <c r="CC475" s="118"/>
      <c r="CD475" s="118"/>
      <c r="CE475" s="118"/>
      <c r="CF475" s="118"/>
      <c r="CG475" s="118"/>
      <c r="CH475" s="118"/>
      <c r="CI475" s="118"/>
      <c r="CJ475" s="118"/>
      <c r="CK475" s="118"/>
      <c r="CL475" s="118"/>
      <c r="CM475" s="118"/>
      <c r="CN475" s="118"/>
      <c r="CO475" s="118"/>
      <c r="CP475" s="118"/>
      <c r="CQ475" s="118"/>
      <c r="CR475" s="118"/>
      <c r="CS475" s="118"/>
      <c r="CT475" s="118"/>
      <c r="CU475" s="118"/>
      <c r="CV475" s="118"/>
      <c r="CW475" s="118"/>
      <c r="CX475" s="118"/>
      <c r="CY475" s="118"/>
      <c r="CZ475" s="118"/>
      <c r="DA475" s="118"/>
      <c r="DB475" s="118"/>
      <c r="DC475" s="118"/>
      <c r="DD475" s="118"/>
      <c r="DE475" s="118"/>
      <c r="DF475" s="118"/>
      <c r="DG475" s="118"/>
      <c r="DH475" s="118"/>
      <c r="DI475" s="118"/>
      <c r="DJ475" s="118"/>
      <c r="DK475" s="118"/>
      <c r="DL475" s="118"/>
      <c r="DM475" s="118"/>
      <c r="DN475" s="118"/>
      <c r="DO475" s="118"/>
      <c r="DP475" s="118"/>
      <c r="DQ475" s="118"/>
      <c r="DR475" s="118"/>
      <c r="DS475" s="118"/>
      <c r="DT475" s="118"/>
      <c r="DU475" s="129"/>
      <c r="DV475" s="118"/>
      <c r="DW475" s="118"/>
      <c r="DX475" s="118"/>
      <c r="DY475" s="118"/>
      <c r="DZ475" s="118"/>
      <c r="EA475" s="118"/>
      <c r="EB475" s="118"/>
      <c r="EC475" s="118"/>
      <c r="ED475" s="118"/>
      <c r="EE475" s="118"/>
      <c r="EF475" s="118"/>
      <c r="EG475" s="118"/>
      <c r="EH475" s="118"/>
      <c r="EI475" s="118"/>
      <c r="EJ475" s="118"/>
      <c r="EK475" s="118"/>
      <c r="EL475" s="123"/>
      <c r="EM475" s="123"/>
      <c r="EN475" s="118"/>
      <c r="EO475" s="118"/>
      <c r="EP475" s="118"/>
      <c r="EQ475" s="118"/>
      <c r="ER475" s="118"/>
      <c r="ES475" s="118"/>
      <c r="ET475" s="118"/>
      <c r="EU475" s="118"/>
      <c r="EV475" s="120"/>
      <c r="EW475" s="120"/>
      <c r="EX475" s="118"/>
      <c r="EY475" s="118"/>
      <c r="EZ475" s="118"/>
      <c r="FA475" s="118"/>
      <c r="FB475" s="118"/>
      <c r="FC475" s="118"/>
      <c r="FD475" s="118"/>
      <c r="FE475" s="118"/>
      <c r="FF475" s="118"/>
      <c r="FG475" s="118"/>
      <c r="FH475" s="118"/>
      <c r="FI475" s="118"/>
      <c r="FJ475" s="118"/>
      <c r="FK475" s="118"/>
      <c r="FL475" s="118"/>
      <c r="FM475" s="118"/>
      <c r="FN475" s="118"/>
      <c r="FO475" s="118"/>
      <c r="FP475" s="118"/>
      <c r="FQ475" s="118"/>
      <c r="FR475" s="118"/>
      <c r="FS475" s="118"/>
      <c r="FT475" s="118"/>
      <c r="FU475" s="118"/>
      <c r="FV475" s="118"/>
      <c r="FW475" s="118"/>
      <c r="FX475" s="118"/>
      <c r="FY475" s="118"/>
      <c r="FZ475" s="118"/>
      <c r="GA475" s="118"/>
      <c r="GB475" s="118"/>
      <c r="GC475" s="118"/>
      <c r="GD475" s="118"/>
      <c r="GE475" s="118"/>
      <c r="GF475" s="118"/>
      <c r="GG475" s="118"/>
      <c r="GH475" s="118"/>
      <c r="GI475" s="118"/>
      <c r="GJ475" s="118"/>
      <c r="GK475" s="118"/>
      <c r="GL475" s="118"/>
      <c r="GM475" s="118"/>
      <c r="GN475" s="118"/>
      <c r="GO475" s="118"/>
      <c r="GP475" s="118"/>
      <c r="GQ475" s="118"/>
      <c r="GR475" s="118"/>
      <c r="GS475" s="118"/>
      <c r="GT475" s="118"/>
      <c r="GU475" s="118"/>
      <c r="GV475" s="118"/>
      <c r="GW475" s="118"/>
      <c r="GX475" s="118"/>
      <c r="GY475" s="118"/>
      <c r="GZ475" s="118"/>
      <c r="HA475" s="118"/>
      <c r="HB475" s="118"/>
      <c r="HC475" s="118"/>
      <c r="HD475" s="118"/>
      <c r="HE475" s="118"/>
      <c r="HF475" s="118"/>
      <c r="HG475" s="118"/>
      <c r="HH475" s="118"/>
      <c r="HI475" s="118"/>
      <c r="HJ475" s="118"/>
      <c r="HK475" s="118"/>
      <c r="HL475" s="118"/>
      <c r="HM475" s="118"/>
      <c r="HN475" s="118"/>
      <c r="HO475" s="118"/>
      <c r="HP475" s="118"/>
      <c r="HQ475" s="118"/>
      <c r="HR475" s="118"/>
      <c r="HS475" s="118"/>
      <c r="HT475" s="118"/>
      <c r="HU475" s="118"/>
      <c r="HV475" s="118"/>
    </row>
    <row r="476" spans="1:230" x14ac:dyDescent="0.3">
      <c r="A476" s="120"/>
      <c r="B476" s="120"/>
      <c r="C476" s="118"/>
      <c r="D476" s="118"/>
      <c r="E476" s="118"/>
      <c r="F476" s="118"/>
      <c r="G476" s="118"/>
      <c r="H476" s="118"/>
      <c r="I476" s="118"/>
      <c r="J476" s="118"/>
      <c r="K476" s="118"/>
      <c r="L476" s="118"/>
      <c r="M476" s="118"/>
      <c r="N476" s="118"/>
      <c r="O476" s="118"/>
      <c r="P476" s="118"/>
      <c r="Q476" s="118"/>
      <c r="R476" s="118"/>
      <c r="S476" s="118"/>
      <c r="T476" s="123"/>
      <c r="U476" s="120"/>
      <c r="V476" s="118"/>
      <c r="W476" s="118"/>
      <c r="X476" s="118"/>
      <c r="Y476" s="118"/>
      <c r="Z476" s="118"/>
      <c r="AA476" s="118"/>
      <c r="AB476" s="118"/>
      <c r="AC476" s="118"/>
      <c r="AD476" s="118"/>
      <c r="AE476" s="118"/>
      <c r="AF476" s="118"/>
      <c r="AG476" s="118"/>
      <c r="AH476" s="118"/>
      <c r="AI476" s="118"/>
      <c r="AJ476" s="118"/>
      <c r="AK476" s="118"/>
      <c r="AL476" s="118"/>
      <c r="AM476" s="118"/>
      <c r="AN476" s="118"/>
      <c r="AO476" s="118"/>
      <c r="AP476" s="118"/>
      <c r="AQ476" s="118"/>
      <c r="AR476" s="118"/>
      <c r="AS476" s="123"/>
      <c r="AT476" s="123"/>
      <c r="AU476" s="118"/>
      <c r="AV476" s="118"/>
      <c r="AW476" s="118"/>
      <c r="AX476" s="118"/>
      <c r="AY476" s="118"/>
      <c r="AZ476" s="118"/>
      <c r="BA476" s="118"/>
      <c r="BB476" s="118"/>
      <c r="BC476" s="118"/>
      <c r="BD476" s="118"/>
      <c r="BE476" s="118"/>
      <c r="BF476" s="118"/>
      <c r="BG476" s="118"/>
      <c r="BH476" s="118"/>
      <c r="BI476" s="118"/>
      <c r="BJ476" s="118"/>
      <c r="BK476" s="118"/>
      <c r="BL476" s="118"/>
      <c r="BM476" s="118"/>
      <c r="BN476" s="118"/>
      <c r="BO476" s="118"/>
      <c r="BP476" s="118"/>
      <c r="BQ476" s="118"/>
      <c r="BR476" s="118"/>
      <c r="BS476" s="118"/>
      <c r="BT476" s="118"/>
      <c r="BU476" s="118"/>
      <c r="BV476" s="118"/>
      <c r="BW476" s="118"/>
      <c r="BX476" s="118"/>
      <c r="BY476" s="118"/>
      <c r="BZ476" s="118"/>
      <c r="CA476" s="118"/>
      <c r="CB476" s="118"/>
      <c r="CC476" s="118"/>
      <c r="CD476" s="118"/>
      <c r="CE476" s="118"/>
      <c r="CF476" s="118"/>
      <c r="CG476" s="118"/>
      <c r="CH476" s="118"/>
      <c r="CI476" s="118"/>
      <c r="CJ476" s="118"/>
      <c r="CK476" s="118"/>
      <c r="CL476" s="118"/>
      <c r="CM476" s="118"/>
      <c r="CN476" s="118"/>
      <c r="CO476" s="118"/>
      <c r="CP476" s="118"/>
      <c r="CQ476" s="118"/>
      <c r="CR476" s="118"/>
      <c r="CS476" s="118"/>
      <c r="CT476" s="118"/>
      <c r="CU476" s="118"/>
      <c r="CV476" s="118"/>
      <c r="CW476" s="118"/>
      <c r="CX476" s="118"/>
      <c r="CY476" s="118"/>
      <c r="CZ476" s="118"/>
      <c r="DA476" s="118"/>
      <c r="DB476" s="118"/>
      <c r="DC476" s="118"/>
      <c r="DD476" s="118"/>
      <c r="DE476" s="118"/>
      <c r="DF476" s="118"/>
      <c r="DG476" s="118"/>
      <c r="DH476" s="118"/>
      <c r="DI476" s="118"/>
      <c r="DJ476" s="118"/>
      <c r="DK476" s="118"/>
      <c r="DL476" s="118"/>
      <c r="DM476" s="118"/>
      <c r="DN476" s="118"/>
      <c r="DO476" s="118"/>
      <c r="DP476" s="118"/>
      <c r="DQ476" s="118"/>
      <c r="DR476" s="118"/>
      <c r="DS476" s="118"/>
      <c r="DT476" s="118"/>
      <c r="DU476" s="129"/>
      <c r="DV476" s="118"/>
      <c r="DW476" s="118"/>
      <c r="DX476" s="118"/>
      <c r="DY476" s="118"/>
      <c r="DZ476" s="118"/>
      <c r="EA476" s="118"/>
      <c r="EB476" s="118"/>
      <c r="EC476" s="118"/>
      <c r="ED476" s="118"/>
      <c r="EE476" s="118"/>
      <c r="EF476" s="118"/>
      <c r="EG476" s="118"/>
      <c r="EH476" s="118"/>
      <c r="EI476" s="118"/>
      <c r="EJ476" s="118"/>
      <c r="EK476" s="118"/>
      <c r="EL476" s="123"/>
      <c r="EM476" s="123"/>
      <c r="EN476" s="118"/>
      <c r="EO476" s="118"/>
      <c r="EP476" s="118"/>
      <c r="EQ476" s="118"/>
      <c r="ER476" s="118"/>
      <c r="ES476" s="118"/>
      <c r="ET476" s="118"/>
      <c r="EU476" s="118"/>
      <c r="EV476" s="120"/>
      <c r="EW476" s="120"/>
      <c r="EX476" s="118"/>
      <c r="EY476" s="118"/>
      <c r="EZ476" s="118"/>
      <c r="FA476" s="118"/>
      <c r="FB476" s="118"/>
      <c r="FC476" s="118"/>
      <c r="FD476" s="118"/>
      <c r="FE476" s="118"/>
      <c r="FF476" s="118"/>
      <c r="FG476" s="118"/>
      <c r="FH476" s="118"/>
      <c r="FI476" s="118"/>
      <c r="FJ476" s="118"/>
      <c r="FK476" s="118"/>
      <c r="FL476" s="118"/>
      <c r="FM476" s="118"/>
      <c r="FN476" s="118"/>
      <c r="FO476" s="118"/>
      <c r="FP476" s="118"/>
      <c r="FQ476" s="118"/>
      <c r="FR476" s="118"/>
      <c r="FS476" s="118"/>
      <c r="FT476" s="118"/>
      <c r="FU476" s="118"/>
      <c r="FV476" s="118"/>
      <c r="FW476" s="118"/>
      <c r="FX476" s="118"/>
      <c r="FY476" s="118"/>
      <c r="FZ476" s="118"/>
      <c r="GA476" s="118"/>
      <c r="GB476" s="118"/>
      <c r="GC476" s="118"/>
      <c r="GD476" s="118"/>
      <c r="GE476" s="118"/>
      <c r="GF476" s="118"/>
      <c r="GG476" s="118"/>
      <c r="GH476" s="118"/>
      <c r="GI476" s="118"/>
      <c r="GJ476" s="118"/>
      <c r="GK476" s="118"/>
      <c r="GL476" s="118"/>
      <c r="GM476" s="118"/>
      <c r="GN476" s="118"/>
      <c r="GO476" s="118"/>
      <c r="GP476" s="118"/>
      <c r="GQ476" s="118"/>
      <c r="GR476" s="118"/>
      <c r="GS476" s="118"/>
      <c r="GT476" s="118"/>
      <c r="GU476" s="118"/>
      <c r="GV476" s="118"/>
      <c r="GW476" s="118"/>
      <c r="GX476" s="118"/>
      <c r="GY476" s="118"/>
      <c r="GZ476" s="118"/>
      <c r="HA476" s="118"/>
      <c r="HB476" s="118"/>
      <c r="HC476" s="118"/>
      <c r="HD476" s="118"/>
      <c r="HE476" s="118"/>
      <c r="HF476" s="118"/>
      <c r="HG476" s="118"/>
      <c r="HH476" s="118"/>
      <c r="HI476" s="118"/>
      <c r="HJ476" s="118"/>
      <c r="HK476" s="118"/>
      <c r="HL476" s="118"/>
      <c r="HM476" s="118"/>
      <c r="HN476" s="118"/>
      <c r="HO476" s="118"/>
      <c r="HP476" s="118"/>
      <c r="HQ476" s="118"/>
      <c r="HR476" s="118"/>
      <c r="HS476" s="118"/>
      <c r="HT476" s="118"/>
      <c r="HU476" s="118"/>
      <c r="HV476" s="118"/>
    </row>
    <row r="477" spans="1:230" x14ac:dyDescent="0.3">
      <c r="A477" s="120"/>
      <c r="B477" s="120"/>
      <c r="C477" s="118"/>
      <c r="D477" s="118"/>
      <c r="E477" s="118"/>
      <c r="F477" s="118"/>
      <c r="G477" s="118"/>
      <c r="H477" s="118"/>
      <c r="I477" s="118"/>
      <c r="J477" s="118"/>
      <c r="K477" s="118"/>
      <c r="L477" s="118"/>
      <c r="M477" s="118"/>
      <c r="N477" s="118"/>
      <c r="O477" s="118"/>
      <c r="P477" s="118"/>
      <c r="Q477" s="118"/>
      <c r="R477" s="118"/>
      <c r="S477" s="118"/>
      <c r="T477" s="123"/>
      <c r="U477" s="120"/>
      <c r="V477" s="118"/>
      <c r="W477" s="118"/>
      <c r="X477" s="118"/>
      <c r="Y477" s="118"/>
      <c r="Z477" s="118"/>
      <c r="AA477" s="118"/>
      <c r="AB477" s="118"/>
      <c r="AC477" s="118"/>
      <c r="AD477" s="118"/>
      <c r="AE477" s="118"/>
      <c r="AF477" s="118"/>
      <c r="AG477" s="118"/>
      <c r="AH477" s="118"/>
      <c r="AI477" s="118"/>
      <c r="AJ477" s="118"/>
      <c r="AK477" s="118"/>
      <c r="AL477" s="118"/>
      <c r="AM477" s="118"/>
      <c r="AN477" s="118"/>
      <c r="AO477" s="118"/>
      <c r="AP477" s="118"/>
      <c r="AQ477" s="118"/>
      <c r="AR477" s="118"/>
      <c r="AS477" s="123"/>
      <c r="AT477" s="123"/>
      <c r="AU477" s="118"/>
      <c r="AV477" s="118"/>
      <c r="AW477" s="118"/>
      <c r="AX477" s="118"/>
      <c r="AY477" s="118"/>
      <c r="AZ477" s="118"/>
      <c r="BA477" s="118"/>
      <c r="BB477" s="118"/>
      <c r="BC477" s="118"/>
      <c r="BD477" s="118"/>
      <c r="BE477" s="118"/>
      <c r="BF477" s="118"/>
      <c r="BG477" s="118"/>
      <c r="BH477" s="118"/>
      <c r="BI477" s="118"/>
      <c r="BJ477" s="118"/>
      <c r="BK477" s="118"/>
      <c r="BL477" s="118"/>
      <c r="BM477" s="118"/>
      <c r="BN477" s="118"/>
      <c r="BO477" s="118"/>
      <c r="BP477" s="118"/>
      <c r="BQ477" s="118"/>
      <c r="BR477" s="118"/>
      <c r="BS477" s="118"/>
      <c r="BT477" s="118"/>
      <c r="BU477" s="118"/>
      <c r="BV477" s="118"/>
      <c r="BW477" s="118"/>
      <c r="BX477" s="118"/>
      <c r="BY477" s="118"/>
      <c r="BZ477" s="118"/>
      <c r="CA477" s="118"/>
      <c r="CB477" s="118"/>
      <c r="CC477" s="118"/>
      <c r="CD477" s="118"/>
      <c r="CE477" s="118"/>
      <c r="CF477" s="118"/>
      <c r="CG477" s="118"/>
      <c r="CH477" s="118"/>
      <c r="CI477" s="118"/>
      <c r="CJ477" s="118"/>
      <c r="CK477" s="118"/>
      <c r="CL477" s="118"/>
      <c r="CM477" s="118"/>
      <c r="CN477" s="118"/>
      <c r="CO477" s="118"/>
      <c r="CP477" s="118"/>
      <c r="CQ477" s="118"/>
      <c r="CR477" s="118"/>
      <c r="CS477" s="118"/>
      <c r="CT477" s="118"/>
      <c r="CU477" s="118"/>
      <c r="CV477" s="118"/>
      <c r="CW477" s="118"/>
      <c r="CX477" s="118"/>
      <c r="CY477" s="118"/>
      <c r="CZ477" s="118"/>
      <c r="DA477" s="118"/>
      <c r="DB477" s="118"/>
      <c r="DC477" s="118"/>
      <c r="DD477" s="118"/>
      <c r="DE477" s="118"/>
      <c r="DF477" s="118"/>
      <c r="DG477" s="118"/>
      <c r="DH477" s="118"/>
      <c r="DI477" s="118"/>
      <c r="DJ477" s="118"/>
      <c r="DK477" s="118"/>
      <c r="DL477" s="118"/>
      <c r="DM477" s="118"/>
      <c r="DN477" s="118"/>
      <c r="DO477" s="118"/>
      <c r="DP477" s="118"/>
      <c r="DQ477" s="118"/>
      <c r="DR477" s="118"/>
      <c r="DS477" s="118"/>
      <c r="DT477" s="118"/>
      <c r="DU477" s="129"/>
      <c r="DV477" s="118"/>
      <c r="DW477" s="118"/>
      <c r="DX477" s="118"/>
      <c r="DY477" s="118"/>
      <c r="DZ477" s="118"/>
      <c r="EA477" s="118"/>
      <c r="EB477" s="118"/>
      <c r="EC477" s="118"/>
      <c r="ED477" s="118"/>
      <c r="EE477" s="118"/>
      <c r="EF477" s="118"/>
      <c r="EG477" s="118"/>
      <c r="EH477" s="118"/>
      <c r="EI477" s="118"/>
      <c r="EJ477" s="118"/>
      <c r="EK477" s="118"/>
      <c r="EL477" s="123"/>
      <c r="EM477" s="123"/>
      <c r="EN477" s="118"/>
      <c r="EO477" s="118"/>
      <c r="EP477" s="118"/>
      <c r="EQ477" s="118"/>
      <c r="ER477" s="118"/>
      <c r="ES477" s="118"/>
      <c r="ET477" s="118"/>
      <c r="EU477" s="118"/>
      <c r="EV477" s="120"/>
      <c r="EW477" s="120"/>
      <c r="EX477" s="118"/>
      <c r="EY477" s="118"/>
      <c r="EZ477" s="118"/>
      <c r="FA477" s="118"/>
      <c r="FB477" s="118"/>
      <c r="FC477" s="118"/>
      <c r="FD477" s="118"/>
      <c r="FE477" s="118"/>
      <c r="FF477" s="118"/>
      <c r="FG477" s="118"/>
      <c r="FH477" s="118"/>
      <c r="FI477" s="118"/>
      <c r="FJ477" s="118"/>
      <c r="FK477" s="118"/>
      <c r="FL477" s="118"/>
      <c r="FM477" s="118"/>
      <c r="FN477" s="118"/>
      <c r="FO477" s="118"/>
      <c r="FP477" s="118"/>
      <c r="FQ477" s="118"/>
      <c r="FR477" s="118"/>
      <c r="FS477" s="118"/>
      <c r="FT477" s="118"/>
      <c r="FU477" s="118"/>
      <c r="FV477" s="118"/>
      <c r="FW477" s="118"/>
      <c r="FX477" s="118"/>
      <c r="FY477" s="118"/>
      <c r="FZ477" s="118"/>
      <c r="GA477" s="118"/>
      <c r="GB477" s="118"/>
      <c r="GC477" s="118"/>
      <c r="GD477" s="118"/>
      <c r="GE477" s="118"/>
      <c r="GF477" s="118"/>
      <c r="GG477" s="118"/>
      <c r="GH477" s="118"/>
      <c r="GI477" s="118"/>
      <c r="GJ477" s="118"/>
      <c r="GK477" s="118"/>
      <c r="GL477" s="118"/>
      <c r="GM477" s="118"/>
      <c r="GN477" s="118"/>
      <c r="GO477" s="118"/>
      <c r="GP477" s="118"/>
      <c r="GQ477" s="118"/>
      <c r="GR477" s="118"/>
      <c r="GS477" s="118"/>
      <c r="GT477" s="118"/>
      <c r="GU477" s="118"/>
      <c r="GV477" s="118"/>
      <c r="GW477" s="118"/>
      <c r="GX477" s="118"/>
      <c r="GY477" s="118"/>
      <c r="GZ477" s="118"/>
      <c r="HA477" s="118"/>
      <c r="HB477" s="118"/>
      <c r="HC477" s="118"/>
      <c r="HD477" s="118"/>
      <c r="HE477" s="118"/>
      <c r="HF477" s="118"/>
      <c r="HG477" s="118"/>
      <c r="HH477" s="118"/>
      <c r="HI477" s="118"/>
      <c r="HJ477" s="118"/>
      <c r="HK477" s="118"/>
      <c r="HL477" s="118"/>
      <c r="HM477" s="118"/>
      <c r="HN477" s="118"/>
      <c r="HO477" s="118"/>
      <c r="HP477" s="118"/>
      <c r="HQ477" s="118"/>
      <c r="HR477" s="118"/>
      <c r="HS477" s="118"/>
      <c r="HT477" s="118"/>
      <c r="HU477" s="118"/>
      <c r="HV477" s="118"/>
    </row>
    <row r="478" spans="1:230" x14ac:dyDescent="0.3">
      <c r="A478" s="120"/>
      <c r="B478" s="120"/>
      <c r="C478" s="118"/>
      <c r="D478" s="118"/>
      <c r="E478" s="118"/>
      <c r="F478" s="118"/>
      <c r="G478" s="118"/>
      <c r="H478" s="118"/>
      <c r="I478" s="118"/>
      <c r="J478" s="118"/>
      <c r="K478" s="118"/>
      <c r="L478" s="118"/>
      <c r="M478" s="118"/>
      <c r="N478" s="118"/>
      <c r="O478" s="118"/>
      <c r="P478" s="118"/>
      <c r="Q478" s="118"/>
      <c r="R478" s="118"/>
      <c r="S478" s="118"/>
      <c r="T478" s="123"/>
      <c r="U478" s="120"/>
      <c r="V478" s="118"/>
      <c r="W478" s="118"/>
      <c r="X478" s="118"/>
      <c r="Y478" s="118"/>
      <c r="Z478" s="118"/>
      <c r="AA478" s="118"/>
      <c r="AB478" s="118"/>
      <c r="AC478" s="118"/>
      <c r="AD478" s="118"/>
      <c r="AE478" s="118"/>
      <c r="AF478" s="118"/>
      <c r="AG478" s="118"/>
      <c r="AH478" s="118"/>
      <c r="AI478" s="118"/>
      <c r="AJ478" s="118"/>
      <c r="AK478" s="118"/>
      <c r="AL478" s="118"/>
      <c r="AM478" s="118"/>
      <c r="AN478" s="118"/>
      <c r="AO478" s="118"/>
      <c r="AP478" s="118"/>
      <c r="AQ478" s="118"/>
      <c r="AR478" s="118"/>
      <c r="AS478" s="123"/>
      <c r="AT478" s="123"/>
      <c r="AU478" s="118"/>
      <c r="AV478" s="118"/>
      <c r="AW478" s="118"/>
      <c r="AX478" s="118"/>
      <c r="AY478" s="118"/>
      <c r="AZ478" s="118"/>
      <c r="BA478" s="118"/>
      <c r="BB478" s="118"/>
      <c r="BC478" s="118"/>
      <c r="BD478" s="118"/>
      <c r="BE478" s="118"/>
      <c r="BF478" s="118"/>
      <c r="BG478" s="118"/>
      <c r="BH478" s="118"/>
      <c r="BI478" s="118"/>
      <c r="BJ478" s="118"/>
      <c r="BK478" s="118"/>
      <c r="BL478" s="118"/>
      <c r="BM478" s="118"/>
      <c r="BN478" s="118"/>
      <c r="BO478" s="118"/>
      <c r="BP478" s="118"/>
      <c r="BQ478" s="118"/>
      <c r="BR478" s="118"/>
      <c r="BS478" s="118"/>
      <c r="BT478" s="118"/>
      <c r="BU478" s="118"/>
      <c r="BV478" s="118"/>
      <c r="BW478" s="118"/>
      <c r="BX478" s="118"/>
      <c r="BY478" s="118"/>
      <c r="BZ478" s="118"/>
      <c r="CA478" s="118"/>
      <c r="CB478" s="118"/>
      <c r="CC478" s="118"/>
      <c r="CD478" s="118"/>
      <c r="CE478" s="118"/>
      <c r="CF478" s="118"/>
      <c r="CG478" s="118"/>
      <c r="CH478" s="118"/>
      <c r="CI478" s="118"/>
      <c r="CJ478" s="118"/>
      <c r="CK478" s="118"/>
      <c r="CL478" s="118"/>
      <c r="CM478" s="118"/>
      <c r="CN478" s="118"/>
      <c r="CO478" s="118"/>
      <c r="CP478" s="118"/>
      <c r="CQ478" s="118"/>
      <c r="CR478" s="118"/>
      <c r="CS478" s="118"/>
      <c r="CT478" s="118"/>
      <c r="CU478" s="118"/>
      <c r="CV478" s="118"/>
      <c r="CW478" s="118"/>
      <c r="CX478" s="118"/>
      <c r="CY478" s="118"/>
      <c r="CZ478" s="118"/>
      <c r="DA478" s="118"/>
      <c r="DB478" s="118"/>
      <c r="DC478" s="118"/>
      <c r="DD478" s="118"/>
      <c r="DE478" s="118"/>
      <c r="DF478" s="118"/>
      <c r="DG478" s="118"/>
      <c r="DH478" s="118"/>
      <c r="DI478" s="118"/>
      <c r="DJ478" s="118"/>
      <c r="DK478" s="118"/>
      <c r="DL478" s="118"/>
      <c r="DM478" s="118"/>
      <c r="DN478" s="118"/>
      <c r="DO478" s="118"/>
      <c r="DP478" s="118"/>
      <c r="DQ478" s="118"/>
      <c r="DR478" s="118"/>
      <c r="DS478" s="118"/>
      <c r="DT478" s="118"/>
      <c r="DU478" s="129"/>
      <c r="DV478" s="118"/>
      <c r="DW478" s="118"/>
      <c r="DX478" s="118"/>
      <c r="DY478" s="118"/>
      <c r="DZ478" s="118"/>
      <c r="EA478" s="118"/>
      <c r="EB478" s="118"/>
      <c r="EC478" s="118"/>
      <c r="ED478" s="118"/>
      <c r="EE478" s="118"/>
      <c r="EF478" s="118"/>
      <c r="EG478" s="118"/>
      <c r="EH478" s="118"/>
      <c r="EI478" s="118"/>
      <c r="EJ478" s="118"/>
      <c r="EK478" s="118"/>
      <c r="EL478" s="123"/>
      <c r="EM478" s="123"/>
      <c r="EN478" s="118"/>
      <c r="EO478" s="118"/>
      <c r="EP478" s="118"/>
      <c r="EQ478" s="118"/>
      <c r="ER478" s="118"/>
      <c r="ES478" s="118"/>
      <c r="ET478" s="118"/>
      <c r="EU478" s="118"/>
      <c r="EV478" s="120"/>
      <c r="EW478" s="120"/>
      <c r="EX478" s="118"/>
      <c r="EY478" s="118"/>
      <c r="EZ478" s="118"/>
      <c r="FA478" s="118"/>
      <c r="FB478" s="118"/>
      <c r="FC478" s="118"/>
      <c r="FD478" s="118"/>
      <c r="FE478" s="118"/>
      <c r="FF478" s="118"/>
      <c r="FG478" s="118"/>
      <c r="FH478" s="118"/>
      <c r="FI478" s="118"/>
      <c r="FJ478" s="118"/>
      <c r="FK478" s="118"/>
      <c r="FL478" s="118"/>
      <c r="FM478" s="118"/>
      <c r="FN478" s="118"/>
      <c r="FO478" s="118"/>
      <c r="FP478" s="118"/>
      <c r="FQ478" s="118"/>
      <c r="FR478" s="118"/>
      <c r="FS478" s="118"/>
      <c r="FT478" s="118"/>
      <c r="FU478" s="118"/>
      <c r="FV478" s="118"/>
      <c r="FW478" s="118"/>
      <c r="FX478" s="118"/>
      <c r="FY478" s="118"/>
      <c r="FZ478" s="118"/>
      <c r="GA478" s="118"/>
      <c r="GB478" s="118"/>
      <c r="GC478" s="118"/>
      <c r="GD478" s="118"/>
      <c r="GE478" s="118"/>
      <c r="GF478" s="118"/>
      <c r="GG478" s="118"/>
      <c r="GH478" s="118"/>
      <c r="GI478" s="118"/>
      <c r="GJ478" s="118"/>
      <c r="GK478" s="118"/>
      <c r="GL478" s="118"/>
      <c r="GM478" s="118"/>
      <c r="GN478" s="118"/>
      <c r="GO478" s="118"/>
      <c r="GP478" s="118"/>
      <c r="GQ478" s="118"/>
      <c r="GR478" s="118"/>
      <c r="GS478" s="118"/>
      <c r="GT478" s="118"/>
      <c r="GU478" s="118"/>
      <c r="GV478" s="118"/>
      <c r="GW478" s="118"/>
      <c r="GX478" s="118"/>
      <c r="GY478" s="118"/>
      <c r="GZ478" s="118"/>
      <c r="HA478" s="118"/>
      <c r="HB478" s="118"/>
      <c r="HC478" s="118"/>
      <c r="HD478" s="118"/>
      <c r="HE478" s="118"/>
      <c r="HF478" s="118"/>
      <c r="HG478" s="118"/>
      <c r="HH478" s="118"/>
      <c r="HI478" s="118"/>
      <c r="HJ478" s="118"/>
      <c r="HK478" s="118"/>
      <c r="HL478" s="118"/>
      <c r="HM478" s="118"/>
      <c r="HN478" s="118"/>
      <c r="HO478" s="118"/>
      <c r="HP478" s="118"/>
      <c r="HQ478" s="118"/>
      <c r="HR478" s="118"/>
      <c r="HS478" s="118"/>
      <c r="HT478" s="118"/>
      <c r="HU478" s="118"/>
      <c r="HV478" s="118"/>
    </row>
  </sheetData>
  <mergeCells count="34">
    <mergeCell ref="GL7:GQ7"/>
    <mergeCell ref="GF7:GK7"/>
    <mergeCell ref="GA7:GE7"/>
    <mergeCell ref="EG7:EL7"/>
    <mergeCell ref="DK7:DM7"/>
    <mergeCell ref="FU7:FZ7"/>
    <mergeCell ref="EM7:EU7"/>
    <mergeCell ref="FD7:FG7"/>
    <mergeCell ref="EZ7:FC7"/>
    <mergeCell ref="FI7:FN7"/>
    <mergeCell ref="FO7:FT7"/>
    <mergeCell ref="DT7:DV7"/>
    <mergeCell ref="DQ7:DS7"/>
    <mergeCell ref="DN7:DP7"/>
    <mergeCell ref="DY7:EF7"/>
    <mergeCell ref="EV7:EY7"/>
    <mergeCell ref="DH7:DJ7"/>
    <mergeCell ref="AL7:AR7"/>
    <mergeCell ref="BB7:BI7"/>
    <mergeCell ref="CH7:CO7"/>
    <mergeCell ref="CP7:CW7"/>
    <mergeCell ref="CX7:DE7"/>
    <mergeCell ref="BZ7:CG7"/>
    <mergeCell ref="AU7:AY7"/>
    <mergeCell ref="BJ7:BQ7"/>
    <mergeCell ref="BR7:BY7"/>
    <mergeCell ref="C7:F7"/>
    <mergeCell ref="V7:AD7"/>
    <mergeCell ref="AE7:AK7"/>
    <mergeCell ref="G5:M5"/>
    <mergeCell ref="G7:M7"/>
    <mergeCell ref="P7:S7"/>
    <mergeCell ref="C5:F5"/>
    <mergeCell ref="G6:M6"/>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1"/>
  <sheetViews>
    <sheetView workbookViewId="0">
      <pane xSplit="1" ySplit="8" topLeftCell="B29" activePane="bottomRight" state="frozen"/>
      <selection activeCell="C27" sqref="C27"/>
      <selection pane="topRight" activeCell="C27" sqref="C27"/>
      <selection pane="bottomLeft" activeCell="C27" sqref="C27"/>
      <selection pane="bottomRight"/>
    </sheetView>
  </sheetViews>
  <sheetFormatPr baseColWidth="10" defaultRowHeight="14.4" x14ac:dyDescent="0.3"/>
  <cols>
    <col min="2" max="3" width="14.109375" customWidth="1"/>
    <col min="4" max="4" width="15.44140625" customWidth="1"/>
    <col min="5" max="5" width="14.44140625" customWidth="1"/>
    <col min="6" max="7" width="18.77734375" customWidth="1"/>
    <col min="11" max="15" width="16.109375" customWidth="1"/>
    <col min="20" max="20" width="17.109375" customWidth="1"/>
    <col min="21" max="21" width="16.6640625" customWidth="1"/>
    <col min="22" max="22" width="15.109375" customWidth="1"/>
    <col min="23" max="23" width="17.6640625" customWidth="1"/>
  </cols>
  <sheetData>
    <row r="1" spans="1:33" ht="15.6" x14ac:dyDescent="0.3">
      <c r="A1" s="2" t="s">
        <v>262</v>
      </c>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3" ht="15.6" x14ac:dyDescent="0.3">
      <c r="A2" s="1" t="s">
        <v>0</v>
      </c>
    </row>
    <row r="3" spans="1:33" ht="15.6" x14ac:dyDescent="0.3">
      <c r="A3" s="1"/>
    </row>
    <row r="4" spans="1:33" ht="15.6" x14ac:dyDescent="0.3">
      <c r="A4" s="1"/>
    </row>
    <row r="5" spans="1:33" ht="15.6" x14ac:dyDescent="0.3">
      <c r="A5" s="1"/>
      <c r="B5" s="1"/>
      <c r="C5" s="1"/>
      <c r="D5" s="1"/>
      <c r="E5" s="1"/>
      <c r="F5" s="1"/>
      <c r="G5" s="1"/>
      <c r="H5" s="1"/>
      <c r="I5" s="1"/>
      <c r="J5" s="296"/>
      <c r="K5" s="296"/>
      <c r="L5" s="296"/>
      <c r="M5" s="296"/>
      <c r="N5" s="296"/>
      <c r="O5" s="296"/>
      <c r="P5" s="296"/>
      <c r="Q5" s="296"/>
      <c r="R5" s="296"/>
      <c r="S5" s="296"/>
      <c r="T5" s="296"/>
      <c r="U5" s="296"/>
      <c r="V5" s="296"/>
      <c r="W5" s="296"/>
      <c r="X5" s="296"/>
      <c r="Y5" s="296"/>
      <c r="Z5" s="296"/>
      <c r="AA5" s="296"/>
      <c r="AB5" s="296"/>
      <c r="AC5" s="296"/>
      <c r="AD5" s="296"/>
      <c r="AE5" s="296"/>
    </row>
    <row r="6" spans="1:33" ht="15.6" x14ac:dyDescent="0.3">
      <c r="A6" s="1"/>
      <c r="B6" s="1"/>
      <c r="C6" s="1"/>
      <c r="D6" s="1"/>
      <c r="E6" s="1"/>
      <c r="F6" s="1"/>
      <c r="G6" s="1"/>
      <c r="H6" s="1"/>
      <c r="I6" s="1"/>
      <c r="J6" s="1"/>
      <c r="K6" s="1"/>
      <c r="L6" s="1"/>
      <c r="M6" s="1"/>
      <c r="N6" s="1"/>
      <c r="O6" s="1"/>
      <c r="P6" s="1"/>
      <c r="Q6" s="1"/>
      <c r="R6" s="1"/>
      <c r="S6" s="1"/>
      <c r="T6" s="1"/>
      <c r="U6" s="1"/>
      <c r="V6" s="1"/>
      <c r="W6" s="1"/>
      <c r="X6" s="1"/>
      <c r="Y6" s="1"/>
      <c r="Z6" s="1"/>
      <c r="AA6" s="1"/>
      <c r="AB6" s="1"/>
      <c r="AC6" s="1"/>
      <c r="AD6" s="1"/>
      <c r="AE6" s="1"/>
    </row>
    <row r="7" spans="1:33" ht="15.6" x14ac:dyDescent="0.3">
      <c r="A7" s="1"/>
      <c r="B7" s="2" t="s">
        <v>260</v>
      </c>
      <c r="C7" s="2"/>
      <c r="D7" s="2"/>
      <c r="E7" s="2"/>
      <c r="F7" s="2"/>
      <c r="G7" s="2"/>
      <c r="H7" s="2" t="s">
        <v>259</v>
      </c>
      <c r="I7" s="2"/>
      <c r="K7" s="2"/>
      <c r="L7" s="2" t="s">
        <v>307</v>
      </c>
      <c r="M7" s="2"/>
      <c r="N7" s="2"/>
      <c r="O7" s="2"/>
      <c r="P7" s="2" t="s">
        <v>258</v>
      </c>
      <c r="Q7" s="2"/>
      <c r="R7" s="2"/>
      <c r="S7" s="2"/>
      <c r="T7" s="2" t="s">
        <v>257</v>
      </c>
      <c r="U7" s="2"/>
      <c r="V7" s="2"/>
      <c r="W7" s="2"/>
      <c r="X7" s="2" t="s">
        <v>256</v>
      </c>
      <c r="Y7" s="2"/>
      <c r="Z7" s="1"/>
      <c r="AA7" s="1"/>
      <c r="AB7" s="2" t="s">
        <v>255</v>
      </c>
      <c r="AC7" s="1"/>
      <c r="AD7" s="1"/>
      <c r="AE7" s="1"/>
      <c r="AF7" s="295"/>
      <c r="AG7" s="295"/>
    </row>
    <row r="8" spans="1:33" ht="15.6" x14ac:dyDescent="0.3">
      <c r="A8" s="1"/>
      <c r="B8" s="2" t="s">
        <v>53</v>
      </c>
      <c r="C8" s="2" t="s">
        <v>50</v>
      </c>
      <c r="D8" s="2" t="s">
        <v>253</v>
      </c>
      <c r="E8" s="2" t="s">
        <v>252</v>
      </c>
      <c r="F8" s="2" t="s">
        <v>254</v>
      </c>
      <c r="G8" s="2" t="s">
        <v>308</v>
      </c>
      <c r="H8" s="2" t="s">
        <v>53</v>
      </c>
      <c r="I8" s="2" t="s">
        <v>50</v>
      </c>
      <c r="J8" s="2" t="s">
        <v>253</v>
      </c>
      <c r="K8" s="2" t="s">
        <v>252</v>
      </c>
      <c r="L8" s="2" t="s">
        <v>53</v>
      </c>
      <c r="M8" s="2" t="s">
        <v>50</v>
      </c>
      <c r="N8" s="2" t="s">
        <v>253</v>
      </c>
      <c r="O8" s="2" t="s">
        <v>252</v>
      </c>
      <c r="P8" s="2" t="s">
        <v>53</v>
      </c>
      <c r="Q8" s="2" t="s">
        <v>50</v>
      </c>
      <c r="R8" s="2" t="s">
        <v>253</v>
      </c>
      <c r="S8" s="2" t="s">
        <v>252</v>
      </c>
      <c r="T8" s="2" t="s">
        <v>53</v>
      </c>
      <c r="U8" s="2" t="s">
        <v>50</v>
      </c>
      <c r="V8" s="2" t="s">
        <v>253</v>
      </c>
      <c r="W8" s="2" t="s">
        <v>252</v>
      </c>
      <c r="X8" s="2" t="s">
        <v>53</v>
      </c>
      <c r="Y8" s="2" t="s">
        <v>50</v>
      </c>
      <c r="Z8" s="2" t="s">
        <v>253</v>
      </c>
      <c r="AA8" s="2" t="s">
        <v>252</v>
      </c>
      <c r="AB8" s="2" t="s">
        <v>53</v>
      </c>
      <c r="AC8" s="2" t="s">
        <v>50</v>
      </c>
      <c r="AD8" s="2" t="s">
        <v>253</v>
      </c>
      <c r="AE8" s="2" t="s">
        <v>252</v>
      </c>
    </row>
    <row r="9" spans="1:33" ht="15.6" hidden="1" x14ac:dyDescent="0.3">
      <c r="A9" s="297">
        <v>1950</v>
      </c>
      <c r="B9" s="297"/>
      <c r="C9" s="297"/>
      <c r="D9" s="297"/>
      <c r="E9" s="297"/>
      <c r="F9" s="297"/>
      <c r="G9" s="297"/>
      <c r="H9" s="116" t="e">
        <f>#REF!/P9</f>
        <v>#REF!</v>
      </c>
      <c r="I9" s="297"/>
      <c r="J9" s="297"/>
      <c r="K9" s="297"/>
      <c r="L9" s="297"/>
      <c r="M9" s="297"/>
      <c r="N9" s="297"/>
      <c r="O9" s="297"/>
      <c r="P9" s="298" t="e">
        <f>AB9*#REF!</f>
        <v>#REF!</v>
      </c>
      <c r="Q9" s="297"/>
      <c r="R9" s="297"/>
      <c r="S9" s="297"/>
      <c r="T9" s="297"/>
      <c r="U9" s="297"/>
      <c r="V9" s="297"/>
      <c r="W9" s="297"/>
      <c r="X9" s="297"/>
      <c r="Y9" s="297"/>
      <c r="Z9" s="297"/>
      <c r="AA9" s="297"/>
      <c r="AB9" s="301" t="e">
        <f>AB10</f>
        <v>#REF!</v>
      </c>
      <c r="AC9" s="8"/>
      <c r="AD9" s="8"/>
      <c r="AE9" s="8"/>
    </row>
    <row r="10" spans="1:33" ht="15.6" hidden="1" x14ac:dyDescent="0.3">
      <c r="A10" s="297">
        <v>1951</v>
      </c>
      <c r="B10" s="297"/>
      <c r="C10" s="297"/>
      <c r="D10" s="297"/>
      <c r="E10" s="297"/>
      <c r="F10" s="297"/>
      <c r="G10" s="297"/>
      <c r="H10" s="116" t="e">
        <f>#REF!/P10</f>
        <v>#REF!</v>
      </c>
      <c r="I10" s="297"/>
      <c r="J10" s="297"/>
      <c r="K10" s="297"/>
      <c r="L10" s="297"/>
      <c r="M10" s="297"/>
      <c r="N10" s="297"/>
      <c r="O10" s="297"/>
      <c r="P10" s="298" t="e">
        <f>AB10*#REF!</f>
        <v>#REF!</v>
      </c>
      <c r="Q10" s="297"/>
      <c r="R10" s="297"/>
      <c r="S10" s="297"/>
      <c r="T10" s="297"/>
      <c r="U10" s="297"/>
      <c r="V10" s="297"/>
      <c r="W10" s="297"/>
      <c r="X10" s="297"/>
      <c r="Y10" s="297"/>
      <c r="Z10" s="297"/>
      <c r="AA10" s="297"/>
      <c r="AB10" s="301" t="e">
        <f>AB11</f>
        <v>#REF!</v>
      </c>
      <c r="AC10" s="8"/>
      <c r="AD10" s="8"/>
      <c r="AE10" s="8"/>
    </row>
    <row r="11" spans="1:33" ht="15.6" hidden="1" x14ac:dyDescent="0.3">
      <c r="A11" s="297">
        <v>1952</v>
      </c>
      <c r="B11" s="297"/>
      <c r="C11" s="297"/>
      <c r="D11" s="297"/>
      <c r="E11" s="297"/>
      <c r="F11" s="297"/>
      <c r="G11" s="297"/>
      <c r="H11" s="116" t="e">
        <f>#REF!/P11</f>
        <v>#REF!</v>
      </c>
      <c r="I11" s="297"/>
      <c r="J11" s="297"/>
      <c r="K11" s="297"/>
      <c r="L11" s="297"/>
      <c r="M11" s="297"/>
      <c r="N11" s="297"/>
      <c r="O11" s="297"/>
      <c r="P11" s="298" t="e">
        <f>AB11*#REF!</f>
        <v>#REF!</v>
      </c>
      <c r="Q11" s="297"/>
      <c r="R11" s="297"/>
      <c r="S11" s="297"/>
      <c r="T11" s="297"/>
      <c r="U11" s="297"/>
      <c r="V11" s="297"/>
      <c r="W11" s="297"/>
      <c r="X11" s="297"/>
      <c r="Y11" s="297"/>
      <c r="Z11" s="297"/>
      <c r="AA11" s="297"/>
      <c r="AB11" s="301" t="e">
        <f>AB12</f>
        <v>#REF!</v>
      </c>
      <c r="AC11" s="8"/>
      <c r="AD11" s="8"/>
      <c r="AE11" s="8"/>
    </row>
    <row r="12" spans="1:33" ht="15.6" hidden="1" x14ac:dyDescent="0.3">
      <c r="A12" s="297">
        <v>1953</v>
      </c>
      <c r="B12" s="297"/>
      <c r="C12" s="297"/>
      <c r="D12" s="297"/>
      <c r="E12" s="297"/>
      <c r="F12" s="297"/>
      <c r="G12" s="297"/>
      <c r="H12" s="116" t="e">
        <f>#REF!/P12</f>
        <v>#REF!</v>
      </c>
      <c r="I12" s="297"/>
      <c r="J12" s="297"/>
      <c r="K12" s="297"/>
      <c r="L12" s="297"/>
      <c r="M12" s="297"/>
      <c r="N12" s="297"/>
      <c r="O12" s="297"/>
      <c r="P12" s="298" t="e">
        <f>AB12*#REF!</f>
        <v>#REF!</v>
      </c>
      <c r="Q12" s="297"/>
      <c r="R12" s="297"/>
      <c r="S12" s="297"/>
      <c r="T12" s="297"/>
      <c r="U12" s="297"/>
      <c r="V12" s="297"/>
      <c r="W12" s="297"/>
      <c r="X12" s="297"/>
      <c r="Y12" s="297"/>
      <c r="Z12" s="297"/>
      <c r="AA12" s="297"/>
      <c r="AB12" s="301" t="e">
        <f>AB13</f>
        <v>#REF!</v>
      </c>
      <c r="AC12" s="8"/>
      <c r="AD12" s="8"/>
      <c r="AE12" s="8"/>
    </row>
    <row r="13" spans="1:33" ht="15.6" hidden="1" x14ac:dyDescent="0.3">
      <c r="A13" s="297">
        <v>1954</v>
      </c>
      <c r="B13" s="297"/>
      <c r="C13" s="297"/>
      <c r="D13" s="297"/>
      <c r="E13" s="297"/>
      <c r="F13" s="297"/>
      <c r="G13" s="297"/>
      <c r="H13" s="116" t="e">
        <f>#REF!/P13</f>
        <v>#REF!</v>
      </c>
      <c r="I13" s="297"/>
      <c r="J13" s="297"/>
      <c r="K13" s="297"/>
      <c r="L13" s="297"/>
      <c r="M13" s="297"/>
      <c r="N13" s="297"/>
      <c r="O13" s="297"/>
      <c r="P13" s="298" t="e">
        <f>AB13*#REF!</f>
        <v>#REF!</v>
      </c>
      <c r="Q13" s="297"/>
      <c r="R13" s="297"/>
      <c r="S13" s="297"/>
      <c r="T13" s="297"/>
      <c r="U13" s="297"/>
      <c r="V13" s="297"/>
      <c r="W13" s="297"/>
      <c r="X13" s="297"/>
      <c r="Y13" s="297"/>
      <c r="Z13" s="297"/>
      <c r="AA13" s="297"/>
      <c r="AB13" s="301" t="e">
        <f>AB14</f>
        <v>#REF!</v>
      </c>
      <c r="AC13" s="8"/>
      <c r="AD13" s="8"/>
      <c r="AE13" s="8"/>
    </row>
    <row r="14" spans="1:33" ht="15.6" hidden="1" x14ac:dyDescent="0.3">
      <c r="A14" s="297">
        <v>1955</v>
      </c>
      <c r="B14" s="297"/>
      <c r="C14" s="297"/>
      <c r="D14" s="297"/>
      <c r="E14" s="297"/>
      <c r="F14" s="297"/>
      <c r="G14" s="297"/>
      <c r="H14" s="116" t="e">
        <f>#REF!/P14</f>
        <v>#REF!</v>
      </c>
      <c r="I14" s="297"/>
      <c r="J14" s="297"/>
      <c r="K14" s="297"/>
      <c r="L14" s="297"/>
      <c r="M14" s="297"/>
      <c r="N14" s="297"/>
      <c r="O14" s="297"/>
      <c r="P14" s="298" t="e">
        <f>AB14*#REF!</f>
        <v>#REF!</v>
      </c>
      <c r="Q14" s="297"/>
      <c r="R14" s="297"/>
      <c r="S14" s="297"/>
      <c r="T14" s="297"/>
      <c r="U14" s="297"/>
      <c r="V14" s="297"/>
      <c r="W14" s="297"/>
      <c r="X14" s="297"/>
      <c r="Y14" s="297"/>
      <c r="Z14" s="297"/>
      <c r="AA14" s="297"/>
      <c r="AB14" s="8" t="e">
        <f>#REF!/#REF!</f>
        <v>#REF!</v>
      </c>
      <c r="AC14" s="8"/>
      <c r="AD14" s="8"/>
      <c r="AE14" s="8"/>
    </row>
    <row r="15" spans="1:33" ht="15.6" hidden="1" x14ac:dyDescent="0.3">
      <c r="A15" s="297">
        <v>1956</v>
      </c>
      <c r="B15" s="297"/>
      <c r="C15" s="297"/>
      <c r="D15" s="297"/>
      <c r="E15" s="297"/>
      <c r="F15" s="297"/>
      <c r="G15" s="297"/>
      <c r="H15" s="116" t="e">
        <f>#REF!/P15</f>
        <v>#REF!</v>
      </c>
      <c r="I15" s="297"/>
      <c r="J15" s="297"/>
      <c r="K15" s="297"/>
      <c r="L15" s="297"/>
      <c r="M15" s="297"/>
      <c r="N15" s="297"/>
      <c r="O15" s="297"/>
      <c r="P15" s="298" t="e">
        <f>AB15*#REF!</f>
        <v>#REF!</v>
      </c>
      <c r="Q15" s="297"/>
      <c r="R15" s="297"/>
      <c r="S15" s="297"/>
      <c r="T15" s="297"/>
      <c r="U15" s="297"/>
      <c r="V15" s="297"/>
      <c r="W15" s="297"/>
      <c r="X15" s="297"/>
      <c r="Y15" s="297"/>
      <c r="Z15" s="297"/>
      <c r="AA15" s="297"/>
      <c r="AB15" s="8" t="e">
        <f>#REF!/#REF!</f>
        <v>#REF!</v>
      </c>
      <c r="AC15" s="8"/>
      <c r="AD15" s="8" t="e">
        <f>#REF!/#REF!</f>
        <v>#REF!</v>
      </c>
      <c r="AE15" s="8"/>
    </row>
    <row r="16" spans="1:33" ht="15.6" hidden="1" x14ac:dyDescent="0.3">
      <c r="A16" s="297">
        <v>1957</v>
      </c>
      <c r="B16" s="297"/>
      <c r="C16" s="297"/>
      <c r="D16" s="297"/>
      <c r="E16" s="297"/>
      <c r="F16" s="297"/>
      <c r="G16" s="297"/>
      <c r="H16" s="116" t="e">
        <f>#REF!/P16</f>
        <v>#REF!</v>
      </c>
      <c r="I16" s="297"/>
      <c r="J16" s="297"/>
      <c r="K16" s="297"/>
      <c r="L16" s="297"/>
      <c r="M16" s="297"/>
      <c r="N16" s="297"/>
      <c r="O16" s="297"/>
      <c r="P16" s="298" t="e">
        <f>AB16*#REF!</f>
        <v>#REF!</v>
      </c>
      <c r="Q16" s="297"/>
      <c r="R16" s="297"/>
      <c r="S16" s="297"/>
      <c r="T16" s="297"/>
      <c r="U16" s="297"/>
      <c r="V16" s="297"/>
      <c r="W16" s="297"/>
      <c r="X16" s="297"/>
      <c r="Y16" s="297"/>
      <c r="Z16" s="297"/>
      <c r="AA16" s="297"/>
      <c r="AB16" s="8" t="e">
        <f>#REF!/#REF!</f>
        <v>#REF!</v>
      </c>
      <c r="AC16" s="8"/>
      <c r="AD16" s="8" t="e">
        <f>#REF!/#REF!</f>
        <v>#REF!</v>
      </c>
      <c r="AE16" s="8"/>
    </row>
    <row r="17" spans="1:31" ht="15.6" hidden="1" x14ac:dyDescent="0.3">
      <c r="A17" s="297">
        <v>1958</v>
      </c>
      <c r="B17" s="297"/>
      <c r="C17" s="297"/>
      <c r="D17" s="297"/>
      <c r="E17" s="297"/>
      <c r="F17" s="297"/>
      <c r="G17" s="297"/>
      <c r="H17" s="116" t="e">
        <f>#REF!/P17</f>
        <v>#REF!</v>
      </c>
      <c r="I17" s="297"/>
      <c r="J17" s="297"/>
      <c r="K17" s="297"/>
      <c r="L17" s="297"/>
      <c r="M17" s="297"/>
      <c r="N17" s="297"/>
      <c r="O17" s="297"/>
      <c r="P17" s="298" t="e">
        <f>AB17*#REF!</f>
        <v>#REF!</v>
      </c>
      <c r="Q17" s="297"/>
      <c r="R17" s="297"/>
      <c r="S17" s="297"/>
      <c r="T17" s="297"/>
      <c r="U17" s="297"/>
      <c r="V17" s="297"/>
      <c r="W17" s="297"/>
      <c r="X17" s="297"/>
      <c r="Y17" s="297"/>
      <c r="Z17" s="297"/>
      <c r="AA17" s="297"/>
      <c r="AB17" s="8" t="e">
        <f>#REF!/#REF!</f>
        <v>#REF!</v>
      </c>
      <c r="AC17" s="8"/>
      <c r="AD17" s="8" t="e">
        <f>#REF!/#REF!</f>
        <v>#REF!</v>
      </c>
      <c r="AE17" s="8"/>
    </row>
    <row r="18" spans="1:31" ht="15.6" hidden="1" x14ac:dyDescent="0.3">
      <c r="A18" s="297">
        <v>1959</v>
      </c>
      <c r="B18" s="297"/>
      <c r="C18" s="297"/>
      <c r="D18" s="297"/>
      <c r="E18" s="297"/>
      <c r="F18" s="297"/>
      <c r="G18" s="297"/>
      <c r="H18" s="116" t="e">
        <f>#REF!/P18</f>
        <v>#REF!</v>
      </c>
      <c r="I18" s="297"/>
      <c r="J18" s="297"/>
      <c r="K18" s="297"/>
      <c r="L18" s="297"/>
      <c r="M18" s="297"/>
      <c r="N18" s="297"/>
      <c r="O18" s="297"/>
      <c r="P18" s="298" t="e">
        <f>AB18*#REF!</f>
        <v>#REF!</v>
      </c>
      <c r="Q18" s="297"/>
      <c r="R18" s="297"/>
      <c r="S18" s="297"/>
      <c r="T18" s="297"/>
      <c r="U18" s="297"/>
      <c r="V18" s="297"/>
      <c r="W18" s="297"/>
      <c r="X18" s="297"/>
      <c r="Y18" s="297"/>
      <c r="Z18" s="297"/>
      <c r="AA18" s="297"/>
      <c r="AB18" s="8" t="e">
        <f>#REF!/#REF!</f>
        <v>#REF!</v>
      </c>
      <c r="AC18" s="8"/>
      <c r="AD18" s="8" t="e">
        <f>#REF!/#REF!</f>
        <v>#REF!</v>
      </c>
      <c r="AE18" s="8"/>
    </row>
    <row r="19" spans="1:31" ht="15.6" hidden="1" x14ac:dyDescent="0.3">
      <c r="A19" s="297">
        <v>1960</v>
      </c>
      <c r="B19" s="297"/>
      <c r="C19" s="297"/>
      <c r="D19" s="297"/>
      <c r="E19" s="297"/>
      <c r="F19" s="297"/>
      <c r="G19" s="297"/>
      <c r="H19" s="116" t="e">
        <f>#REF!/P19</f>
        <v>#REF!</v>
      </c>
      <c r="I19" s="297"/>
      <c r="J19" s="297"/>
      <c r="K19" s="297"/>
      <c r="L19" s="297"/>
      <c r="M19" s="297"/>
      <c r="N19" s="297"/>
      <c r="O19" s="297"/>
      <c r="P19" s="298" t="e">
        <f>AB19*#REF!</f>
        <v>#REF!</v>
      </c>
      <c r="Q19" s="297"/>
      <c r="R19" s="297"/>
      <c r="S19" s="297"/>
      <c r="T19" s="297"/>
      <c r="U19" s="297"/>
      <c r="V19" s="297"/>
      <c r="W19" s="297"/>
      <c r="X19" s="297"/>
      <c r="Y19" s="297"/>
      <c r="Z19" s="297"/>
      <c r="AA19" s="297"/>
      <c r="AB19" s="8" t="e">
        <f>#REF!/#REF!</f>
        <v>#REF!</v>
      </c>
      <c r="AC19" s="8"/>
      <c r="AD19" s="8" t="e">
        <f>#REF!/#REF!</f>
        <v>#REF!</v>
      </c>
      <c r="AE19" s="8"/>
    </row>
    <row r="20" spans="1:31" ht="15.6" hidden="1" x14ac:dyDescent="0.3">
      <c r="A20" s="297">
        <v>1961</v>
      </c>
      <c r="B20" s="297"/>
      <c r="C20" s="297"/>
      <c r="D20" s="297"/>
      <c r="E20" s="297"/>
      <c r="F20" s="297"/>
      <c r="G20" s="297"/>
      <c r="H20" s="116" t="e">
        <f>#REF!/P20</f>
        <v>#REF!</v>
      </c>
      <c r="I20" s="297"/>
      <c r="J20" s="297"/>
      <c r="K20" s="297"/>
      <c r="L20" s="297"/>
      <c r="M20" s="297"/>
      <c r="N20" s="297"/>
      <c r="O20" s="297"/>
      <c r="P20" s="298" t="e">
        <f>AB20*#REF!</f>
        <v>#REF!</v>
      </c>
      <c r="Q20" s="297"/>
      <c r="R20" s="297"/>
      <c r="S20" s="297"/>
      <c r="T20" s="297"/>
      <c r="U20" s="297"/>
      <c r="V20" s="297"/>
      <c r="W20" s="297"/>
      <c r="X20" s="297"/>
      <c r="Y20" s="297"/>
      <c r="Z20" s="297"/>
      <c r="AA20" s="297"/>
      <c r="AB20" s="8" t="e">
        <f>#REF!/#REF!</f>
        <v>#REF!</v>
      </c>
      <c r="AC20" s="8"/>
      <c r="AD20" s="8" t="e">
        <f>#REF!/#REF!</f>
        <v>#REF!</v>
      </c>
      <c r="AE20" s="8"/>
    </row>
    <row r="21" spans="1:31" ht="15.6" hidden="1" x14ac:dyDescent="0.3">
      <c r="A21" s="297">
        <v>1962</v>
      </c>
      <c r="B21" s="297"/>
      <c r="C21" s="297"/>
      <c r="D21" s="297"/>
      <c r="E21" s="297"/>
      <c r="F21" s="297"/>
      <c r="G21" s="297"/>
      <c r="H21" s="116" t="e">
        <f>#REF!/P21</f>
        <v>#REF!</v>
      </c>
      <c r="I21" s="297"/>
      <c r="J21" s="297"/>
      <c r="K21" s="297"/>
      <c r="L21" s="297"/>
      <c r="M21" s="297"/>
      <c r="N21" s="297"/>
      <c r="O21" s="297"/>
      <c r="P21" s="298" t="e">
        <f>AB21*#REF!</f>
        <v>#REF!</v>
      </c>
      <c r="Q21" s="297"/>
      <c r="R21" s="297"/>
      <c r="S21" s="297"/>
      <c r="T21" s="297"/>
      <c r="U21" s="297"/>
      <c r="V21" s="297"/>
      <c r="W21" s="297"/>
      <c r="X21" s="297"/>
      <c r="Y21" s="297"/>
      <c r="Z21" s="297"/>
      <c r="AA21" s="297"/>
      <c r="AB21" s="8" t="e">
        <f>#REF!/#REF!</f>
        <v>#REF!</v>
      </c>
      <c r="AC21" s="8"/>
      <c r="AD21" s="8" t="e">
        <f>#REF!/#REF!</f>
        <v>#REF!</v>
      </c>
      <c r="AE21" s="8"/>
    </row>
    <row r="22" spans="1:31" ht="15.6" hidden="1" x14ac:dyDescent="0.3">
      <c r="A22" s="297">
        <v>1963</v>
      </c>
      <c r="B22" s="297"/>
      <c r="C22" s="297"/>
      <c r="D22" s="297"/>
      <c r="E22" s="297"/>
      <c r="F22" s="297"/>
      <c r="G22" s="297"/>
      <c r="H22" s="116" t="e">
        <f>#REF!/P22</f>
        <v>#REF!</v>
      </c>
      <c r="I22" s="297"/>
      <c r="J22" s="297"/>
      <c r="K22" s="297"/>
      <c r="L22" s="297"/>
      <c r="M22" s="297"/>
      <c r="N22" s="297"/>
      <c r="O22" s="297"/>
      <c r="P22" s="298" t="e">
        <f>AB22*#REF!</f>
        <v>#REF!</v>
      </c>
      <c r="Q22" s="297"/>
      <c r="R22" s="297"/>
      <c r="S22" s="297"/>
      <c r="T22" s="297"/>
      <c r="U22" s="297"/>
      <c r="V22" s="297"/>
      <c r="W22" s="297"/>
      <c r="X22" s="297"/>
      <c r="Y22" s="297"/>
      <c r="Z22" s="297"/>
      <c r="AA22" s="297"/>
      <c r="AB22" s="8" t="e">
        <f>#REF!/#REF!</f>
        <v>#REF!</v>
      </c>
      <c r="AC22" s="8"/>
      <c r="AD22" s="8" t="e">
        <f>#REF!/#REF!</f>
        <v>#REF!</v>
      </c>
      <c r="AE22" s="8"/>
    </row>
    <row r="23" spans="1:31" ht="15.6" hidden="1" x14ac:dyDescent="0.3">
      <c r="A23" s="297">
        <v>1964</v>
      </c>
      <c r="B23" s="297"/>
      <c r="C23" s="297"/>
      <c r="D23" s="297"/>
      <c r="E23" s="297"/>
      <c r="F23" s="297"/>
      <c r="G23" s="297"/>
      <c r="H23" s="116" t="e">
        <f>#REF!/P23</f>
        <v>#REF!</v>
      </c>
      <c r="I23" s="297"/>
      <c r="J23" s="297"/>
      <c r="K23" s="297"/>
      <c r="L23" s="297"/>
      <c r="M23" s="297"/>
      <c r="N23" s="297"/>
      <c r="O23" s="297"/>
      <c r="P23" s="298" t="e">
        <f>AB23*#REF!</f>
        <v>#REF!</v>
      </c>
      <c r="Q23" s="297"/>
      <c r="R23" s="297"/>
      <c r="S23" s="297"/>
      <c r="T23" s="297"/>
      <c r="U23" s="297"/>
      <c r="V23" s="297"/>
      <c r="W23" s="297"/>
      <c r="X23" s="297"/>
      <c r="Y23" s="297"/>
      <c r="Z23" s="297"/>
      <c r="AA23" s="297"/>
      <c r="AB23" s="8" t="e">
        <f>#REF!/#REF!</f>
        <v>#REF!</v>
      </c>
      <c r="AC23" s="8"/>
      <c r="AD23" s="8" t="e">
        <f>#REF!/#REF!</f>
        <v>#REF!</v>
      </c>
      <c r="AE23" s="8"/>
    </row>
    <row r="24" spans="1:31" ht="15.6" hidden="1" x14ac:dyDescent="0.3">
      <c r="A24" s="297">
        <v>1965</v>
      </c>
      <c r="B24" s="297"/>
      <c r="C24" s="297"/>
      <c r="D24" s="297"/>
      <c r="E24" s="297"/>
      <c r="F24" s="297"/>
      <c r="G24" s="297"/>
      <c r="H24" s="116" t="e">
        <f>#REF!/P24</f>
        <v>#REF!</v>
      </c>
      <c r="I24" s="297"/>
      <c r="J24" s="297"/>
      <c r="K24" s="297"/>
      <c r="L24" s="297"/>
      <c r="M24" s="297"/>
      <c r="N24" s="297"/>
      <c r="O24" s="297"/>
      <c r="P24" s="298" t="e">
        <f>AB24*#REF!</f>
        <v>#REF!</v>
      </c>
      <c r="Q24" s="297"/>
      <c r="R24" s="297"/>
      <c r="S24" s="297"/>
      <c r="T24" s="297"/>
      <c r="U24" s="297"/>
      <c r="V24" s="297"/>
      <c r="W24" s="297"/>
      <c r="X24" s="297"/>
      <c r="Y24" s="297"/>
      <c r="Z24" s="297"/>
      <c r="AA24" s="297"/>
      <c r="AB24" s="8" t="e">
        <f>#REF!/#REF!</f>
        <v>#REF!</v>
      </c>
      <c r="AC24" s="8"/>
      <c r="AD24" s="8" t="e">
        <f>#REF!/#REF!</f>
        <v>#REF!</v>
      </c>
      <c r="AE24" s="8"/>
    </row>
    <row r="25" spans="1:31" ht="15.6" hidden="1" x14ac:dyDescent="0.3">
      <c r="A25" s="297">
        <v>1966</v>
      </c>
      <c r="B25" s="297"/>
      <c r="C25" s="297"/>
      <c r="D25" s="297"/>
      <c r="E25" s="297"/>
      <c r="F25" s="297"/>
      <c r="G25" s="297"/>
      <c r="H25" s="116" t="e">
        <f>#REF!/P25</f>
        <v>#REF!</v>
      </c>
      <c r="I25" s="297"/>
      <c r="J25" s="297"/>
      <c r="K25" s="297"/>
      <c r="L25" s="297"/>
      <c r="M25" s="297"/>
      <c r="N25" s="297"/>
      <c r="O25" s="297"/>
      <c r="P25" s="298" t="e">
        <f>AB25*#REF!</f>
        <v>#REF!</v>
      </c>
      <c r="Q25" s="297"/>
      <c r="R25" s="297"/>
      <c r="S25" s="297"/>
      <c r="T25" s="297"/>
      <c r="U25" s="297"/>
      <c r="V25" s="297"/>
      <c r="W25" s="297"/>
      <c r="X25" s="297"/>
      <c r="Y25" s="297"/>
      <c r="Z25" s="297"/>
      <c r="AA25" s="297"/>
      <c r="AB25" s="8" t="e">
        <f>#REF!/#REF!</f>
        <v>#REF!</v>
      </c>
      <c r="AC25" s="8"/>
      <c r="AD25" s="8" t="e">
        <f>#REF!/#REF!</f>
        <v>#REF!</v>
      </c>
      <c r="AE25" s="8"/>
    </row>
    <row r="26" spans="1:31" ht="15.6" hidden="1" x14ac:dyDescent="0.3">
      <c r="A26" s="297">
        <v>1967</v>
      </c>
      <c r="B26" s="297"/>
      <c r="C26" s="297"/>
      <c r="D26" s="297"/>
      <c r="E26" s="297"/>
      <c r="F26" s="297"/>
      <c r="G26" s="297"/>
      <c r="H26" s="116" t="e">
        <f>#REF!/P26</f>
        <v>#REF!</v>
      </c>
      <c r="I26" s="297"/>
      <c r="J26" s="297"/>
      <c r="K26" s="297"/>
      <c r="L26" s="297"/>
      <c r="M26" s="297"/>
      <c r="N26" s="297"/>
      <c r="O26" s="297"/>
      <c r="P26" s="298" t="e">
        <f>AB26*#REF!</f>
        <v>#REF!</v>
      </c>
      <c r="Q26" s="297"/>
      <c r="R26" s="297"/>
      <c r="S26" s="297"/>
      <c r="T26" s="297"/>
      <c r="U26" s="297"/>
      <c r="V26" s="297"/>
      <c r="W26" s="297"/>
      <c r="X26" s="297"/>
      <c r="Y26" s="297"/>
      <c r="Z26" s="297"/>
      <c r="AA26" s="297"/>
      <c r="AB26" s="8" t="e">
        <f>#REF!/#REF!</f>
        <v>#REF!</v>
      </c>
      <c r="AC26" s="8"/>
      <c r="AD26" s="8" t="e">
        <f>#REF!/#REF!</f>
        <v>#REF!</v>
      </c>
      <c r="AE26" s="8"/>
    </row>
    <row r="27" spans="1:31" ht="15.6" hidden="1" x14ac:dyDescent="0.3">
      <c r="A27" s="297">
        <v>1968</v>
      </c>
      <c r="B27" s="297"/>
      <c r="C27" s="297"/>
      <c r="D27" s="297"/>
      <c r="E27" s="297"/>
      <c r="F27" s="297"/>
      <c r="G27" s="297"/>
      <c r="H27" s="116" t="e">
        <f>#REF!/P27</f>
        <v>#REF!</v>
      </c>
      <c r="I27" s="297"/>
      <c r="J27" s="297"/>
      <c r="K27" s="297"/>
      <c r="L27" s="297"/>
      <c r="M27" s="297"/>
      <c r="N27" s="297"/>
      <c r="O27" s="297"/>
      <c r="P27" s="298" t="e">
        <f>AB27*#REF!</f>
        <v>#REF!</v>
      </c>
      <c r="Q27" s="297"/>
      <c r="R27" s="298"/>
      <c r="S27" s="297"/>
      <c r="T27" s="297"/>
      <c r="U27" s="297"/>
      <c r="V27" s="297"/>
      <c r="W27" s="297"/>
      <c r="X27" s="297"/>
      <c r="Y27" s="297"/>
      <c r="Z27" s="297"/>
      <c r="AA27" s="297"/>
      <c r="AB27" s="8" t="e">
        <f>#REF!/#REF!</f>
        <v>#REF!</v>
      </c>
      <c r="AC27" s="8"/>
      <c r="AD27" s="8" t="e">
        <f>#REF!/#REF!</f>
        <v>#REF!</v>
      </c>
      <c r="AE27" s="8"/>
    </row>
    <row r="28" spans="1:31" ht="15.6" hidden="1" x14ac:dyDescent="0.3">
      <c r="A28" s="297">
        <v>1969</v>
      </c>
      <c r="B28" s="297"/>
      <c r="C28" s="297"/>
      <c r="D28" s="297"/>
      <c r="E28" s="297"/>
      <c r="F28" s="297"/>
      <c r="G28" s="297"/>
      <c r="H28" s="116" t="e">
        <f>#REF!/P28</f>
        <v>#REF!</v>
      </c>
      <c r="I28" s="297"/>
      <c r="J28" s="297"/>
      <c r="K28" s="297"/>
      <c r="L28" s="297"/>
      <c r="M28" s="297"/>
      <c r="N28" s="297"/>
      <c r="O28" s="297"/>
      <c r="P28" s="298" t="e">
        <f>AB28*#REF!</f>
        <v>#REF!</v>
      </c>
      <c r="Q28" s="297"/>
      <c r="R28" s="298"/>
      <c r="S28" s="297"/>
      <c r="T28" s="297"/>
      <c r="U28" s="297"/>
      <c r="V28" s="297"/>
      <c r="W28" s="297"/>
      <c r="X28" s="297"/>
      <c r="Y28" s="297"/>
      <c r="Z28" s="297"/>
      <c r="AA28" s="297"/>
      <c r="AB28" s="8" t="e">
        <f>#REF!/#REF!</f>
        <v>#REF!</v>
      </c>
      <c r="AC28" s="8"/>
      <c r="AD28" s="8" t="e">
        <f>#REF!/#REF!</f>
        <v>#REF!</v>
      </c>
      <c r="AE28" s="8"/>
    </row>
    <row r="29" spans="1:31" ht="15.6" x14ac:dyDescent="0.3">
      <c r="A29" s="297">
        <v>1950</v>
      </c>
      <c r="B29" s="303">
        <f t="shared" ref="B29:B48" si="0">100*H29/$K29</f>
        <v>47.114880645683975</v>
      </c>
      <c r="C29" s="303">
        <f t="shared" ref="C29:C48" si="1">100*I29/$K29</f>
        <v>45.130937381174782</v>
      </c>
      <c r="D29" s="303">
        <f t="shared" ref="D29:D48" si="2">100*J29/$K29</f>
        <v>56.272046129136541</v>
      </c>
      <c r="E29" s="303">
        <f t="shared" ref="E29:E48" si="3">100*K29/$K29</f>
        <v>100</v>
      </c>
      <c r="F29" s="297"/>
      <c r="G29" s="297"/>
      <c r="H29" s="302">
        <f t="shared" ref="H29:H48" si="4">H$49*B104/B$124</f>
        <v>8.4256080930420794</v>
      </c>
      <c r="I29" s="302">
        <f>1.2*I$49*C104/C$124</f>
        <v>8.0708172457237328</v>
      </c>
      <c r="J29" s="302">
        <f t="shared" ref="J29:J48" si="5">J$49*D104/D$124</f>
        <v>10.063194489300336</v>
      </c>
      <c r="K29" s="302">
        <f t="shared" ref="K29:K48" si="6">K$49*E104/E$124</f>
        <v>17.883114586248919</v>
      </c>
      <c r="L29" s="302"/>
      <c r="M29" s="302"/>
      <c r="N29" s="302"/>
      <c r="O29" s="302"/>
      <c r="P29" s="298"/>
      <c r="Q29" s="297"/>
      <c r="R29" s="298"/>
      <c r="S29" s="297"/>
      <c r="T29" s="297"/>
      <c r="U29" s="297"/>
      <c r="V29" s="297"/>
      <c r="W29" s="297"/>
      <c r="X29" s="297"/>
      <c r="Y29" s="297"/>
      <c r="Z29" s="297"/>
      <c r="AA29" s="297"/>
      <c r="AB29" s="8"/>
      <c r="AC29" s="8"/>
      <c r="AD29" s="8"/>
      <c r="AE29" s="8"/>
    </row>
    <row r="30" spans="1:31" ht="15.6" x14ac:dyDescent="0.3">
      <c r="A30" s="297">
        <v>1951</v>
      </c>
      <c r="B30" s="303">
        <f t="shared" si="0"/>
        <v>46.469319077239092</v>
      </c>
      <c r="C30" s="303">
        <f t="shared" si="1"/>
        <v>46.235600665990042</v>
      </c>
      <c r="D30" s="303">
        <f t="shared" si="2"/>
        <v>54.861467696014934</v>
      </c>
      <c r="E30" s="303">
        <f t="shared" si="3"/>
        <v>100</v>
      </c>
      <c r="F30" s="297"/>
      <c r="G30" s="297"/>
      <c r="H30" s="302">
        <f t="shared" si="4"/>
        <v>8.8336450740916437</v>
      </c>
      <c r="I30" s="302">
        <f>1.2*I$49*C105/C$124</f>
        <v>8.7892160716174939</v>
      </c>
      <c r="J30" s="302">
        <f t="shared" si="5"/>
        <v>10.428961376963942</v>
      </c>
      <c r="K30" s="302">
        <f t="shared" si="6"/>
        <v>19.009628825007699</v>
      </c>
      <c r="L30" s="302"/>
      <c r="M30" s="302"/>
      <c r="N30" s="302"/>
      <c r="O30" s="302"/>
      <c r="P30" s="298"/>
      <c r="Q30" s="297"/>
      <c r="R30" s="298"/>
      <c r="S30" s="297"/>
      <c r="T30" s="297"/>
      <c r="U30" s="297"/>
      <c r="V30" s="297"/>
      <c r="W30" s="297"/>
      <c r="X30" s="297"/>
      <c r="Y30" s="297"/>
      <c r="Z30" s="297"/>
      <c r="AA30" s="297"/>
      <c r="AB30" s="8"/>
      <c r="AC30" s="8"/>
      <c r="AD30" s="8"/>
      <c r="AE30" s="8"/>
    </row>
    <row r="31" spans="1:31" ht="15.6" x14ac:dyDescent="0.3">
      <c r="A31" s="297">
        <v>1952</v>
      </c>
      <c r="B31" s="303">
        <f t="shared" si="0"/>
        <v>46.555794182787622</v>
      </c>
      <c r="C31" s="303">
        <f t="shared" si="1"/>
        <v>48.968858407379074</v>
      </c>
      <c r="D31" s="303">
        <f t="shared" si="2"/>
        <v>53.977734399269025</v>
      </c>
      <c r="E31" s="303">
        <f t="shared" si="3"/>
        <v>100</v>
      </c>
      <c r="F31" s="297"/>
      <c r="G31" s="297"/>
      <c r="H31" s="302">
        <f t="shared" si="4"/>
        <v>9.0435676620549525</v>
      </c>
      <c r="I31" s="302">
        <f>1.2*I$49*C106/C$124</f>
        <v>9.5123108114532098</v>
      </c>
      <c r="J31" s="302">
        <f t="shared" si="5"/>
        <v>10.485296231176688</v>
      </c>
      <c r="K31" s="302">
        <f t="shared" si="6"/>
        <v>19.425224766971102</v>
      </c>
      <c r="L31" s="302"/>
      <c r="M31" s="302"/>
      <c r="N31" s="302"/>
      <c r="O31" s="302"/>
      <c r="P31" s="298"/>
      <c r="Q31" s="297"/>
      <c r="R31" s="298"/>
      <c r="S31" s="297"/>
      <c r="T31" s="297"/>
      <c r="U31" s="297"/>
      <c r="V31" s="297"/>
      <c r="W31" s="297"/>
      <c r="X31" s="297"/>
      <c r="Y31" s="297"/>
      <c r="Z31" s="297"/>
      <c r="AA31" s="297"/>
      <c r="AB31" s="8"/>
      <c r="AC31" s="8"/>
      <c r="AD31" s="8"/>
      <c r="AE31" s="8"/>
    </row>
    <row r="32" spans="1:31" ht="15.6" x14ac:dyDescent="0.3">
      <c r="A32" s="297">
        <v>1953</v>
      </c>
      <c r="B32" s="303">
        <f t="shared" si="0"/>
        <v>46.589827092502091</v>
      </c>
      <c r="C32" s="303">
        <f t="shared" si="1"/>
        <v>47.163638338752548</v>
      </c>
      <c r="D32" s="303">
        <f t="shared" si="2"/>
        <v>56.277506905107352</v>
      </c>
      <c r="E32" s="303">
        <f t="shared" si="3"/>
        <v>100</v>
      </c>
      <c r="F32" s="297"/>
      <c r="G32" s="297"/>
      <c r="H32" s="302">
        <f t="shared" si="4"/>
        <v>9.28434855352514</v>
      </c>
      <c r="I32" s="302">
        <f>1.1*I$49*C107/C$124</f>
        <v>9.3986967695754906</v>
      </c>
      <c r="J32" s="302">
        <f t="shared" si="5"/>
        <v>11.21489437582658</v>
      </c>
      <c r="K32" s="302">
        <f t="shared" si="6"/>
        <v>19.927845053151767</v>
      </c>
      <c r="L32" s="302"/>
      <c r="M32" s="302"/>
      <c r="N32" s="302"/>
      <c r="O32" s="302"/>
      <c r="P32" s="298"/>
      <c r="Q32" s="297"/>
      <c r="R32" s="298"/>
      <c r="S32" s="297"/>
      <c r="T32" s="297"/>
      <c r="U32" s="297"/>
      <c r="V32" s="297"/>
      <c r="W32" s="297"/>
      <c r="X32" s="297"/>
      <c r="Y32" s="297"/>
      <c r="Z32" s="297"/>
      <c r="AA32" s="297"/>
      <c r="AB32" s="8"/>
      <c r="AC32" s="8"/>
      <c r="AD32" s="8"/>
      <c r="AE32" s="8"/>
    </row>
    <row r="33" spans="1:31" ht="15.6" x14ac:dyDescent="0.3">
      <c r="A33" s="297">
        <v>1954</v>
      </c>
      <c r="B33" s="303">
        <f t="shared" si="0"/>
        <v>49.985857703583058</v>
      </c>
      <c r="C33" s="303">
        <f t="shared" si="1"/>
        <v>51.410424609819586</v>
      </c>
      <c r="D33" s="303">
        <f t="shared" si="2"/>
        <v>59.11832016194672</v>
      </c>
      <c r="E33" s="303">
        <f t="shared" si="3"/>
        <v>100</v>
      </c>
      <c r="F33" s="297"/>
      <c r="G33" s="297"/>
      <c r="H33" s="302">
        <f t="shared" si="4"/>
        <v>9.7384030850179713</v>
      </c>
      <c r="I33" s="302">
        <f>1.1*I$49*C108/C$124</f>
        <v>10.015941720781219</v>
      </c>
      <c r="J33" s="302">
        <f t="shared" si="5"/>
        <v>11.517618340375376</v>
      </c>
      <c r="K33" s="302">
        <f t="shared" si="6"/>
        <v>19.482316663978956</v>
      </c>
      <c r="L33" s="302"/>
      <c r="M33" s="302"/>
      <c r="N33" s="302"/>
      <c r="O33" s="302"/>
      <c r="P33" s="298"/>
      <c r="Q33" s="297"/>
      <c r="R33" s="298"/>
      <c r="S33" s="297"/>
      <c r="T33" s="297"/>
      <c r="U33" s="297"/>
      <c r="V33" s="297"/>
      <c r="W33" s="297"/>
      <c r="X33" s="297"/>
      <c r="Y33" s="297"/>
      <c r="Z33" s="297"/>
      <c r="AA33" s="297"/>
      <c r="AB33" s="8"/>
      <c r="AC33" s="8"/>
      <c r="AD33" s="8"/>
      <c r="AE33" s="8"/>
    </row>
    <row r="34" spans="1:31" ht="15.6" x14ac:dyDescent="0.3">
      <c r="A34" s="297">
        <v>1955</v>
      </c>
      <c r="B34" s="303">
        <f t="shared" si="0"/>
        <v>49.338028639464795</v>
      </c>
      <c r="C34" s="303">
        <f t="shared" si="1"/>
        <v>48.969082322929367</v>
      </c>
      <c r="D34" s="303">
        <f t="shared" si="2"/>
        <v>57.830447409574973</v>
      </c>
      <c r="E34" s="303">
        <f t="shared" si="3"/>
        <v>99.999999999999986</v>
      </c>
      <c r="F34" s="297"/>
      <c r="G34" s="297"/>
      <c r="H34" s="302">
        <f t="shared" si="4"/>
        <v>10.172009712718495</v>
      </c>
      <c r="I34" s="302">
        <f t="shared" ref="I34:I48" si="7">I$49*C109/C$124</f>
        <v>10.095944137770326</v>
      </c>
      <c r="J34" s="302">
        <f t="shared" si="5"/>
        <v>11.922889684946155</v>
      </c>
      <c r="K34" s="302">
        <f t="shared" si="6"/>
        <v>20.616976383572098</v>
      </c>
      <c r="L34" s="302"/>
      <c r="M34" s="302"/>
      <c r="N34" s="302"/>
      <c r="O34" s="302"/>
      <c r="P34" s="298"/>
      <c r="Q34" s="297"/>
      <c r="R34" s="298"/>
      <c r="S34" s="297"/>
      <c r="T34" s="297"/>
      <c r="U34" s="297"/>
      <c r="V34" s="297"/>
      <c r="W34" s="297"/>
      <c r="X34" s="297"/>
      <c r="Y34" s="297"/>
      <c r="Z34" s="297"/>
      <c r="AA34" s="297"/>
      <c r="AB34" s="8"/>
      <c r="AC34" s="8"/>
      <c r="AD34" s="8"/>
      <c r="AE34" s="8"/>
    </row>
    <row r="35" spans="1:31" ht="15.6" x14ac:dyDescent="0.3">
      <c r="A35" s="297">
        <v>1956</v>
      </c>
      <c r="B35" s="303">
        <f t="shared" si="0"/>
        <v>50.464504680369473</v>
      </c>
      <c r="C35" s="303">
        <f t="shared" si="1"/>
        <v>51.62841794610096</v>
      </c>
      <c r="D35" s="303">
        <f t="shared" si="2"/>
        <v>57.625680960406306</v>
      </c>
      <c r="E35" s="303">
        <f t="shared" si="3"/>
        <v>99.999999999999986</v>
      </c>
      <c r="F35" s="297"/>
      <c r="G35" s="297"/>
      <c r="H35" s="302">
        <f t="shared" si="4"/>
        <v>10.579349486613646</v>
      </c>
      <c r="I35" s="302">
        <f t="shared" si="7"/>
        <v>10.823351588452747</v>
      </c>
      <c r="J35" s="302">
        <f t="shared" si="5"/>
        <v>12.080614327745202</v>
      </c>
      <c r="K35" s="302">
        <f t="shared" si="6"/>
        <v>20.963941989762517</v>
      </c>
      <c r="L35" s="302"/>
      <c r="M35" s="302"/>
      <c r="N35" s="302"/>
      <c r="O35" s="302"/>
      <c r="P35" s="298"/>
      <c r="Q35" s="297"/>
      <c r="R35" s="298"/>
      <c r="S35" s="297"/>
      <c r="T35" s="297"/>
      <c r="U35" s="297"/>
      <c r="V35" s="297"/>
      <c r="W35" s="297"/>
      <c r="X35" s="297"/>
      <c r="Y35" s="297"/>
      <c r="Z35" s="297"/>
      <c r="AA35" s="297"/>
      <c r="AB35" s="8"/>
      <c r="AC35" s="8"/>
      <c r="AD35" s="8"/>
      <c r="AE35" s="8"/>
    </row>
    <row r="36" spans="1:31" ht="15.6" x14ac:dyDescent="0.3">
      <c r="A36" s="297">
        <v>1957</v>
      </c>
      <c r="B36" s="303">
        <f t="shared" si="0"/>
        <v>52.789233175875601</v>
      </c>
      <c r="C36" s="303">
        <f t="shared" si="1"/>
        <v>54.477683414179737</v>
      </c>
      <c r="D36" s="303">
        <f t="shared" si="2"/>
        <v>58.461338252869645</v>
      </c>
      <c r="E36" s="303">
        <f t="shared" si="3"/>
        <v>100</v>
      </c>
      <c r="F36" s="297"/>
      <c r="G36" s="297"/>
      <c r="H36" s="302">
        <f t="shared" si="4"/>
        <v>11.051309770381389</v>
      </c>
      <c r="I36" s="302">
        <f t="shared" si="7"/>
        <v>11.404783111303122</v>
      </c>
      <c r="J36" s="302">
        <f t="shared" si="5"/>
        <v>12.23875248331438</v>
      </c>
      <c r="K36" s="302">
        <f t="shared" si="6"/>
        <v>20.934779888850095</v>
      </c>
      <c r="L36" s="302"/>
      <c r="M36" s="302"/>
      <c r="N36" s="302"/>
      <c r="O36" s="302"/>
      <c r="P36" s="298"/>
      <c r="Q36" s="297"/>
      <c r="R36" s="298"/>
      <c r="S36" s="297"/>
      <c r="T36" s="297"/>
      <c r="U36" s="297"/>
      <c r="V36" s="297"/>
      <c r="W36" s="297"/>
      <c r="X36" s="297"/>
      <c r="Y36" s="297"/>
      <c r="Z36" s="297"/>
      <c r="AA36" s="297"/>
      <c r="AB36" s="8"/>
      <c r="AC36" s="8"/>
      <c r="AD36" s="8"/>
      <c r="AE36" s="8"/>
    </row>
    <row r="37" spans="1:31" ht="15.6" x14ac:dyDescent="0.3">
      <c r="A37" s="297">
        <v>1958</v>
      </c>
      <c r="B37" s="303">
        <f t="shared" si="0"/>
        <v>55.15792430122994</v>
      </c>
      <c r="C37" s="303">
        <f t="shared" si="1"/>
        <v>57.766073816316919</v>
      </c>
      <c r="D37" s="303">
        <f t="shared" si="2"/>
        <v>60.534619686963453</v>
      </c>
      <c r="E37" s="303">
        <f t="shared" si="3"/>
        <v>100</v>
      </c>
      <c r="F37" s="297"/>
      <c r="G37" s="297"/>
      <c r="H37" s="302">
        <f t="shared" si="4"/>
        <v>11.216470231559859</v>
      </c>
      <c r="I37" s="302">
        <f t="shared" si="7"/>
        <v>11.746842463039535</v>
      </c>
      <c r="J37" s="302">
        <f t="shared" si="5"/>
        <v>12.309831602609501</v>
      </c>
      <c r="K37" s="302">
        <f t="shared" si="6"/>
        <v>20.335192764514069</v>
      </c>
      <c r="L37" s="302"/>
      <c r="M37" s="302"/>
      <c r="N37" s="302"/>
      <c r="O37" s="302"/>
      <c r="P37" s="298"/>
      <c r="Q37" s="297"/>
      <c r="R37" s="298"/>
      <c r="S37" s="297"/>
      <c r="T37" s="297"/>
      <c r="U37" s="297"/>
      <c r="V37" s="297"/>
      <c r="W37" s="297"/>
      <c r="X37" s="297"/>
      <c r="Y37" s="297"/>
      <c r="Z37" s="297"/>
      <c r="AA37" s="297"/>
      <c r="AB37" s="8"/>
      <c r="AC37" s="8"/>
      <c r="AD37" s="8"/>
      <c r="AE37" s="8"/>
    </row>
    <row r="38" spans="1:31" ht="15.6" x14ac:dyDescent="0.3">
      <c r="A38" s="297">
        <v>1959</v>
      </c>
      <c r="B38" s="303">
        <f t="shared" si="0"/>
        <v>53.266678279286786</v>
      </c>
      <c r="C38" s="303">
        <f t="shared" si="1"/>
        <v>58.544527976382291</v>
      </c>
      <c r="D38" s="303">
        <f t="shared" si="2"/>
        <v>59.990348303029037</v>
      </c>
      <c r="E38" s="303">
        <f t="shared" si="3"/>
        <v>100</v>
      </c>
      <c r="F38" s="297"/>
      <c r="G38" s="297"/>
      <c r="H38" s="302">
        <f t="shared" si="4"/>
        <v>11.396944707642183</v>
      </c>
      <c r="I38" s="302">
        <f t="shared" si="7"/>
        <v>12.52619404543004</v>
      </c>
      <c r="J38" s="302">
        <f t="shared" si="5"/>
        <v>12.835541931430766</v>
      </c>
      <c r="K38" s="302">
        <f t="shared" si="6"/>
        <v>21.396011682737093</v>
      </c>
      <c r="L38" s="302"/>
      <c r="M38" s="302"/>
      <c r="N38" s="302"/>
      <c r="O38" s="302"/>
      <c r="P38" s="298"/>
      <c r="Q38" s="297"/>
      <c r="R38" s="298"/>
      <c r="S38" s="297"/>
      <c r="T38" s="297"/>
      <c r="U38" s="297"/>
      <c r="V38" s="297"/>
      <c r="W38" s="297"/>
      <c r="X38" s="297"/>
      <c r="Y38" s="297"/>
      <c r="Z38" s="297"/>
      <c r="AA38" s="297"/>
      <c r="AB38" s="8"/>
      <c r="AC38" s="8"/>
      <c r="AD38" s="8"/>
      <c r="AE38" s="8"/>
    </row>
    <row r="39" spans="1:31" ht="15.6" x14ac:dyDescent="0.3">
      <c r="A39" s="297">
        <v>1960</v>
      </c>
      <c r="B39" s="303">
        <f t="shared" si="0"/>
        <v>56.623377287658514</v>
      </c>
      <c r="C39" s="303">
        <f t="shared" si="1"/>
        <v>62.557455626425181</v>
      </c>
      <c r="D39" s="303">
        <f t="shared" si="2"/>
        <v>62.353132502849178</v>
      </c>
      <c r="E39" s="303">
        <f t="shared" si="3"/>
        <v>100</v>
      </c>
      <c r="F39" s="297"/>
      <c r="G39" s="297"/>
      <c r="H39" s="302">
        <f t="shared" si="4"/>
        <v>12.182223976369924</v>
      </c>
      <c r="I39" s="302">
        <f t="shared" si="7"/>
        <v>13.458909947412081</v>
      </c>
      <c r="J39" s="302">
        <f t="shared" si="5"/>
        <v>13.414950894204972</v>
      </c>
      <c r="K39" s="302">
        <f t="shared" si="6"/>
        <v>21.514477871006697</v>
      </c>
      <c r="L39" s="302"/>
      <c r="M39" s="302"/>
      <c r="N39" s="302"/>
      <c r="O39" s="302"/>
      <c r="P39" s="298"/>
      <c r="Q39" s="297"/>
      <c r="R39" s="298"/>
      <c r="S39" s="297"/>
      <c r="T39" s="297"/>
      <c r="U39" s="297"/>
      <c r="V39" s="297"/>
      <c r="W39" s="297"/>
      <c r="X39" s="297"/>
      <c r="Y39" s="297"/>
      <c r="Z39" s="297"/>
      <c r="AA39" s="297"/>
      <c r="AB39" s="8"/>
      <c r="AC39" s="8"/>
      <c r="AD39" s="8"/>
      <c r="AE39" s="8"/>
    </row>
    <row r="40" spans="1:31" ht="15.6" x14ac:dyDescent="0.3">
      <c r="A40" s="297">
        <v>1961</v>
      </c>
      <c r="B40" s="303">
        <f t="shared" si="0"/>
        <v>58.474470037660495</v>
      </c>
      <c r="C40" s="303">
        <f t="shared" si="1"/>
        <v>64.26482167810137</v>
      </c>
      <c r="D40" s="303">
        <f t="shared" si="2"/>
        <v>64.086398040430751</v>
      </c>
      <c r="E40" s="303">
        <f t="shared" si="3"/>
        <v>100</v>
      </c>
      <c r="F40" s="297"/>
      <c r="G40" s="297"/>
      <c r="H40" s="302">
        <f t="shared" si="4"/>
        <v>12.662318594039421</v>
      </c>
      <c r="I40" s="302">
        <f t="shared" si="7"/>
        <v>13.91618677267464</v>
      </c>
      <c r="J40" s="302">
        <f t="shared" si="5"/>
        <v>13.877550134438538</v>
      </c>
      <c r="K40" s="302">
        <f t="shared" si="6"/>
        <v>21.654439255087308</v>
      </c>
      <c r="L40" s="302"/>
      <c r="M40" s="302"/>
      <c r="N40" s="302"/>
      <c r="O40" s="302"/>
      <c r="P40" s="298"/>
      <c r="Q40" s="297"/>
      <c r="R40" s="298"/>
      <c r="S40" s="297"/>
      <c r="T40" s="297"/>
      <c r="U40" s="297"/>
      <c r="V40" s="297"/>
      <c r="W40" s="297"/>
      <c r="X40" s="297"/>
      <c r="Y40" s="297"/>
      <c r="Z40" s="297"/>
      <c r="AA40" s="297"/>
      <c r="AB40" s="8"/>
      <c r="AC40" s="8"/>
      <c r="AD40" s="8"/>
      <c r="AE40" s="8"/>
    </row>
    <row r="41" spans="1:31" ht="15.6" x14ac:dyDescent="0.3">
      <c r="A41" s="297">
        <v>1962</v>
      </c>
      <c r="B41" s="303">
        <f t="shared" si="0"/>
        <v>59.243340602493276</v>
      </c>
      <c r="C41" s="303">
        <f t="shared" si="1"/>
        <v>63.788770604420804</v>
      </c>
      <c r="D41" s="303">
        <f t="shared" si="2"/>
        <v>61.471181196189335</v>
      </c>
      <c r="E41" s="303">
        <f t="shared" si="3"/>
        <v>100</v>
      </c>
      <c r="F41" s="297"/>
      <c r="G41" s="297"/>
      <c r="H41" s="302">
        <f t="shared" si="4"/>
        <v>13.373717445158226</v>
      </c>
      <c r="I41" s="302">
        <f t="shared" si="7"/>
        <v>14.399812460974493</v>
      </c>
      <c r="J41" s="302">
        <f t="shared" si="5"/>
        <v>13.876634909128695</v>
      </c>
      <c r="K41" s="302">
        <f t="shared" si="6"/>
        <v>22.57421223913121</v>
      </c>
      <c r="L41" s="302"/>
      <c r="M41" s="302"/>
      <c r="N41" s="302"/>
      <c r="O41" s="302"/>
      <c r="P41" s="298"/>
      <c r="Q41" s="297"/>
      <c r="R41" s="298"/>
      <c r="S41" s="297"/>
      <c r="T41" s="297"/>
      <c r="U41" s="297"/>
      <c r="V41" s="297"/>
      <c r="W41" s="297"/>
      <c r="X41" s="297"/>
      <c r="Y41" s="297"/>
      <c r="Z41" s="297"/>
      <c r="AA41" s="297"/>
      <c r="AB41" s="8"/>
      <c r="AC41" s="8"/>
      <c r="AD41" s="8"/>
      <c r="AE41" s="8"/>
    </row>
    <row r="42" spans="1:31" ht="15.6" x14ac:dyDescent="0.3">
      <c r="A42" s="297">
        <v>1963</v>
      </c>
      <c r="B42" s="303">
        <f t="shared" si="0"/>
        <v>59.598846144897209</v>
      </c>
      <c r="C42" s="303">
        <f t="shared" si="1"/>
        <v>62.972114821908988</v>
      </c>
      <c r="D42" s="303">
        <f t="shared" si="2"/>
        <v>61.948404956805888</v>
      </c>
      <c r="E42" s="303">
        <f t="shared" si="3"/>
        <v>100</v>
      </c>
      <c r="F42" s="297"/>
      <c r="G42" s="297"/>
      <c r="H42" s="302">
        <f t="shared" si="4"/>
        <v>13.857814993559092</v>
      </c>
      <c r="I42" s="302">
        <f t="shared" si="7"/>
        <v>14.642161273283159</v>
      </c>
      <c r="J42" s="302">
        <f t="shared" si="5"/>
        <v>14.404130122760714</v>
      </c>
      <c r="K42" s="302">
        <f t="shared" si="6"/>
        <v>23.251817593696124</v>
      </c>
      <c r="L42" s="302"/>
      <c r="M42" s="302"/>
      <c r="N42" s="302"/>
      <c r="O42" s="302"/>
      <c r="P42" s="298"/>
      <c r="Q42" s="297"/>
      <c r="R42" s="298"/>
      <c r="S42" s="297"/>
      <c r="T42" s="297"/>
      <c r="U42" s="297"/>
      <c r="V42" s="297"/>
      <c r="W42" s="297"/>
      <c r="X42" s="297"/>
      <c r="Y42" s="297"/>
      <c r="Z42" s="297"/>
      <c r="AA42" s="297"/>
      <c r="AB42" s="8"/>
      <c r="AC42" s="8"/>
      <c r="AD42" s="8"/>
      <c r="AE42" s="8"/>
    </row>
    <row r="43" spans="1:31" ht="15.6" x14ac:dyDescent="0.3">
      <c r="A43" s="297">
        <v>1964</v>
      </c>
      <c r="B43" s="303">
        <f t="shared" si="0"/>
        <v>60.510976289882393</v>
      </c>
      <c r="C43" s="303">
        <f t="shared" si="1"/>
        <v>63.861966218629178</v>
      </c>
      <c r="D43" s="303">
        <f t="shared" si="2"/>
        <v>62.48932872936723</v>
      </c>
      <c r="E43" s="303">
        <f t="shared" si="3"/>
        <v>100</v>
      </c>
      <c r="F43" s="297"/>
      <c r="G43" s="297"/>
      <c r="H43" s="302">
        <f t="shared" si="4"/>
        <v>14.625952207288282</v>
      </c>
      <c r="I43" s="302">
        <f t="shared" si="7"/>
        <v>15.435911351066792</v>
      </c>
      <c r="J43" s="302">
        <f t="shared" si="5"/>
        <v>15.104134679348572</v>
      </c>
      <c r="K43" s="302">
        <f t="shared" si="6"/>
        <v>24.17074240749572</v>
      </c>
      <c r="L43" s="302"/>
      <c r="M43" s="302"/>
      <c r="N43" s="302"/>
      <c r="O43" s="302"/>
      <c r="P43" s="298"/>
      <c r="Q43" s="297"/>
      <c r="R43" s="298"/>
      <c r="S43" s="297"/>
      <c r="T43" s="297"/>
      <c r="U43" s="297"/>
      <c r="V43" s="297"/>
      <c r="W43" s="297"/>
      <c r="X43" s="297"/>
      <c r="Y43" s="297"/>
      <c r="Z43" s="297"/>
      <c r="AA43" s="297"/>
      <c r="AB43" s="8"/>
      <c r="AC43" s="8"/>
      <c r="AD43" s="8"/>
      <c r="AE43" s="8"/>
    </row>
    <row r="44" spans="1:31" ht="15.6" x14ac:dyDescent="0.3">
      <c r="A44" s="297">
        <v>1965</v>
      </c>
      <c r="B44" s="303">
        <f t="shared" si="0"/>
        <v>59.778410641886069</v>
      </c>
      <c r="C44" s="303">
        <f t="shared" si="1"/>
        <v>63.296963994723008</v>
      </c>
      <c r="D44" s="303">
        <f t="shared" si="2"/>
        <v>59.877385973515423</v>
      </c>
      <c r="E44" s="303">
        <f t="shared" si="3"/>
        <v>100</v>
      </c>
      <c r="F44" s="297"/>
      <c r="G44" s="297"/>
      <c r="H44" s="302">
        <f t="shared" si="4"/>
        <v>15.170836627946889</v>
      </c>
      <c r="I44" s="302">
        <f t="shared" si="7"/>
        <v>16.063791082731299</v>
      </c>
      <c r="J44" s="302">
        <f t="shared" si="5"/>
        <v>15.195955037255912</v>
      </c>
      <c r="K44" s="302">
        <f t="shared" si="6"/>
        <v>25.378454303227748</v>
      </c>
      <c r="L44" s="302"/>
      <c r="M44" s="302"/>
      <c r="N44" s="302"/>
      <c r="O44" s="302"/>
      <c r="P44" s="298"/>
      <c r="Q44" s="297"/>
      <c r="R44" s="298"/>
      <c r="S44" s="297"/>
      <c r="T44" s="297"/>
      <c r="U44" s="297"/>
      <c r="V44" s="297"/>
      <c r="W44" s="297"/>
      <c r="X44" s="297"/>
      <c r="Y44" s="297"/>
      <c r="Z44" s="297"/>
      <c r="AA44" s="297"/>
      <c r="AB44" s="8"/>
      <c r="AC44" s="8"/>
      <c r="AD44" s="8"/>
      <c r="AE44" s="8"/>
    </row>
    <row r="45" spans="1:31" ht="15.6" x14ac:dyDescent="0.3">
      <c r="A45" s="297">
        <v>1966</v>
      </c>
      <c r="B45" s="303">
        <f t="shared" si="0"/>
        <v>59.569599101171619</v>
      </c>
      <c r="C45" s="303">
        <f t="shared" si="1"/>
        <v>61.497141964520416</v>
      </c>
      <c r="D45" s="303">
        <f t="shared" si="2"/>
        <v>57.981849226894958</v>
      </c>
      <c r="E45" s="303">
        <f t="shared" si="3"/>
        <v>100</v>
      </c>
      <c r="F45" s="297"/>
      <c r="G45" s="297"/>
      <c r="H45" s="302">
        <f t="shared" si="4"/>
        <v>15.833427346969541</v>
      </c>
      <c r="I45" s="302">
        <f t="shared" si="7"/>
        <v>16.345762671455592</v>
      </c>
      <c r="J45" s="302">
        <f t="shared" si="5"/>
        <v>15.411408017330892</v>
      </c>
      <c r="K45" s="302">
        <f t="shared" si="6"/>
        <v>26.579711104112715</v>
      </c>
      <c r="L45" s="302"/>
      <c r="M45" s="302"/>
      <c r="N45" s="302"/>
      <c r="O45" s="302"/>
      <c r="P45" s="298"/>
      <c r="Q45" s="297"/>
      <c r="R45" s="298"/>
      <c r="S45" s="297"/>
      <c r="T45" s="297"/>
      <c r="U45" s="297"/>
      <c r="V45" s="297"/>
      <c r="W45" s="297"/>
      <c r="X45" s="297"/>
      <c r="Y45" s="297"/>
      <c r="Z45" s="297"/>
      <c r="AA45" s="297"/>
      <c r="AB45" s="8"/>
      <c r="AC45" s="8"/>
      <c r="AD45" s="8"/>
      <c r="AE45" s="8"/>
    </row>
    <row r="46" spans="1:31" ht="15.6" x14ac:dyDescent="0.3">
      <c r="A46" s="297">
        <v>1967</v>
      </c>
      <c r="B46" s="303">
        <f t="shared" si="0"/>
        <v>60.845939677222773</v>
      </c>
      <c r="C46" s="303">
        <f t="shared" si="1"/>
        <v>59.879969905294367</v>
      </c>
      <c r="D46" s="303">
        <f t="shared" si="2"/>
        <v>58.166976235791971</v>
      </c>
      <c r="E46" s="303">
        <f t="shared" si="3"/>
        <v>99.999999999999986</v>
      </c>
      <c r="F46" s="297"/>
      <c r="G46" s="297"/>
      <c r="H46" s="302">
        <f t="shared" si="4"/>
        <v>16.466680896197925</v>
      </c>
      <c r="I46" s="302">
        <f t="shared" si="7"/>
        <v>16.205261382026585</v>
      </c>
      <c r="J46" s="302">
        <f t="shared" si="5"/>
        <v>15.741675475020497</v>
      </c>
      <c r="K46" s="302">
        <f t="shared" si="6"/>
        <v>27.062908360937197</v>
      </c>
      <c r="L46" s="302"/>
      <c r="M46" s="302"/>
      <c r="N46" s="302"/>
      <c r="O46" s="302"/>
      <c r="P46" s="298"/>
      <c r="Q46" s="297"/>
      <c r="R46" s="298"/>
      <c r="S46" s="297"/>
      <c r="T46" s="297"/>
      <c r="U46" s="297"/>
      <c r="V46" s="297"/>
      <c r="W46" s="297"/>
      <c r="X46" s="297"/>
      <c r="Y46" s="297"/>
      <c r="Z46" s="297"/>
      <c r="AA46" s="297"/>
      <c r="AB46" s="8"/>
      <c r="AC46" s="8"/>
      <c r="AD46" s="8"/>
      <c r="AE46" s="8"/>
    </row>
    <row r="47" spans="1:31" ht="15.6" x14ac:dyDescent="0.3">
      <c r="A47" s="297">
        <v>1968</v>
      </c>
      <c r="B47" s="303">
        <f t="shared" si="0"/>
        <v>60.768528503909465</v>
      </c>
      <c r="C47" s="303">
        <f t="shared" si="1"/>
        <v>60.464255517441678</v>
      </c>
      <c r="D47" s="303">
        <f t="shared" si="2"/>
        <v>58.614551955755836</v>
      </c>
      <c r="E47" s="303">
        <f t="shared" si="3"/>
        <v>100</v>
      </c>
      <c r="F47" s="297"/>
      <c r="G47" s="297"/>
      <c r="H47" s="302">
        <f t="shared" si="4"/>
        <v>17.079991165346691</v>
      </c>
      <c r="I47" s="302">
        <f t="shared" si="7"/>
        <v>16.994470254298317</v>
      </c>
      <c r="J47" s="302">
        <f t="shared" si="5"/>
        <v>16.474580744548678</v>
      </c>
      <c r="K47" s="302">
        <f t="shared" si="6"/>
        <v>28.106639383653782</v>
      </c>
      <c r="L47" s="302"/>
      <c r="M47" s="302"/>
      <c r="N47" s="302"/>
      <c r="O47" s="302"/>
      <c r="P47" s="298"/>
      <c r="Q47" s="297"/>
      <c r="R47" s="298"/>
      <c r="S47" s="297"/>
      <c r="T47" s="297"/>
      <c r="U47" s="297"/>
      <c r="V47" s="297"/>
      <c r="W47" s="297"/>
      <c r="X47" s="297"/>
      <c r="Y47" s="297"/>
      <c r="Z47" s="297"/>
      <c r="AA47" s="297"/>
      <c r="AB47" s="8"/>
      <c r="AC47" s="8"/>
      <c r="AD47" s="8"/>
      <c r="AE47" s="8"/>
    </row>
    <row r="48" spans="1:31" ht="15.6" x14ac:dyDescent="0.3">
      <c r="A48" s="297">
        <v>1969</v>
      </c>
      <c r="B48" s="303">
        <f t="shared" si="0"/>
        <v>63.137206336023205</v>
      </c>
      <c r="C48" s="303">
        <f t="shared" si="1"/>
        <v>62.874598555415041</v>
      </c>
      <c r="D48" s="303">
        <f t="shared" si="2"/>
        <v>58.574900375225177</v>
      </c>
      <c r="E48" s="303">
        <f t="shared" si="3"/>
        <v>100</v>
      </c>
      <c r="F48" s="297"/>
      <c r="G48" s="297"/>
      <c r="H48" s="302">
        <f t="shared" si="4"/>
        <v>18.150769125581494</v>
      </c>
      <c r="I48" s="302">
        <f t="shared" si="7"/>
        <v>18.075274287070076</v>
      </c>
      <c r="J48" s="302">
        <f t="shared" si="5"/>
        <v>16.839191262380062</v>
      </c>
      <c r="K48" s="302">
        <f t="shared" si="6"/>
        <v>28.748134703618483</v>
      </c>
      <c r="L48" s="302"/>
      <c r="M48" s="302"/>
      <c r="N48" s="302"/>
      <c r="O48" s="302"/>
      <c r="P48" s="298"/>
      <c r="Q48" s="297"/>
      <c r="R48" s="298"/>
      <c r="S48" s="297"/>
      <c r="T48" s="297"/>
      <c r="U48" s="297"/>
      <c r="V48" s="297"/>
      <c r="W48" s="297"/>
      <c r="X48" s="297"/>
      <c r="Y48" s="297"/>
      <c r="Z48" s="297"/>
      <c r="AA48" s="297"/>
      <c r="AB48" s="8"/>
      <c r="AC48" s="8"/>
      <c r="AD48" s="8"/>
      <c r="AE48" s="8"/>
    </row>
    <row r="49" spans="1:31" ht="15.6" x14ac:dyDescent="0.3">
      <c r="A49" s="297">
        <v>1970</v>
      </c>
      <c r="B49" s="299">
        <f t="shared" ref="B49:B94" si="8">100*H49/$K49</f>
        <v>67.322975930182395</v>
      </c>
      <c r="C49" s="299">
        <f t="shared" ref="C49:C94" si="9">100*I49/$K49</f>
        <v>66.644138533354138</v>
      </c>
      <c r="D49" s="299">
        <f t="shared" ref="D49:D94" si="10">100*J49/$K49</f>
        <v>60.92145316481588</v>
      </c>
      <c r="E49" s="299">
        <f t="shared" ref="E49:E94" si="11">100*K49/$K49</f>
        <v>100</v>
      </c>
      <c r="F49" s="299"/>
      <c r="G49" s="299"/>
      <c r="H49" s="116">
        <v>19.09685018382141</v>
      </c>
      <c r="I49" s="116">
        <v>18.904291018287065</v>
      </c>
      <c r="J49" s="116">
        <v>17.280992825921704</v>
      </c>
      <c r="K49" s="116">
        <v>28.366022030318277</v>
      </c>
      <c r="L49" s="299">
        <v>2007.42004394531</v>
      </c>
      <c r="M49" s="299">
        <v>1966.4146827635489</v>
      </c>
      <c r="N49" s="299">
        <v>1937</v>
      </c>
      <c r="O49" s="299">
        <v>1902</v>
      </c>
      <c r="P49" s="298">
        <v>847.55110760416937</v>
      </c>
      <c r="Q49" s="298">
        <v>868.09941727368653</v>
      </c>
      <c r="R49" s="298">
        <v>848.89985979292499</v>
      </c>
      <c r="S49" s="298">
        <v>729.79249186304753</v>
      </c>
      <c r="T49" s="298"/>
      <c r="U49" s="298"/>
      <c r="V49" s="298"/>
      <c r="W49" s="298"/>
      <c r="X49" s="298"/>
      <c r="Y49" s="298"/>
      <c r="Z49" s="298"/>
      <c r="AA49" s="298"/>
      <c r="AB49" s="8">
        <v>0.42220914858378289</v>
      </c>
      <c r="AC49" s="8">
        <v>0.44146304687558668</v>
      </c>
      <c r="AD49" s="8">
        <v>0.43825496117342538</v>
      </c>
      <c r="AE49" s="8">
        <v>0.38369741948635516</v>
      </c>
    </row>
    <row r="50" spans="1:31" ht="15.6" x14ac:dyDescent="0.3">
      <c r="A50" s="297">
        <v>1971</v>
      </c>
      <c r="B50" s="299">
        <f t="shared" si="8"/>
        <v>68.454867998656269</v>
      </c>
      <c r="C50" s="299">
        <f t="shared" si="9"/>
        <v>67.418959096815584</v>
      </c>
      <c r="D50" s="299">
        <f t="shared" si="10"/>
        <v>62.957454355403954</v>
      </c>
      <c r="E50" s="299">
        <f t="shared" si="11"/>
        <v>100</v>
      </c>
      <c r="F50" s="299"/>
      <c r="G50" s="299"/>
      <c r="H50" s="116">
        <v>20.010082024069376</v>
      </c>
      <c r="I50" s="116">
        <v>19.707274894330954</v>
      </c>
      <c r="J50" s="116">
        <v>18.403129865110042</v>
      </c>
      <c r="K50" s="116">
        <v>29.231057788997802</v>
      </c>
      <c r="L50" s="299">
        <v>2005.68005371094</v>
      </c>
      <c r="M50" s="299">
        <v>1934.4065892923998</v>
      </c>
      <c r="N50" s="299">
        <v>1899</v>
      </c>
      <c r="O50" s="299">
        <v>1890</v>
      </c>
      <c r="P50" s="298">
        <v>844.14832150051507</v>
      </c>
      <c r="Q50" s="298">
        <v>849.69486399211382</v>
      </c>
      <c r="R50" s="298">
        <v>820.50734873408669</v>
      </c>
      <c r="S50" s="298">
        <v>722.34508021980093</v>
      </c>
      <c r="T50" s="298"/>
      <c r="U50" s="298"/>
      <c r="V50" s="298"/>
      <c r="W50" s="298"/>
      <c r="X50" s="298"/>
      <c r="Y50" s="298"/>
      <c r="Z50" s="298"/>
      <c r="AA50" s="298"/>
      <c r="AB50" s="8">
        <v>0.42087885350340842</v>
      </c>
      <c r="AC50" s="8">
        <v>0.43925349959799803</v>
      </c>
      <c r="AD50" s="8">
        <v>0.43207338006007723</v>
      </c>
      <c r="AE50" s="8">
        <v>0.38219316413746079</v>
      </c>
    </row>
    <row r="51" spans="1:31" ht="15.6" x14ac:dyDescent="0.3">
      <c r="A51" s="297">
        <v>1972</v>
      </c>
      <c r="B51" s="299">
        <f t="shared" si="8"/>
        <v>71.571087801612023</v>
      </c>
      <c r="C51" s="299">
        <f t="shared" si="9"/>
        <v>70.146721499460227</v>
      </c>
      <c r="D51" s="299">
        <f t="shared" si="10"/>
        <v>65.711527158022221</v>
      </c>
      <c r="E51" s="299">
        <f t="shared" si="11"/>
        <v>100</v>
      </c>
      <c r="F51" s="299"/>
      <c r="G51" s="299"/>
      <c r="H51" s="116">
        <v>21.308981012857572</v>
      </c>
      <c r="I51" s="116">
        <v>20.884902024816494</v>
      </c>
      <c r="J51" s="116">
        <v>19.56440411269859</v>
      </c>
      <c r="K51" s="116">
        <v>29.773169120922066</v>
      </c>
      <c r="L51" s="299">
        <v>1952.89001464844</v>
      </c>
      <c r="M51" s="299">
        <v>1911.3080388725473</v>
      </c>
      <c r="N51" s="299">
        <v>1865</v>
      </c>
      <c r="O51" s="299">
        <v>1887</v>
      </c>
      <c r="P51" s="298">
        <v>821.48364581153919</v>
      </c>
      <c r="Q51" s="298">
        <v>831.24580412988496</v>
      </c>
      <c r="R51" s="298">
        <v>802.52482307431774</v>
      </c>
      <c r="S51" s="298">
        <v>738.56915329496519</v>
      </c>
      <c r="T51" s="298"/>
      <c r="U51" s="298"/>
      <c r="V51" s="298"/>
      <c r="W51" s="298"/>
      <c r="X51" s="298"/>
      <c r="Y51" s="298"/>
      <c r="Z51" s="298"/>
      <c r="AA51" s="298"/>
      <c r="AB51" s="8">
        <v>0.42065023613704278</v>
      </c>
      <c r="AC51" s="8">
        <v>0.43490938520837524</v>
      </c>
      <c r="AD51" s="8">
        <v>0.43030821612563952</v>
      </c>
      <c r="AE51" s="8">
        <v>0.3913985974006175</v>
      </c>
    </row>
    <row r="52" spans="1:31" ht="15.6" x14ac:dyDescent="0.3">
      <c r="A52" s="297">
        <v>1973</v>
      </c>
      <c r="B52" s="299">
        <f t="shared" si="8"/>
        <v>74.240481330617811</v>
      </c>
      <c r="C52" s="299">
        <f t="shared" si="9"/>
        <v>72.62504617064738</v>
      </c>
      <c r="D52" s="299">
        <f t="shared" si="10"/>
        <v>65.085270625973735</v>
      </c>
      <c r="E52" s="299">
        <f t="shared" si="11"/>
        <v>100</v>
      </c>
      <c r="F52" s="299"/>
      <c r="G52" s="299"/>
      <c r="H52" s="116">
        <v>22.539795568749501</v>
      </c>
      <c r="I52" s="116">
        <v>22.049341067274078</v>
      </c>
      <c r="J52" s="116">
        <v>19.760226067407913</v>
      </c>
      <c r="K52" s="116">
        <v>30.360519173322995</v>
      </c>
      <c r="L52" s="299">
        <v>1937.5</v>
      </c>
      <c r="M52" s="299">
        <v>1882.7121886611972</v>
      </c>
      <c r="N52" s="299">
        <v>1921</v>
      </c>
      <c r="O52" s="299">
        <v>1888</v>
      </c>
      <c r="P52" s="298">
        <v>819.02194142940209</v>
      </c>
      <c r="Q52" s="298">
        <v>820.91607574368277</v>
      </c>
      <c r="R52" s="298">
        <v>844.45004713373532</v>
      </c>
      <c r="S52" s="298">
        <v>757.88523213759868</v>
      </c>
      <c r="T52" s="298"/>
      <c r="U52" s="298"/>
      <c r="V52" s="298"/>
      <c r="W52" s="298"/>
      <c r="X52" s="298"/>
      <c r="Y52" s="298"/>
      <c r="Z52" s="298"/>
      <c r="AA52" s="298"/>
      <c r="AB52" s="8">
        <v>0.4227210020280785</v>
      </c>
      <c r="AC52" s="8">
        <v>0.43602844911066246</v>
      </c>
      <c r="AD52" s="8">
        <v>0.4395887803923661</v>
      </c>
      <c r="AE52" s="8">
        <v>0.40142226278474508</v>
      </c>
    </row>
    <row r="53" spans="1:31" ht="15.6" x14ac:dyDescent="0.3">
      <c r="A53" s="297">
        <v>1974</v>
      </c>
      <c r="B53" s="299">
        <f t="shared" si="8"/>
        <v>78.946493736352807</v>
      </c>
      <c r="C53" s="299">
        <f t="shared" si="9"/>
        <v>76.582906399831884</v>
      </c>
      <c r="D53" s="299">
        <f t="shared" si="10"/>
        <v>65.129644028403874</v>
      </c>
      <c r="E53" s="299">
        <f t="shared" si="11"/>
        <v>100</v>
      </c>
      <c r="F53" s="299"/>
      <c r="G53" s="299"/>
      <c r="H53" s="116">
        <v>23.759457202398462</v>
      </c>
      <c r="I53" s="116">
        <v>23.048120327150507</v>
      </c>
      <c r="J53" s="116">
        <v>19.601187040277008</v>
      </c>
      <c r="K53" s="116">
        <v>30.09564589625068</v>
      </c>
      <c r="L53" s="299">
        <v>1905.63000488281</v>
      </c>
      <c r="M53" s="299">
        <v>1843.1882335462785</v>
      </c>
      <c r="N53" s="299">
        <v>1882</v>
      </c>
      <c r="O53" s="299">
        <v>1857</v>
      </c>
      <c r="P53" s="298">
        <v>805.03778792621392</v>
      </c>
      <c r="Q53" s="298">
        <v>791.33621710636294</v>
      </c>
      <c r="R53" s="298">
        <v>830.059854897219</v>
      </c>
      <c r="S53" s="298">
        <v>753.68346272852637</v>
      </c>
      <c r="T53" s="298"/>
      <c r="U53" s="298"/>
      <c r="V53" s="298"/>
      <c r="W53" s="298"/>
      <c r="X53" s="298"/>
      <c r="Y53" s="298"/>
      <c r="Z53" s="298"/>
      <c r="AA53" s="298"/>
      <c r="AB53" s="8">
        <v>0.4224523049403397</v>
      </c>
      <c r="AC53" s="8">
        <v>0.42933011545100785</v>
      </c>
      <c r="AD53" s="8">
        <v>0.44105199516324067</v>
      </c>
      <c r="AE53" s="8">
        <v>0.40586077691358446</v>
      </c>
    </row>
    <row r="54" spans="1:31" ht="15.6" x14ac:dyDescent="0.3">
      <c r="A54" s="297">
        <v>1975</v>
      </c>
      <c r="B54" s="299">
        <f t="shared" si="8"/>
        <v>77.823645136982023</v>
      </c>
      <c r="C54" s="299">
        <f t="shared" si="9"/>
        <v>78.20990429013716</v>
      </c>
      <c r="D54" s="299">
        <f t="shared" si="10"/>
        <v>63.282448521081228</v>
      </c>
      <c r="E54" s="299">
        <f t="shared" si="11"/>
        <v>100</v>
      </c>
      <c r="F54" s="299"/>
      <c r="G54" s="299"/>
      <c r="H54" s="116">
        <v>23.890594255390628</v>
      </c>
      <c r="I54" s="116">
        <v>24.00916953786702</v>
      </c>
      <c r="J54" s="116">
        <v>19.426683220037944</v>
      </c>
      <c r="K54" s="116">
        <v>30.69837478486053</v>
      </c>
      <c r="L54" s="299">
        <v>1879.52001953125</v>
      </c>
      <c r="M54" s="299">
        <v>1806.3090521182567</v>
      </c>
      <c r="N54" s="299">
        <v>1877</v>
      </c>
      <c r="O54" s="299">
        <v>1837</v>
      </c>
      <c r="P54" s="298">
        <v>789.17901804103803</v>
      </c>
      <c r="Q54" s="298">
        <v>755.81650023173381</v>
      </c>
      <c r="R54" s="298">
        <v>825.19764877458829</v>
      </c>
      <c r="S54" s="298">
        <v>730.18889806698246</v>
      </c>
      <c r="T54" s="298"/>
      <c r="U54" s="298"/>
      <c r="V54" s="298"/>
      <c r="W54" s="298"/>
      <c r="X54" s="298"/>
      <c r="Y54" s="298"/>
      <c r="Z54" s="298"/>
      <c r="AA54" s="298"/>
      <c r="AB54" s="8">
        <v>0.41988327330392483</v>
      </c>
      <c r="AC54" s="8">
        <v>0.41843144136679639</v>
      </c>
      <c r="AD54" s="8">
        <v>0.43963646711485793</v>
      </c>
      <c r="AE54" s="8">
        <v>0.39748987374359412</v>
      </c>
    </row>
    <row r="55" spans="1:31" ht="15.6" x14ac:dyDescent="0.3">
      <c r="A55" s="297">
        <v>1976</v>
      </c>
      <c r="B55" s="299">
        <f t="shared" si="8"/>
        <v>78.093651314947238</v>
      </c>
      <c r="C55" s="299">
        <f t="shared" si="9"/>
        <v>80.733704912746944</v>
      </c>
      <c r="D55" s="299">
        <f t="shared" si="10"/>
        <v>65.066605489714235</v>
      </c>
      <c r="E55" s="299">
        <f t="shared" si="11"/>
        <v>100</v>
      </c>
      <c r="F55" s="299"/>
      <c r="G55" s="299"/>
      <c r="H55" s="116">
        <v>24.424189549775679</v>
      </c>
      <c r="I55" s="116">
        <v>25.249879838403348</v>
      </c>
      <c r="J55" s="116">
        <v>20.349914225832599</v>
      </c>
      <c r="K55" s="116">
        <v>31.275512334894316</v>
      </c>
      <c r="L55" s="299">
        <v>1906.22998046875</v>
      </c>
      <c r="M55" s="299">
        <v>1818.814797811699</v>
      </c>
      <c r="N55" s="299">
        <v>1860</v>
      </c>
      <c r="O55" s="299">
        <v>1838</v>
      </c>
      <c r="P55" s="298">
        <v>802.0526448728549</v>
      </c>
      <c r="Q55" s="298">
        <v>757.89983864607768</v>
      </c>
      <c r="R55" s="298">
        <v>810.92109008111572</v>
      </c>
      <c r="S55" s="298">
        <v>748.17418508571097</v>
      </c>
      <c r="T55" s="298"/>
      <c r="U55" s="298"/>
      <c r="V55" s="298"/>
      <c r="W55" s="298"/>
      <c r="X55" s="298"/>
      <c r="Y55" s="298"/>
      <c r="Z55" s="298"/>
      <c r="AA55" s="298"/>
      <c r="AB55" s="8">
        <v>0.4207533472302365</v>
      </c>
      <c r="AC55" s="8">
        <v>0.41669984187391834</v>
      </c>
      <c r="AD55" s="8">
        <v>0.43597908068877189</v>
      </c>
      <c r="AE55" s="8">
        <v>0.40705886022073501</v>
      </c>
    </row>
    <row r="56" spans="1:31" ht="15.6" x14ac:dyDescent="0.3">
      <c r="A56" s="297">
        <v>1977</v>
      </c>
      <c r="B56" s="299">
        <f t="shared" si="8"/>
        <v>80.991809743544621</v>
      </c>
      <c r="C56" s="299">
        <f t="shared" si="9"/>
        <v>83.830636144241808</v>
      </c>
      <c r="D56" s="299">
        <f t="shared" si="10"/>
        <v>66.824151175016837</v>
      </c>
      <c r="E56" s="299">
        <f t="shared" si="11"/>
        <v>100</v>
      </c>
      <c r="F56" s="299"/>
      <c r="G56" s="299"/>
      <c r="H56" s="116">
        <v>25.502561054464369</v>
      </c>
      <c r="I56" s="116">
        <v>26.396445804490902</v>
      </c>
      <c r="J56" s="116">
        <v>21.041473213770903</v>
      </c>
      <c r="K56" s="116">
        <v>31.487827145999816</v>
      </c>
      <c r="L56" s="299">
        <v>1867.36999511719</v>
      </c>
      <c r="M56" s="299">
        <v>1801.2825406519582</v>
      </c>
      <c r="N56" s="299">
        <v>1841</v>
      </c>
      <c r="O56" s="299">
        <v>1842</v>
      </c>
      <c r="P56" s="298">
        <v>791.11122434487663</v>
      </c>
      <c r="Q56" s="298">
        <v>750.84461215358533</v>
      </c>
      <c r="R56" s="298">
        <v>803.95903185620227</v>
      </c>
      <c r="S56" s="298">
        <v>769.59712349379822</v>
      </c>
      <c r="T56" s="298"/>
      <c r="U56" s="298"/>
      <c r="V56" s="298"/>
      <c r="W56" s="298"/>
      <c r="X56" s="298"/>
      <c r="Y56" s="298"/>
      <c r="Z56" s="298"/>
      <c r="AA56" s="298"/>
      <c r="AB56" s="8">
        <v>0.42364996032574098</v>
      </c>
      <c r="AC56" s="8">
        <v>0.41683888851874606</v>
      </c>
      <c r="AD56" s="8">
        <v>0.43669692116034886</v>
      </c>
      <c r="AE56" s="8">
        <v>0.41780517019207286</v>
      </c>
    </row>
    <row r="57" spans="1:31" ht="15.6" x14ac:dyDescent="0.3">
      <c r="A57" s="297">
        <v>1978</v>
      </c>
      <c r="B57" s="299">
        <f t="shared" si="8"/>
        <v>84.006474971185497</v>
      </c>
      <c r="C57" s="299">
        <f t="shared" si="9"/>
        <v>85.439709007859477</v>
      </c>
      <c r="D57" s="299">
        <f t="shared" si="10"/>
        <v>68.897097625141186</v>
      </c>
      <c r="E57" s="299">
        <f t="shared" si="11"/>
        <v>100</v>
      </c>
      <c r="F57" s="299"/>
      <c r="G57" s="299"/>
      <c r="H57" s="116">
        <v>26.85297657431672</v>
      </c>
      <c r="I57" s="116">
        <v>27.311115069302026</v>
      </c>
      <c r="J57" s="116">
        <v>22.023208915752225</v>
      </c>
      <c r="K57" s="116">
        <v>31.965365269197861</v>
      </c>
      <c r="L57" s="299">
        <v>1835.86999511719</v>
      </c>
      <c r="M57" s="299">
        <v>1782.2882412971992</v>
      </c>
      <c r="N57" s="299">
        <v>1821</v>
      </c>
      <c r="O57" s="299">
        <v>1835</v>
      </c>
      <c r="P57" s="298">
        <v>777.83931038286744</v>
      </c>
      <c r="Q57" s="298">
        <v>748.42067266254401</v>
      </c>
      <c r="R57" s="298">
        <v>800.51650112143557</v>
      </c>
      <c r="S57" s="298">
        <v>791.83166954572312</v>
      </c>
      <c r="T57" s="298"/>
      <c r="U57" s="298"/>
      <c r="V57" s="298"/>
      <c r="W57" s="298"/>
      <c r="X57" s="298"/>
      <c r="Y57" s="298"/>
      <c r="Z57" s="298"/>
      <c r="AA57" s="298"/>
      <c r="AB57" s="8">
        <v>0.42368975605661841</v>
      </c>
      <c r="AC57" s="8">
        <v>0.41992123121332076</v>
      </c>
      <c r="AD57" s="8">
        <v>0.43960269144504971</v>
      </c>
      <c r="AE57" s="8">
        <v>0.43151589621020331</v>
      </c>
    </row>
    <row r="58" spans="1:31" ht="15.6" x14ac:dyDescent="0.3">
      <c r="A58" s="297">
        <v>1979</v>
      </c>
      <c r="B58" s="299">
        <f t="shared" si="8"/>
        <v>86.492689211107916</v>
      </c>
      <c r="C58" s="299">
        <f t="shared" si="9"/>
        <v>87.865004952822815</v>
      </c>
      <c r="D58" s="299">
        <f t="shared" si="10"/>
        <v>70.261982170851724</v>
      </c>
      <c r="E58" s="299">
        <f t="shared" si="11"/>
        <v>100</v>
      </c>
      <c r="F58" s="299"/>
      <c r="G58" s="299"/>
      <c r="H58" s="116">
        <v>27.814945994110179</v>
      </c>
      <c r="I58" s="116">
        <v>28.256265238439621</v>
      </c>
      <c r="J58" s="116">
        <v>22.595357565439016</v>
      </c>
      <c r="K58" s="116">
        <v>32.158724913987314</v>
      </c>
      <c r="L58" s="299">
        <v>1832.4599609375</v>
      </c>
      <c r="M58" s="299">
        <v>1770.394541679027</v>
      </c>
      <c r="N58" s="299">
        <v>1813</v>
      </c>
      <c r="O58" s="299">
        <v>1829</v>
      </c>
      <c r="P58" s="298">
        <v>774.32945825804677</v>
      </c>
      <c r="Q58" s="298">
        <v>753.01683380013856</v>
      </c>
      <c r="R58" s="298">
        <v>808.49999999999989</v>
      </c>
      <c r="S58" s="298">
        <v>803.14949534670336</v>
      </c>
      <c r="T58" s="298"/>
      <c r="U58" s="298"/>
      <c r="V58" s="298"/>
      <c r="W58" s="298"/>
      <c r="X58" s="298"/>
      <c r="Y58" s="298"/>
      <c r="Z58" s="298"/>
      <c r="AA58" s="298"/>
      <c r="AB58" s="8">
        <v>0.42256282525370659</v>
      </c>
      <c r="AC58" s="8">
        <v>0.42533842941358363</v>
      </c>
      <c r="AD58" s="8">
        <v>0.44594594594594589</v>
      </c>
      <c r="AE58" s="8">
        <v>0.43911946164390564</v>
      </c>
    </row>
    <row r="59" spans="1:31" ht="15.6" x14ac:dyDescent="0.3">
      <c r="A59" s="297">
        <v>1980</v>
      </c>
      <c r="B59" s="299">
        <f t="shared" si="8"/>
        <v>88.071906619890626</v>
      </c>
      <c r="C59" s="299">
        <f t="shared" si="9"/>
        <v>89.031580750384407</v>
      </c>
      <c r="D59" s="299">
        <f t="shared" si="10"/>
        <v>70.726136572447075</v>
      </c>
      <c r="E59" s="299">
        <f t="shared" si="11"/>
        <v>100</v>
      </c>
      <c r="F59" s="299"/>
      <c r="G59" s="299"/>
      <c r="H59" s="116">
        <v>28.36609753086109</v>
      </c>
      <c r="I59" s="116">
        <v>28.675188261699002</v>
      </c>
      <c r="J59" s="116">
        <v>22.779392033076963</v>
      </c>
      <c r="K59" s="116">
        <v>32.207884011511496</v>
      </c>
      <c r="L59" s="299">
        <v>1823.30004882812</v>
      </c>
      <c r="M59" s="299">
        <v>1750.9846827133479</v>
      </c>
      <c r="N59" s="299">
        <v>1767</v>
      </c>
      <c r="O59" s="299">
        <v>1813</v>
      </c>
      <c r="P59" s="298">
        <v>767.4237348382843</v>
      </c>
      <c r="Q59" s="298">
        <v>749.93956613521448</v>
      </c>
      <c r="R59" s="298">
        <v>784.34347594532221</v>
      </c>
      <c r="S59" s="298">
        <v>792.3253314890502</v>
      </c>
      <c r="T59" s="298"/>
      <c r="U59" s="298"/>
      <c r="V59" s="298"/>
      <c r="W59" s="298"/>
      <c r="X59" s="298"/>
      <c r="Y59" s="298"/>
      <c r="Z59" s="298"/>
      <c r="AA59" s="298"/>
      <c r="AB59" s="8">
        <v>0.42089821438414732</v>
      </c>
      <c r="AC59" s="8">
        <v>0.42829590317894656</v>
      </c>
      <c r="AD59" s="8">
        <v>0.44388425350612465</v>
      </c>
      <c r="AE59" s="8">
        <v>0.43702445200719814</v>
      </c>
    </row>
    <row r="60" spans="1:31" ht="15.6" x14ac:dyDescent="0.3">
      <c r="A60" s="297">
        <v>1981</v>
      </c>
      <c r="B60" s="299">
        <f t="shared" si="8"/>
        <v>88.441781565221731</v>
      </c>
      <c r="C60" s="299">
        <f t="shared" si="9"/>
        <v>89.571406578682087</v>
      </c>
      <c r="D60" s="299">
        <f t="shared" si="10"/>
        <v>74.045568664910135</v>
      </c>
      <c r="E60" s="299">
        <f t="shared" si="11"/>
        <v>100</v>
      </c>
      <c r="F60" s="299"/>
      <c r="G60" s="299"/>
      <c r="H60" s="116">
        <v>29.049866635606293</v>
      </c>
      <c r="I60" s="116">
        <v>29.420906831863174</v>
      </c>
      <c r="J60" s="116">
        <v>24.321241121618456</v>
      </c>
      <c r="K60" s="116">
        <v>32.846315532646024</v>
      </c>
      <c r="L60" s="299">
        <v>1803.06994628906</v>
      </c>
      <c r="M60" s="299">
        <v>1729.3920518704695</v>
      </c>
      <c r="N60" s="299">
        <v>1710</v>
      </c>
      <c r="O60" s="299">
        <v>1804</v>
      </c>
      <c r="P60" s="298">
        <v>753.21731836078197</v>
      </c>
      <c r="Q60" s="298">
        <v>733.41769343753276</v>
      </c>
      <c r="R60" s="298">
        <v>728.548538779566</v>
      </c>
      <c r="S60" s="298">
        <v>789.29761267152355</v>
      </c>
      <c r="T60" s="298"/>
      <c r="U60" s="298"/>
      <c r="V60" s="298"/>
      <c r="W60" s="298"/>
      <c r="X60" s="298"/>
      <c r="Y60" s="298"/>
      <c r="Z60" s="298"/>
      <c r="AA60" s="298"/>
      <c r="AB60" s="8">
        <v>0.41774159672008065</v>
      </c>
      <c r="AC60" s="8">
        <v>0.42408989485309917</v>
      </c>
      <c r="AD60" s="8">
        <v>0.42605177706407366</v>
      </c>
      <c r="AE60" s="8">
        <v>0.43752639283343875</v>
      </c>
    </row>
    <row r="61" spans="1:31" ht="15.6" x14ac:dyDescent="0.3">
      <c r="A61" s="297">
        <v>1982</v>
      </c>
      <c r="B61" s="299">
        <f t="shared" si="8"/>
        <v>95.244968079981561</v>
      </c>
      <c r="C61" s="299">
        <f t="shared" si="9"/>
        <v>92.104662117881745</v>
      </c>
      <c r="D61" s="299">
        <f t="shared" si="10"/>
        <v>76.919854816286986</v>
      </c>
      <c r="E61" s="299">
        <f t="shared" si="11"/>
        <v>100</v>
      </c>
      <c r="F61" s="299"/>
      <c r="G61" s="299"/>
      <c r="H61" s="116">
        <v>31.006732693058161</v>
      </c>
      <c r="I61" s="116">
        <v>29.984414879276347</v>
      </c>
      <c r="J61" s="116">
        <v>25.04104337642941</v>
      </c>
      <c r="K61" s="116">
        <v>32.554720021555774</v>
      </c>
      <c r="L61" s="299">
        <v>1729.78002929688</v>
      </c>
      <c r="M61" s="299">
        <v>1718.1821519033811</v>
      </c>
      <c r="N61" s="299">
        <v>1725</v>
      </c>
      <c r="O61" s="299">
        <v>1801</v>
      </c>
      <c r="P61" s="298">
        <v>719.2591271535465</v>
      </c>
      <c r="Q61" s="298">
        <v>717.30457700340514</v>
      </c>
      <c r="R61" s="298">
        <v>722.71588708674562</v>
      </c>
      <c r="S61" s="298">
        <v>773.73557195858666</v>
      </c>
      <c r="T61" s="298"/>
      <c r="U61" s="298"/>
      <c r="V61" s="298"/>
      <c r="W61" s="298"/>
      <c r="X61" s="298"/>
      <c r="Y61" s="298"/>
      <c r="Z61" s="298"/>
      <c r="AA61" s="298"/>
      <c r="AB61" s="8">
        <v>0.41580959137672002</v>
      </c>
      <c r="AC61" s="8">
        <v>0.41747877325392069</v>
      </c>
      <c r="AD61" s="8">
        <v>0.41896573164449025</v>
      </c>
      <c r="AE61" s="8">
        <v>0.42961442085429574</v>
      </c>
    </row>
    <row r="62" spans="1:31" ht="15.6" x14ac:dyDescent="0.3">
      <c r="A62" s="297">
        <v>1983</v>
      </c>
      <c r="B62" s="299">
        <f t="shared" si="8"/>
        <v>95.345352106869981</v>
      </c>
      <c r="C62" s="299">
        <f t="shared" si="9"/>
        <v>93.559069973204373</v>
      </c>
      <c r="D62" s="299">
        <f t="shared" si="10"/>
        <v>80.03430536107841</v>
      </c>
      <c r="E62" s="299">
        <f t="shared" si="11"/>
        <v>100</v>
      </c>
      <c r="F62" s="299"/>
      <c r="G62" s="299"/>
      <c r="H62" s="116">
        <v>31.72161624986089</v>
      </c>
      <c r="I62" s="116">
        <v>31.127316107210934</v>
      </c>
      <c r="J62" s="116">
        <v>26.62759605358238</v>
      </c>
      <c r="K62" s="116">
        <v>33.27022822707184</v>
      </c>
      <c r="L62" s="299">
        <v>1711.84997558594</v>
      </c>
      <c r="M62" s="299">
        <v>1705.2939651020636</v>
      </c>
      <c r="N62" s="299">
        <v>1711</v>
      </c>
      <c r="O62" s="299">
        <v>1820</v>
      </c>
      <c r="P62" s="298">
        <v>708.24389896873265</v>
      </c>
      <c r="Q62" s="298">
        <v>704.28879043210213</v>
      </c>
      <c r="R62" s="298">
        <v>708.02514383123787</v>
      </c>
      <c r="S62" s="298">
        <v>784.95907473309614</v>
      </c>
      <c r="T62" s="298"/>
      <c r="U62" s="298"/>
      <c r="V62" s="298"/>
      <c r="W62" s="298"/>
      <c r="X62" s="298"/>
      <c r="Y62" s="298"/>
      <c r="Z62" s="298"/>
      <c r="AA62" s="298"/>
      <c r="AB62" s="8">
        <v>0.41373012183869184</v>
      </c>
      <c r="AC62" s="8">
        <v>0.41300139732210317</v>
      </c>
      <c r="AD62" s="8">
        <v>0.41380779884935004</v>
      </c>
      <c r="AE62" s="8">
        <v>0.43129619490829457</v>
      </c>
    </row>
    <row r="63" spans="1:31" ht="15.6" x14ac:dyDescent="0.3">
      <c r="A63" s="297">
        <v>1984</v>
      </c>
      <c r="B63" s="299">
        <f t="shared" si="8"/>
        <v>96.042031380989073</v>
      </c>
      <c r="C63" s="299">
        <f t="shared" si="9"/>
        <v>94.794003379405297</v>
      </c>
      <c r="D63" s="299">
        <f t="shared" si="10"/>
        <v>77.681343606205289</v>
      </c>
      <c r="E63" s="299">
        <f t="shared" si="11"/>
        <v>100</v>
      </c>
      <c r="F63" s="299"/>
      <c r="G63" s="299"/>
      <c r="H63" s="116">
        <v>32.589008437717389</v>
      </c>
      <c r="I63" s="116">
        <v>32.165527233818445</v>
      </c>
      <c r="J63" s="116">
        <v>26.35885482464872</v>
      </c>
      <c r="K63" s="116">
        <v>33.932027435404891</v>
      </c>
      <c r="L63" s="299">
        <v>1705.31005859375</v>
      </c>
      <c r="M63" s="299">
        <v>1693.7118930434144</v>
      </c>
      <c r="N63" s="299">
        <v>1727</v>
      </c>
      <c r="O63" s="299">
        <v>1838</v>
      </c>
      <c r="P63" s="298">
        <v>696.67637813174213</v>
      </c>
      <c r="Q63" s="298">
        <v>703.63733421202642</v>
      </c>
      <c r="R63" s="298">
        <v>730.30647591696356</v>
      </c>
      <c r="S63" s="298">
        <v>818.40272761697349</v>
      </c>
      <c r="T63" s="298"/>
      <c r="U63" s="298"/>
      <c r="V63" s="298"/>
      <c r="W63" s="298"/>
      <c r="X63" s="298"/>
      <c r="Y63" s="298"/>
      <c r="Z63" s="298"/>
      <c r="AA63" s="298"/>
      <c r="AB63" s="8">
        <v>0.40853355354406484</v>
      </c>
      <c r="AC63" s="8">
        <v>0.41544098326408241</v>
      </c>
      <c r="AD63" s="8">
        <v>0.42287578223333155</v>
      </c>
      <c r="AE63" s="8">
        <v>0.44526807813763519</v>
      </c>
    </row>
    <row r="64" spans="1:31" ht="15.6" x14ac:dyDescent="0.3">
      <c r="A64" s="297">
        <v>1985</v>
      </c>
      <c r="B64" s="299">
        <f t="shared" si="8"/>
        <v>97.746904324230357</v>
      </c>
      <c r="C64" s="299">
        <f t="shared" si="9"/>
        <v>95.507108854939588</v>
      </c>
      <c r="D64" s="299">
        <f t="shared" si="10"/>
        <v>76.390411447126453</v>
      </c>
      <c r="E64" s="299">
        <f t="shared" si="11"/>
        <v>100</v>
      </c>
      <c r="F64" s="299"/>
      <c r="G64" s="299"/>
      <c r="H64" s="116">
        <v>33.918344728651448</v>
      </c>
      <c r="I64" s="116">
        <v>33.141131829948485</v>
      </c>
      <c r="J64" s="116">
        <v>26.507604791580778</v>
      </c>
      <c r="K64" s="116">
        <v>34.700172821988254</v>
      </c>
      <c r="L64" s="299">
        <v>1669.90002441406</v>
      </c>
      <c r="M64" s="299">
        <v>1670.6027238481599</v>
      </c>
      <c r="N64" s="299">
        <v>1760</v>
      </c>
      <c r="O64" s="299">
        <v>1836</v>
      </c>
      <c r="P64" s="298">
        <v>677.06074525793963</v>
      </c>
      <c r="Q64" s="298">
        <v>700.55095652084651</v>
      </c>
      <c r="R64" s="298">
        <v>754.67694592778582</v>
      </c>
      <c r="S64" s="298">
        <v>826.84890204342742</v>
      </c>
      <c r="T64" s="298"/>
      <c r="U64" s="298"/>
      <c r="V64" s="298"/>
      <c r="W64" s="298"/>
      <c r="X64" s="298"/>
      <c r="Y64" s="298"/>
      <c r="Z64" s="298"/>
      <c r="AA64" s="298"/>
      <c r="AB64" s="8">
        <v>0.40544986847072412</v>
      </c>
      <c r="AC64" s="8">
        <v>0.41934024560139482</v>
      </c>
      <c r="AD64" s="8">
        <v>0.42879371927715104</v>
      </c>
      <c r="AE64" s="8">
        <v>0.45035343248552689</v>
      </c>
    </row>
    <row r="65" spans="1:31" ht="15.6" x14ac:dyDescent="0.3">
      <c r="A65" s="297">
        <v>1986</v>
      </c>
      <c r="B65" s="299">
        <f t="shared" si="8"/>
        <v>98.349198605067116</v>
      </c>
      <c r="C65" s="299">
        <f t="shared" si="9"/>
        <v>96.194000416714971</v>
      </c>
      <c r="D65" s="299">
        <f t="shared" si="10"/>
        <v>76.981059808089299</v>
      </c>
      <c r="E65" s="299">
        <f t="shared" si="11"/>
        <v>100</v>
      </c>
      <c r="F65" s="299"/>
      <c r="G65" s="299"/>
      <c r="H65" s="116">
        <v>34.68795907897249</v>
      </c>
      <c r="I65" s="116">
        <v>33.927816366830626</v>
      </c>
      <c r="J65" s="116">
        <v>27.151373781924814</v>
      </c>
      <c r="K65" s="116">
        <v>35.270200033114769</v>
      </c>
      <c r="L65" s="299">
        <v>1664.67004394531</v>
      </c>
      <c r="M65" s="299">
        <v>1651.6099225246996</v>
      </c>
      <c r="N65" s="299">
        <v>1763</v>
      </c>
      <c r="O65" s="299">
        <v>1828</v>
      </c>
      <c r="P65" s="298">
        <v>674.40604880348531</v>
      </c>
      <c r="Q65" s="298">
        <v>699.47828660947982</v>
      </c>
      <c r="R65" s="298">
        <v>758.27288123632763</v>
      </c>
      <c r="S65" s="298">
        <v>834.30562825835182</v>
      </c>
      <c r="T65" s="298"/>
      <c r="U65" s="298"/>
      <c r="V65" s="298"/>
      <c r="W65" s="298"/>
      <c r="X65" s="298"/>
      <c r="Y65" s="298"/>
      <c r="Z65" s="298"/>
      <c r="AA65" s="298"/>
      <c r="AB65" s="8">
        <v>0.40512896309777158</v>
      </c>
      <c r="AC65" s="8">
        <v>0.42351300816856119</v>
      </c>
      <c r="AD65" s="8">
        <v>0.43010373297579563</v>
      </c>
      <c r="AE65" s="8">
        <v>0.45640351655270889</v>
      </c>
    </row>
    <row r="66" spans="1:31" ht="15.6" x14ac:dyDescent="0.3">
      <c r="A66" s="297">
        <v>1987</v>
      </c>
      <c r="B66" s="299">
        <f t="shared" si="8"/>
        <v>99.172125664633981</v>
      </c>
      <c r="C66" s="299">
        <f t="shared" si="9"/>
        <v>97.542231143337744</v>
      </c>
      <c r="D66" s="299">
        <f t="shared" si="10"/>
        <v>79.926766960932937</v>
      </c>
      <c r="E66" s="299">
        <f t="shared" si="11"/>
        <v>100</v>
      </c>
      <c r="F66" s="299"/>
      <c r="G66" s="299"/>
      <c r="H66" s="116">
        <v>35.177854421231828</v>
      </c>
      <c r="I66" s="116">
        <v>34.599706158220776</v>
      </c>
      <c r="J66" s="116">
        <v>28.351234317790681</v>
      </c>
      <c r="K66" s="116">
        <v>35.471513981853363</v>
      </c>
      <c r="L66" s="299">
        <v>1676.53002929688</v>
      </c>
      <c r="M66" s="299">
        <v>1629.3855805965443</v>
      </c>
      <c r="N66" s="299">
        <v>1752</v>
      </c>
      <c r="O66" s="299">
        <v>1833</v>
      </c>
      <c r="P66" s="298">
        <v>678.7632979125591</v>
      </c>
      <c r="Q66" s="298">
        <v>695.38718381799208</v>
      </c>
      <c r="R66" s="298">
        <v>763.48510668262804</v>
      </c>
      <c r="S66" s="298">
        <v>850.65082717367568</v>
      </c>
      <c r="T66" s="298"/>
      <c r="U66" s="298"/>
      <c r="V66" s="298"/>
      <c r="W66" s="298"/>
      <c r="X66" s="298"/>
      <c r="Y66" s="298"/>
      <c r="Z66" s="298"/>
      <c r="AA66" s="298"/>
      <c r="AB66" s="8">
        <v>0.40486199832473369</v>
      </c>
      <c r="AC66" s="8">
        <v>0.42677877606072812</v>
      </c>
      <c r="AD66" s="8">
        <v>0.43577917048095205</v>
      </c>
      <c r="AE66" s="8">
        <v>0.46407573768340188</v>
      </c>
    </row>
    <row r="67" spans="1:31" ht="15.6" x14ac:dyDescent="0.3">
      <c r="A67" s="297">
        <v>1988</v>
      </c>
      <c r="B67" s="299">
        <f t="shared" si="8"/>
        <v>100.57477716280128</v>
      </c>
      <c r="C67" s="299">
        <f t="shared" si="9"/>
        <v>94.9658364342894</v>
      </c>
      <c r="D67" s="299">
        <f t="shared" si="10"/>
        <v>78.274067875557577</v>
      </c>
      <c r="E67" s="299">
        <f t="shared" si="11"/>
        <v>100</v>
      </c>
      <c r="F67" s="299"/>
      <c r="G67" s="299"/>
      <c r="H67" s="116">
        <v>36.27858009429405</v>
      </c>
      <c r="I67" s="116">
        <v>34.255365017873011</v>
      </c>
      <c r="J67" s="116">
        <v>28.234435321025096</v>
      </c>
      <c r="K67" s="116">
        <v>36.071250782459693</v>
      </c>
      <c r="L67" s="299">
        <v>1685.68994140625</v>
      </c>
      <c r="M67" s="299">
        <v>1624.1835712064139</v>
      </c>
      <c r="N67" s="299">
        <v>1792</v>
      </c>
      <c r="O67" s="299">
        <v>1837</v>
      </c>
      <c r="P67" s="298">
        <v>685.7148098064448</v>
      </c>
      <c r="Q67" s="298">
        <v>723.9946570943132</v>
      </c>
      <c r="R67" s="298">
        <v>809.41626256237259</v>
      </c>
      <c r="S67" s="298">
        <v>863.79474271878405</v>
      </c>
      <c r="T67" s="298"/>
      <c r="U67" s="298"/>
      <c r="V67" s="298"/>
      <c r="W67" s="298"/>
      <c r="X67" s="298"/>
      <c r="Y67" s="298"/>
      <c r="Z67" s="298"/>
      <c r="AA67" s="298"/>
      <c r="AB67" s="8">
        <v>0.40678584653260857</v>
      </c>
      <c r="AC67" s="8">
        <v>0.44575913088231967</v>
      </c>
      <c r="AD67" s="8">
        <v>0.45168318223346687</v>
      </c>
      <c r="AE67" s="8">
        <v>0.47022032809950137</v>
      </c>
    </row>
    <row r="68" spans="1:31" ht="15.6" x14ac:dyDescent="0.3">
      <c r="A68" s="297">
        <v>1989</v>
      </c>
      <c r="B68" s="299">
        <f t="shared" si="8"/>
        <v>103.93552474447061</v>
      </c>
      <c r="C68" s="299">
        <f t="shared" si="9"/>
        <v>98.068181427939834</v>
      </c>
      <c r="D68" s="299">
        <f t="shared" si="10"/>
        <v>77.54906944072907</v>
      </c>
      <c r="E68" s="299">
        <f t="shared" si="11"/>
        <v>100</v>
      </c>
      <c r="F68" s="299"/>
      <c r="G68" s="299"/>
      <c r="H68" s="116">
        <v>37.842481462705962</v>
      </c>
      <c r="I68" s="116">
        <v>35.7062067747489</v>
      </c>
      <c r="J68" s="116">
        <v>28.235285577052046</v>
      </c>
      <c r="K68" s="116">
        <v>36.409573681128876</v>
      </c>
      <c r="L68" s="299">
        <v>1669.88000488281</v>
      </c>
      <c r="M68" s="299">
        <v>1600.7123473541383</v>
      </c>
      <c r="N68" s="299">
        <v>1780</v>
      </c>
      <c r="O68" s="299">
        <v>1849</v>
      </c>
      <c r="P68" s="298">
        <v>682.28025730039826</v>
      </c>
      <c r="Q68" s="298">
        <v>714.51360326525435</v>
      </c>
      <c r="R68" s="298">
        <v>827.97007498773553</v>
      </c>
      <c r="S68" s="298">
        <v>878.92434705241737</v>
      </c>
      <c r="T68" s="298"/>
      <c r="U68" s="298"/>
      <c r="V68" s="298"/>
      <c r="W68" s="298"/>
      <c r="X68" s="298"/>
      <c r="Y68" s="298"/>
      <c r="Z68" s="298"/>
      <c r="AA68" s="298"/>
      <c r="AB68" s="8">
        <v>0.40858041015245272</v>
      </c>
      <c r="AC68" s="8">
        <v>0.44637226947508318</v>
      </c>
      <c r="AD68" s="8">
        <v>0.46515172752119976</v>
      </c>
      <c r="AE68" s="8">
        <v>0.47535118823819217</v>
      </c>
    </row>
    <row r="69" spans="1:31" ht="15.6" x14ac:dyDescent="0.3">
      <c r="A69" s="297">
        <v>1990</v>
      </c>
      <c r="B69" s="299">
        <f t="shared" si="8"/>
        <v>104.91758799351011</v>
      </c>
      <c r="C69" s="299">
        <f t="shared" si="9"/>
        <v>96.97857403041391</v>
      </c>
      <c r="D69" s="299">
        <f t="shared" si="10"/>
        <v>76.713017339619967</v>
      </c>
      <c r="E69" s="299">
        <f t="shared" si="11"/>
        <v>100</v>
      </c>
      <c r="F69" s="299"/>
      <c r="G69" s="299"/>
      <c r="H69" s="116">
        <v>38.830301931447856</v>
      </c>
      <c r="I69" s="116">
        <v>35.892049965113337</v>
      </c>
      <c r="J69" s="116">
        <v>28.391708981663754</v>
      </c>
      <c r="K69" s="116">
        <v>37.010288431192095</v>
      </c>
      <c r="L69" s="299">
        <v>1664.81994628906</v>
      </c>
      <c r="M69" s="299">
        <v>1577.5921602157257</v>
      </c>
      <c r="N69" s="299">
        <v>1765</v>
      </c>
      <c r="O69" s="299">
        <v>1831</v>
      </c>
      <c r="P69" s="298">
        <v>680.85524237294055</v>
      </c>
      <c r="Q69" s="298">
        <v>734.08015677751621</v>
      </c>
      <c r="R69" s="298">
        <v>826.97852787532543</v>
      </c>
      <c r="S69" s="298">
        <v>871.35683238870809</v>
      </c>
      <c r="T69" s="298"/>
      <c r="U69" s="298"/>
      <c r="V69" s="298"/>
      <c r="W69" s="298"/>
      <c r="X69" s="298"/>
      <c r="Y69" s="298"/>
      <c r="Z69" s="298"/>
      <c r="AA69" s="298"/>
      <c r="AB69" s="8">
        <v>0.40896629325627071</v>
      </c>
      <c r="AC69" s="8">
        <v>0.46531681336267255</v>
      </c>
      <c r="AD69" s="8">
        <v>0.4685430752834705</v>
      </c>
      <c r="AE69" s="8">
        <v>0.47589122467979689</v>
      </c>
    </row>
    <row r="70" spans="1:31" ht="15.6" x14ac:dyDescent="0.3">
      <c r="A70" s="297">
        <v>1991</v>
      </c>
      <c r="B70" s="299">
        <f t="shared" si="8"/>
        <v>104.85444784277925</v>
      </c>
      <c r="C70" s="299">
        <f t="shared" si="9"/>
        <v>102.88343486888809</v>
      </c>
      <c r="D70" s="299">
        <f t="shared" si="10"/>
        <v>76.999079082606102</v>
      </c>
      <c r="E70" s="299">
        <f t="shared" si="11"/>
        <v>100</v>
      </c>
      <c r="F70" s="299"/>
      <c r="G70" s="299"/>
      <c r="H70" s="116">
        <v>39.412128822018254</v>
      </c>
      <c r="I70" s="116">
        <v>38.671275011473703</v>
      </c>
      <c r="J70" s="116">
        <v>28.942001855092748</v>
      </c>
      <c r="K70" s="116">
        <v>37.587464941032877</v>
      </c>
      <c r="L70" s="299">
        <v>1654.5400390625</v>
      </c>
      <c r="M70" s="299">
        <v>1553.5</v>
      </c>
      <c r="N70" s="299">
        <v>1762</v>
      </c>
      <c r="O70" s="299">
        <v>1818</v>
      </c>
      <c r="P70" s="298">
        <v>674.60092350833349</v>
      </c>
      <c r="Q70" s="298">
        <v>716.12710198289665</v>
      </c>
      <c r="R70" s="298">
        <v>799.35576872856427</v>
      </c>
      <c r="S70" s="298">
        <v>845.96058200441223</v>
      </c>
      <c r="T70" s="298"/>
      <c r="U70" s="298"/>
      <c r="V70" s="298"/>
      <c r="W70" s="298"/>
      <c r="X70" s="298"/>
      <c r="Y70" s="298"/>
      <c r="Z70" s="298"/>
      <c r="AA70" s="298"/>
      <c r="AB70" s="8">
        <v>0.40772716741903553</v>
      </c>
      <c r="AC70" s="8">
        <v>0.46097657031406286</v>
      </c>
      <c r="AD70" s="8">
        <v>0.45366388690610909</v>
      </c>
      <c r="AE70" s="8">
        <v>0.46532485258768547</v>
      </c>
    </row>
    <row r="71" spans="1:31" ht="15.6" x14ac:dyDescent="0.3">
      <c r="A71" s="297">
        <v>1992</v>
      </c>
      <c r="B71" s="299">
        <f t="shared" si="8"/>
        <v>104.21509810904116</v>
      </c>
      <c r="C71" s="299">
        <f t="shared" si="9"/>
        <v>102.64882674413299</v>
      </c>
      <c r="D71" s="299">
        <f t="shared" si="10"/>
        <v>78.599242172464557</v>
      </c>
      <c r="E71" s="299">
        <f t="shared" si="11"/>
        <v>100</v>
      </c>
      <c r="F71" s="299"/>
      <c r="G71" s="299"/>
      <c r="H71" s="116">
        <v>40.255372976168985</v>
      </c>
      <c r="I71" s="116">
        <v>39.650366224553196</v>
      </c>
      <c r="J71" s="116">
        <v>30.360685416101862</v>
      </c>
      <c r="K71" s="116">
        <v>38.627198656042559</v>
      </c>
      <c r="L71" s="299">
        <v>1656.06005859375</v>
      </c>
      <c r="M71" s="299">
        <v>1564.7</v>
      </c>
      <c r="N71" s="299">
        <v>1727</v>
      </c>
      <c r="O71" s="299">
        <v>1820</v>
      </c>
      <c r="P71" s="298">
        <v>667.93729443254324</v>
      </c>
      <c r="Q71" s="298">
        <v>706.48355139897023</v>
      </c>
      <c r="R71" s="298">
        <v>762.80706781279844</v>
      </c>
      <c r="S71" s="298">
        <v>840.71540678839608</v>
      </c>
      <c r="T71" s="298"/>
      <c r="U71" s="298"/>
      <c r="V71" s="298"/>
      <c r="W71" s="298"/>
      <c r="X71" s="298"/>
      <c r="Y71" s="298"/>
      <c r="Z71" s="298"/>
      <c r="AA71" s="298"/>
      <c r="AB71" s="8">
        <v>0.40332914918540147</v>
      </c>
      <c r="AC71" s="8">
        <v>0.45151374154724239</v>
      </c>
      <c r="AD71" s="8">
        <v>0.44169488582096028</v>
      </c>
      <c r="AE71" s="8">
        <v>0.4619315421914264</v>
      </c>
    </row>
    <row r="72" spans="1:31" ht="15.6" x14ac:dyDescent="0.3">
      <c r="A72" s="297">
        <v>1993</v>
      </c>
      <c r="B72" s="299">
        <f t="shared" si="8"/>
        <v>104.779822738234</v>
      </c>
      <c r="C72" s="299">
        <f t="shared" si="9"/>
        <v>103.57710903469781</v>
      </c>
      <c r="D72" s="299">
        <f t="shared" si="10"/>
        <v>81.368582411269671</v>
      </c>
      <c r="E72" s="299">
        <f t="shared" si="11"/>
        <v>100</v>
      </c>
      <c r="F72" s="299"/>
      <c r="G72" s="299"/>
      <c r="H72" s="116">
        <v>40.772114116538802</v>
      </c>
      <c r="I72" s="116">
        <v>40.304111985130262</v>
      </c>
      <c r="J72" s="116">
        <v>31.662289941655942</v>
      </c>
      <c r="K72" s="116">
        <v>38.912180848404049</v>
      </c>
      <c r="L72" s="299">
        <v>1640.93994140625</v>
      </c>
      <c r="M72" s="299">
        <v>1541.6</v>
      </c>
      <c r="N72" s="299">
        <v>1721</v>
      </c>
      <c r="O72" s="299">
        <v>1829</v>
      </c>
      <c r="P72" s="298">
        <v>652.83991029250126</v>
      </c>
      <c r="Q72" s="298">
        <v>683.42639845280178</v>
      </c>
      <c r="R72" s="298">
        <v>748.11047579443471</v>
      </c>
      <c r="S72" s="298">
        <v>846.24286103418524</v>
      </c>
      <c r="T72" s="298"/>
      <c r="U72" s="298"/>
      <c r="V72" s="298"/>
      <c r="W72" s="298"/>
      <c r="X72" s="298"/>
      <c r="Y72" s="298"/>
      <c r="Z72" s="298"/>
      <c r="AA72" s="298"/>
      <c r="AB72" s="8">
        <v>0.39784509708078136</v>
      </c>
      <c r="AC72" s="8">
        <v>0.4433227805220562</v>
      </c>
      <c r="AD72" s="8">
        <v>0.43469522126347165</v>
      </c>
      <c r="AE72" s="8">
        <v>0.4626806238568536</v>
      </c>
    </row>
    <row r="73" spans="1:31" ht="15.6" x14ac:dyDescent="0.3">
      <c r="A73" s="297">
        <v>1994</v>
      </c>
      <c r="B73" s="299">
        <f t="shared" si="8"/>
        <v>106.62820848593904</v>
      </c>
      <c r="C73" s="299">
        <f t="shared" si="9"/>
        <v>105.81723829476701</v>
      </c>
      <c r="D73" s="299">
        <f t="shared" si="10"/>
        <v>82.483732662462216</v>
      </c>
      <c r="E73" s="299">
        <f t="shared" si="11"/>
        <v>100</v>
      </c>
      <c r="F73" s="299"/>
      <c r="G73" s="299"/>
      <c r="H73" s="116">
        <v>41.998729176765707</v>
      </c>
      <c r="I73" s="116">
        <v>41.679304158629392</v>
      </c>
      <c r="J73" s="116">
        <v>32.488700680329984</v>
      </c>
      <c r="K73" s="116">
        <v>39.388009770701572</v>
      </c>
      <c r="L73" s="299">
        <v>1630.27001953125</v>
      </c>
      <c r="M73" s="299">
        <v>1537.3</v>
      </c>
      <c r="N73" s="299">
        <v>1731</v>
      </c>
      <c r="O73" s="299">
        <v>1837</v>
      </c>
      <c r="P73" s="298">
        <v>646.48116603202368</v>
      </c>
      <c r="Q73" s="298">
        <v>675.09639655130059</v>
      </c>
      <c r="R73" s="298">
        <v>755.46892606546601</v>
      </c>
      <c r="S73" s="298">
        <v>859.1737199468846</v>
      </c>
      <c r="T73" s="298"/>
      <c r="U73" s="298"/>
      <c r="V73" s="298"/>
      <c r="W73" s="298"/>
      <c r="X73" s="298"/>
      <c r="Y73" s="298"/>
      <c r="Z73" s="298"/>
      <c r="AA73" s="298"/>
      <c r="AB73" s="8">
        <v>0.39654852158656873</v>
      </c>
      <c r="AC73" s="8">
        <v>0.43914421163813222</v>
      </c>
      <c r="AD73" s="8">
        <v>0.43643496595347547</v>
      </c>
      <c r="AE73" s="8">
        <v>0.46770480127756375</v>
      </c>
    </row>
    <row r="74" spans="1:31" ht="15.6" x14ac:dyDescent="0.3">
      <c r="A74" s="297">
        <v>1995</v>
      </c>
      <c r="B74" s="299">
        <f t="shared" si="8"/>
        <v>108.51326772132428</v>
      </c>
      <c r="C74" s="299">
        <f t="shared" si="9"/>
        <v>107.35175860388472</v>
      </c>
      <c r="D74" s="299">
        <f t="shared" si="10"/>
        <v>83.081928202869051</v>
      </c>
      <c r="E74" s="299">
        <f t="shared" si="11"/>
        <v>100</v>
      </c>
      <c r="F74" s="299"/>
      <c r="G74" s="299"/>
      <c r="H74" s="116">
        <v>43.094283600399784</v>
      </c>
      <c r="I74" s="116">
        <v>42.633009100400976</v>
      </c>
      <c r="J74" s="116">
        <v>32.994639745227254</v>
      </c>
      <c r="K74" s="116">
        <v>39.713377456359829</v>
      </c>
      <c r="L74" s="299">
        <v>1604.75</v>
      </c>
      <c r="M74" s="299">
        <v>1528</v>
      </c>
      <c r="N74" s="299">
        <v>1731</v>
      </c>
      <c r="O74" s="299">
        <v>1844</v>
      </c>
      <c r="P74" s="298">
        <v>641.12074986042524</v>
      </c>
      <c r="Q74" s="298">
        <v>669.49755697334103</v>
      </c>
      <c r="R74" s="298">
        <v>760.38705730288666</v>
      </c>
      <c r="S74" s="298">
        <v>864.94077927462388</v>
      </c>
      <c r="T74" s="298"/>
      <c r="U74" s="298"/>
      <c r="V74" s="298"/>
      <c r="W74" s="298"/>
      <c r="X74" s="298"/>
      <c r="Y74" s="298"/>
      <c r="Z74" s="298"/>
      <c r="AA74" s="298"/>
      <c r="AB74" s="8">
        <v>0.39951441025731438</v>
      </c>
      <c r="AC74" s="8">
        <v>0.43815285142234361</v>
      </c>
      <c r="AD74" s="8">
        <v>0.43927617406290392</v>
      </c>
      <c r="AE74" s="8">
        <v>0.46905682173244245</v>
      </c>
    </row>
    <row r="75" spans="1:31" ht="15.6" x14ac:dyDescent="0.3">
      <c r="A75" s="297">
        <v>1996</v>
      </c>
      <c r="B75" s="299">
        <f t="shared" si="8"/>
        <v>105.78919528433025</v>
      </c>
      <c r="C75" s="299">
        <f t="shared" si="9"/>
        <v>106.912289241689</v>
      </c>
      <c r="D75" s="299">
        <f t="shared" si="10"/>
        <v>82.09873801932919</v>
      </c>
      <c r="E75" s="299">
        <f t="shared" si="11"/>
        <v>100</v>
      </c>
      <c r="F75" s="299"/>
      <c r="G75" s="299"/>
      <c r="H75" s="116">
        <v>43.195865351832325</v>
      </c>
      <c r="I75" s="116">
        <v>43.654447300859694</v>
      </c>
      <c r="J75" s="116">
        <v>33.522573108783178</v>
      </c>
      <c r="K75" s="116">
        <v>40.83201997683652</v>
      </c>
      <c r="L75" s="299">
        <v>1606.18994140625</v>
      </c>
      <c r="M75" s="299">
        <v>1510.5</v>
      </c>
      <c r="N75" s="299">
        <v>1731</v>
      </c>
      <c r="O75" s="299">
        <v>1835</v>
      </c>
      <c r="P75" s="298">
        <v>646.45980775243072</v>
      </c>
      <c r="Q75" s="298">
        <v>657.29667104218811</v>
      </c>
      <c r="R75" s="298">
        <v>765.65292964720447</v>
      </c>
      <c r="S75" s="298">
        <v>863.07788435018858</v>
      </c>
      <c r="T75" s="298"/>
      <c r="U75" s="298"/>
      <c r="V75" s="298"/>
      <c r="W75" s="298"/>
      <c r="X75" s="298"/>
      <c r="Y75" s="298"/>
      <c r="Z75" s="298"/>
      <c r="AA75" s="298"/>
      <c r="AB75" s="8">
        <v>0.40248029892806003</v>
      </c>
      <c r="AC75" s="8">
        <v>0.43515171866414309</v>
      </c>
      <c r="AD75" s="8">
        <v>0.44231827247094424</v>
      </c>
      <c r="AE75" s="8">
        <v>0.47034217130800465</v>
      </c>
    </row>
    <row r="76" spans="1:31" ht="15.6" x14ac:dyDescent="0.3">
      <c r="A76" s="297">
        <v>1997</v>
      </c>
      <c r="B76" s="299">
        <f t="shared" si="8"/>
        <v>106.12388971550091</v>
      </c>
      <c r="C76" s="299">
        <f t="shared" si="9"/>
        <v>108.36705388278958</v>
      </c>
      <c r="D76" s="299">
        <f t="shared" si="10"/>
        <v>81.985844595872621</v>
      </c>
      <c r="E76" s="299">
        <f t="shared" si="11"/>
        <v>100</v>
      </c>
      <c r="F76" s="299"/>
      <c r="G76" s="299"/>
      <c r="H76" s="116">
        <v>44.016873247890707</v>
      </c>
      <c r="I76" s="116">
        <v>44.947267649099068</v>
      </c>
      <c r="J76" s="116">
        <v>34.005166408545982</v>
      </c>
      <c r="K76" s="116">
        <v>41.476875155906967</v>
      </c>
      <c r="L76" s="299">
        <v>1596.28002929688</v>
      </c>
      <c r="M76" s="299">
        <v>1499.6</v>
      </c>
      <c r="N76" s="299">
        <v>1731</v>
      </c>
      <c r="O76" s="299">
        <v>1846</v>
      </c>
      <c r="P76" s="298">
        <v>647.20565221852985</v>
      </c>
      <c r="Q76" s="298">
        <v>648.95184517135465</v>
      </c>
      <c r="R76" s="298">
        <v>776.38826010906484</v>
      </c>
      <c r="S76" s="298">
        <v>877.19274783612047</v>
      </c>
      <c r="T76" s="298"/>
      <c r="U76" s="298"/>
      <c r="V76" s="298"/>
      <c r="W76" s="298"/>
      <c r="X76" s="298"/>
      <c r="Y76" s="298"/>
      <c r="Z76" s="298"/>
      <c r="AA76" s="298"/>
      <c r="AB76" s="8">
        <v>0.40544618759880569</v>
      </c>
      <c r="AC76" s="8">
        <v>0.43274996343781991</v>
      </c>
      <c r="AD76" s="8">
        <v>0.44852008094111195</v>
      </c>
      <c r="AE76" s="8">
        <v>0.47518567055044447</v>
      </c>
    </row>
    <row r="77" spans="1:31" ht="15.6" x14ac:dyDescent="0.3">
      <c r="A77" s="297">
        <v>1998</v>
      </c>
      <c r="B77" s="299">
        <f t="shared" si="8"/>
        <v>106.54917328598086</v>
      </c>
      <c r="C77" s="299">
        <f t="shared" si="9"/>
        <v>106.13788443478289</v>
      </c>
      <c r="D77" s="299">
        <f t="shared" si="10"/>
        <v>81.677477849822466</v>
      </c>
      <c r="E77" s="299">
        <f t="shared" si="11"/>
        <v>99.999999999999986</v>
      </c>
      <c r="F77" s="299"/>
      <c r="G77" s="299"/>
      <c r="H77" s="116">
        <v>45.490729086849804</v>
      </c>
      <c r="I77" s="116">
        <v>45.315131011995945</v>
      </c>
      <c r="J77" s="116">
        <v>34.871861533742404</v>
      </c>
      <c r="K77" s="116">
        <v>42.694586625042561</v>
      </c>
      <c r="L77" s="299">
        <v>1582.69995117188</v>
      </c>
      <c r="M77" s="299">
        <v>1493.6</v>
      </c>
      <c r="N77" s="299">
        <v>1726</v>
      </c>
      <c r="O77" s="299">
        <v>1846</v>
      </c>
      <c r="P77" s="298">
        <v>646.39377316982507</v>
      </c>
      <c r="Q77" s="298">
        <v>656.61025978617317</v>
      </c>
      <c r="R77" s="298">
        <v>779.09824711415138</v>
      </c>
      <c r="S77" s="298">
        <v>879.7462897959465</v>
      </c>
      <c r="T77" s="298"/>
      <c r="U77" s="298"/>
      <c r="V77" s="298"/>
      <c r="W77" s="298"/>
      <c r="X77" s="298"/>
      <c r="Y77" s="298"/>
      <c r="Z77" s="298"/>
      <c r="AA77" s="298"/>
      <c r="AB77" s="8">
        <v>0.40841207626955134</v>
      </c>
      <c r="AC77" s="8">
        <v>0.43961586755903403</v>
      </c>
      <c r="AD77" s="8">
        <v>0.45138948268490808</v>
      </c>
      <c r="AE77" s="8">
        <v>0.47656895438566982</v>
      </c>
    </row>
    <row r="78" spans="1:31" ht="15.6" x14ac:dyDescent="0.3">
      <c r="A78" s="297">
        <v>1999</v>
      </c>
      <c r="B78" s="299">
        <f t="shared" si="8"/>
        <v>106.3868560514922</v>
      </c>
      <c r="C78" s="299">
        <f t="shared" si="9"/>
        <v>106.16564187549196</v>
      </c>
      <c r="D78" s="299">
        <f t="shared" si="10"/>
        <v>81.432839663373514</v>
      </c>
      <c r="E78" s="299">
        <f t="shared" si="11"/>
        <v>100</v>
      </c>
      <c r="F78" s="299"/>
      <c r="G78" s="299"/>
      <c r="H78" s="116">
        <v>46.803050924293025</v>
      </c>
      <c r="I78" s="116">
        <v>46.705731586841196</v>
      </c>
      <c r="J78" s="116">
        <v>35.824964503415288</v>
      </c>
      <c r="K78" s="116">
        <v>43.993264451428033</v>
      </c>
      <c r="L78" s="299">
        <v>1571.73999023438</v>
      </c>
      <c r="M78" s="299">
        <v>1478.7</v>
      </c>
      <c r="N78" s="299">
        <v>1716</v>
      </c>
      <c r="O78" s="299">
        <v>1847</v>
      </c>
      <c r="P78" s="298">
        <v>646.5791985979015</v>
      </c>
      <c r="Q78" s="298">
        <v>649.75942780161893</v>
      </c>
      <c r="R78" s="298">
        <v>780.48115329561722</v>
      </c>
      <c r="S78" s="298">
        <v>883.572156628328</v>
      </c>
      <c r="T78" s="298"/>
      <c r="U78" s="298"/>
      <c r="V78" s="300"/>
      <c r="W78" s="298"/>
      <c r="X78" s="298"/>
      <c r="Y78" s="298"/>
      <c r="Z78" s="298"/>
      <c r="AA78" s="298"/>
      <c r="AB78" s="8">
        <v>0.41137796494029699</v>
      </c>
      <c r="AC78" s="8">
        <v>0.43941261094313849</v>
      </c>
      <c r="AD78" s="8">
        <v>0.45482584690886785</v>
      </c>
      <c r="AE78" s="8">
        <v>0.47838232627413535</v>
      </c>
    </row>
    <row r="79" spans="1:31" ht="15.6" x14ac:dyDescent="0.3">
      <c r="A79" s="297">
        <v>2000</v>
      </c>
      <c r="B79" s="299">
        <f t="shared" si="8"/>
        <v>109.31724677848848</v>
      </c>
      <c r="C79" s="299">
        <f t="shared" si="9"/>
        <v>108.43609349743187</v>
      </c>
      <c r="D79" s="299">
        <f t="shared" si="10"/>
        <v>81.454164974576997</v>
      </c>
      <c r="E79" s="299">
        <f t="shared" si="11"/>
        <v>100</v>
      </c>
      <c r="F79" s="299"/>
      <c r="G79" s="299"/>
      <c r="H79" s="116">
        <v>49.108291112030294</v>
      </c>
      <c r="I79" s="116">
        <v>48.712453006739075</v>
      </c>
      <c r="J79" s="116">
        <v>36.591434231455651</v>
      </c>
      <c r="K79" s="116">
        <v>44.922729541057059</v>
      </c>
      <c r="L79" s="299">
        <v>1534.80004882812</v>
      </c>
      <c r="M79" s="299">
        <v>1452</v>
      </c>
      <c r="N79" s="299">
        <v>1700</v>
      </c>
      <c r="O79" s="299">
        <v>1836</v>
      </c>
      <c r="P79" s="298">
        <v>635.93496675385961</v>
      </c>
      <c r="Q79" s="298">
        <v>640.38395813047714</v>
      </c>
      <c r="R79" s="298">
        <v>790.02971843901776</v>
      </c>
      <c r="S79" s="298">
        <v>890.73352367289181</v>
      </c>
      <c r="T79" s="8"/>
      <c r="U79" s="8"/>
      <c r="V79" s="8">
        <v>0.80224999999999991</v>
      </c>
      <c r="W79" s="8">
        <v>0.81464119999999995</v>
      </c>
      <c r="X79" s="298"/>
      <c r="Y79" s="298"/>
      <c r="Z79" s="8">
        <v>0.71224999999999994</v>
      </c>
      <c r="AA79" s="8">
        <v>0.74094559999999998</v>
      </c>
      <c r="AB79" s="8">
        <v>0.41434385361104265</v>
      </c>
      <c r="AC79" s="8">
        <v>0.44103578383641678</v>
      </c>
      <c r="AD79" s="8">
        <v>0.4647233637876575</v>
      </c>
      <c r="AE79" s="8">
        <v>0.48514897803534413</v>
      </c>
    </row>
    <row r="80" spans="1:31" ht="15.6" x14ac:dyDescent="0.3">
      <c r="A80" s="297">
        <v>2001</v>
      </c>
      <c r="B80" s="299">
        <f t="shared" si="8"/>
        <v>108.17982747661738</v>
      </c>
      <c r="C80" s="299">
        <f t="shared" si="9"/>
        <v>108.35869631950797</v>
      </c>
      <c r="D80" s="299">
        <f t="shared" si="10"/>
        <v>80.888917831205006</v>
      </c>
      <c r="E80" s="299">
        <f t="shared" si="11"/>
        <v>100</v>
      </c>
      <c r="F80" s="299"/>
      <c r="G80" s="299"/>
      <c r="H80" s="116">
        <v>49.651352926024956</v>
      </c>
      <c r="I80" s="116">
        <v>49.733448453934265</v>
      </c>
      <c r="J80" s="116">
        <v>37.125629618049516</v>
      </c>
      <c r="K80" s="116">
        <v>45.897053160633753</v>
      </c>
      <c r="L80" s="299">
        <v>1525.98999023438</v>
      </c>
      <c r="M80" s="299">
        <v>1441.9</v>
      </c>
      <c r="N80" s="299">
        <v>1705</v>
      </c>
      <c r="O80" s="299">
        <v>1814</v>
      </c>
      <c r="P80" s="298">
        <v>636.81048954929781</v>
      </c>
      <c r="Q80" s="298">
        <v>636.96484973929523</v>
      </c>
      <c r="R80" s="298">
        <v>796.81760103530542</v>
      </c>
      <c r="S80" s="298">
        <v>871.66325530145366</v>
      </c>
      <c r="T80" s="8"/>
      <c r="U80" s="8"/>
      <c r="V80" s="8">
        <v>0.80374999999999996</v>
      </c>
      <c r="W80" s="8">
        <v>0.80547070000000009</v>
      </c>
      <c r="X80" s="298"/>
      <c r="Y80" s="298"/>
      <c r="Z80" s="8">
        <v>0.71424999999999994</v>
      </c>
      <c r="AA80" s="8">
        <v>0.73135620000000001</v>
      </c>
      <c r="AB80" s="8">
        <v>0.4173097422817883</v>
      </c>
      <c r="AC80" s="8">
        <v>0.44175383156896819</v>
      </c>
      <c r="AD80" s="8">
        <v>0.46734170148698262</v>
      </c>
      <c r="AE80" s="8">
        <v>0.48051998638448384</v>
      </c>
    </row>
    <row r="81" spans="1:31" ht="15.6" x14ac:dyDescent="0.3">
      <c r="A81" s="297">
        <v>2002</v>
      </c>
      <c r="B81" s="299">
        <f t="shared" si="8"/>
        <v>108.12809648113019</v>
      </c>
      <c r="C81" s="299">
        <f t="shared" si="9"/>
        <v>107.53138655097509</v>
      </c>
      <c r="D81" s="299">
        <f t="shared" si="10"/>
        <v>81.344127825950324</v>
      </c>
      <c r="E81" s="299">
        <f t="shared" si="11"/>
        <v>100.00000000000001</v>
      </c>
      <c r="F81" s="299"/>
      <c r="G81" s="299"/>
      <c r="H81" s="116">
        <v>50.791866711372499</v>
      </c>
      <c r="I81" s="116">
        <v>50.511569432273717</v>
      </c>
      <c r="J81" s="116">
        <v>38.2104210907804</v>
      </c>
      <c r="K81" s="116">
        <v>46.973791608581919</v>
      </c>
      <c r="L81" s="299">
        <v>1487.31994628906</v>
      </c>
      <c r="M81" s="299">
        <v>1430.9</v>
      </c>
      <c r="N81" s="299">
        <v>1684</v>
      </c>
      <c r="O81" s="299">
        <v>1810</v>
      </c>
      <c r="P81" s="298">
        <v>625.08432885492357</v>
      </c>
      <c r="Q81" s="298">
        <v>625.79107211118651</v>
      </c>
      <c r="R81" s="298">
        <v>800.1100556721974</v>
      </c>
      <c r="S81" s="298">
        <v>858.88931846027413</v>
      </c>
      <c r="T81" s="8"/>
      <c r="U81" s="8"/>
      <c r="V81" s="8">
        <v>0.80449999999999999</v>
      </c>
      <c r="W81" s="8">
        <v>0.79313089999999997</v>
      </c>
      <c r="X81" s="298"/>
      <c r="Y81" s="298"/>
      <c r="Z81" s="8">
        <v>0.71400000000000008</v>
      </c>
      <c r="AA81" s="8">
        <v>0.71929310000000002</v>
      </c>
      <c r="AB81" s="8">
        <v>0.42027563095253395</v>
      </c>
      <c r="AC81" s="8">
        <v>0.43734088483554862</v>
      </c>
      <c r="AD81" s="8">
        <v>0.47512473614738565</v>
      </c>
      <c r="AE81" s="8">
        <v>0.47452448533716801</v>
      </c>
    </row>
    <row r="82" spans="1:31" ht="15.6" x14ac:dyDescent="0.3">
      <c r="A82" s="297">
        <v>2003</v>
      </c>
      <c r="B82" s="299">
        <f t="shared" si="8"/>
        <v>105.16241585113183</v>
      </c>
      <c r="C82" s="299">
        <f t="shared" si="9"/>
        <v>105.57291248362395</v>
      </c>
      <c r="D82" s="299">
        <f t="shared" si="10"/>
        <v>81.828757185707545</v>
      </c>
      <c r="E82" s="299">
        <f t="shared" si="11"/>
        <v>100</v>
      </c>
      <c r="F82" s="299"/>
      <c r="G82" s="299"/>
      <c r="H82" s="116">
        <v>50.603787192545525</v>
      </c>
      <c r="I82" s="116">
        <v>50.801316738303527</v>
      </c>
      <c r="J82" s="116">
        <v>39.375712143374642</v>
      </c>
      <c r="K82" s="116">
        <v>48.119650716450231</v>
      </c>
      <c r="L82" s="299">
        <v>1484.38000488281</v>
      </c>
      <c r="M82" s="299">
        <v>1424.8</v>
      </c>
      <c r="N82" s="299">
        <v>1674</v>
      </c>
      <c r="O82" s="299">
        <v>1800</v>
      </c>
      <c r="P82" s="298">
        <v>628.25124896501188</v>
      </c>
      <c r="Q82" s="298">
        <v>617.46019228624766</v>
      </c>
      <c r="R82" s="298">
        <v>799.66734144643976</v>
      </c>
      <c r="S82" s="298">
        <v>854.5932737440105</v>
      </c>
      <c r="T82" s="8">
        <v>0.80525000000000002</v>
      </c>
      <c r="U82" s="8"/>
      <c r="V82" s="8">
        <v>0.80599999999999994</v>
      </c>
      <c r="W82" s="8">
        <v>0.78820920000000005</v>
      </c>
      <c r="X82" s="8">
        <v>0.64049999999999996</v>
      </c>
      <c r="Y82" s="1"/>
      <c r="Z82" s="8">
        <v>0.71525000000000005</v>
      </c>
      <c r="AA82" s="8">
        <v>0.71223339999999991</v>
      </c>
      <c r="AB82" s="8">
        <v>0.42324151962327972</v>
      </c>
      <c r="AC82" s="8">
        <v>0.43336622142493519</v>
      </c>
      <c r="AD82" s="8">
        <v>0.47769853133001183</v>
      </c>
      <c r="AE82" s="8">
        <v>0.47477404096889475</v>
      </c>
    </row>
    <row r="83" spans="1:31" ht="15.6" x14ac:dyDescent="0.3">
      <c r="A83" s="297">
        <v>2004</v>
      </c>
      <c r="B83" s="299">
        <f t="shared" si="8"/>
        <v>103.23912618716007</v>
      </c>
      <c r="C83" s="299">
        <f t="shared" si="9"/>
        <v>103.99583418428277</v>
      </c>
      <c r="D83" s="299">
        <f t="shared" si="10"/>
        <v>80.935472495008938</v>
      </c>
      <c r="E83" s="299">
        <f t="shared" si="11"/>
        <v>100</v>
      </c>
      <c r="F83" s="299"/>
      <c r="G83" s="299"/>
      <c r="H83" s="116">
        <v>50.941014985543596</v>
      </c>
      <c r="I83" s="116">
        <v>51.314395455184794</v>
      </c>
      <c r="J83" s="116">
        <v>39.935780837159726</v>
      </c>
      <c r="K83" s="116">
        <v>49.342741329671554</v>
      </c>
      <c r="L83" s="299">
        <v>1513.2099609375</v>
      </c>
      <c r="M83" s="299">
        <v>1422.2</v>
      </c>
      <c r="N83" s="299">
        <v>1674</v>
      </c>
      <c r="O83" s="299">
        <v>1802</v>
      </c>
      <c r="P83" s="298">
        <v>636.93290223300767</v>
      </c>
      <c r="Q83" s="298">
        <v>618.52071251409245</v>
      </c>
      <c r="R83" s="298">
        <v>804.14467873740125</v>
      </c>
      <c r="S83" s="298">
        <v>856.9924239759323</v>
      </c>
      <c r="T83" s="8">
        <v>0.80599999999999994</v>
      </c>
      <c r="U83" s="117"/>
      <c r="V83" s="8">
        <v>0.80874999999999997</v>
      </c>
      <c r="W83" s="8">
        <v>0.78981650000000003</v>
      </c>
      <c r="X83" s="8">
        <v>0.63824999999999998</v>
      </c>
      <c r="Y83" s="1"/>
      <c r="Z83" s="8">
        <v>0.71700000000000008</v>
      </c>
      <c r="AA83" s="8">
        <v>0.71222479999999999</v>
      </c>
      <c r="AB83" s="8">
        <v>0.42091508691787871</v>
      </c>
      <c r="AC83" s="8">
        <v>0.43490417136414883</v>
      </c>
      <c r="AD83" s="8">
        <v>0.48037316531505453</v>
      </c>
      <c r="AE83" s="8">
        <v>0.47557848167365829</v>
      </c>
    </row>
    <row r="84" spans="1:31" ht="15.6" x14ac:dyDescent="0.3">
      <c r="A84" s="297">
        <v>2005</v>
      </c>
      <c r="B84" s="299">
        <f t="shared" si="8"/>
        <v>102.9044276588595</v>
      </c>
      <c r="C84" s="299">
        <f t="shared" si="9"/>
        <v>102.3808057095079</v>
      </c>
      <c r="D84" s="299">
        <f t="shared" si="10"/>
        <v>81.063233419856786</v>
      </c>
      <c r="E84" s="299">
        <f t="shared" si="11"/>
        <v>100</v>
      </c>
      <c r="F84" s="299">
        <f>($B84*$AB84+0.7*$B84*(($AC84*$AB$84/$AC$84)-$AB84))/($AC84*$AB$84/$AC$84)</f>
        <v>102.9044276588595</v>
      </c>
      <c r="G84" s="299">
        <f>($B84*$AB84+0.5*$B84*(($AC84*$AB$84/$AC$84)-$AB84))/($AC84*$AB$84/$AC$84)</f>
        <v>102.9044276588595</v>
      </c>
      <c r="H84" s="116">
        <v>51.642979612276235</v>
      </c>
      <c r="I84" s="116">
        <v>51.380197939318961</v>
      </c>
      <c r="J84" s="116">
        <v>40.681892956881256</v>
      </c>
      <c r="K84" s="116">
        <v>50.185381510967524</v>
      </c>
      <c r="L84" s="299">
        <v>1507.43994140625</v>
      </c>
      <c r="M84" s="299">
        <v>1411.3</v>
      </c>
      <c r="N84" s="299">
        <v>1673</v>
      </c>
      <c r="O84" s="299">
        <v>1799</v>
      </c>
      <c r="P84" s="298">
        <v>633.71044013253595</v>
      </c>
      <c r="Q84" s="298">
        <v>622.29028580609952</v>
      </c>
      <c r="R84" s="298">
        <v>806.83010566689222</v>
      </c>
      <c r="S84" s="298">
        <v>862.80063522658281</v>
      </c>
      <c r="T84" s="8">
        <v>0.80799999999999994</v>
      </c>
      <c r="U84" s="8">
        <v>0.77375000000000005</v>
      </c>
      <c r="V84" s="8">
        <v>0.8125</v>
      </c>
      <c r="W84" s="8">
        <v>0.7933595</v>
      </c>
      <c r="X84" s="8">
        <v>0.63749999999999996</v>
      </c>
      <c r="Y84" s="8">
        <v>0.65450000000000008</v>
      </c>
      <c r="Z84" s="8">
        <v>0.71775000000000011</v>
      </c>
      <c r="AA84" s="8">
        <v>0.71530169999999993</v>
      </c>
      <c r="AB84" s="8">
        <v>0.42038851613641376</v>
      </c>
      <c r="AC84" s="8">
        <v>0.44093409325168248</v>
      </c>
      <c r="AD84" s="8">
        <v>0.4822654546723803</v>
      </c>
      <c r="AE84" s="8">
        <v>0.47960013075407604</v>
      </c>
    </row>
    <row r="85" spans="1:31" ht="15.6" x14ac:dyDescent="0.3">
      <c r="A85" s="297">
        <v>2006</v>
      </c>
      <c r="B85" s="299">
        <f t="shared" si="8"/>
        <v>105.24635601028021</v>
      </c>
      <c r="C85" s="299">
        <f t="shared" si="9"/>
        <v>102.16851087296089</v>
      </c>
      <c r="D85" s="299">
        <f t="shared" si="10"/>
        <v>81.857682814387658</v>
      </c>
      <c r="E85" s="299">
        <f t="shared" si="11"/>
        <v>100</v>
      </c>
      <c r="F85" s="299">
        <f t="shared" ref="F85:F94" si="12">(B85*AB85+0.7*B85*((AC85*AB$84/AC$84)-AB85))/(AC85*AB$84/AC$84)</f>
        <v>104.61311159791366</v>
      </c>
      <c r="G85" s="299">
        <f t="shared" ref="G85:G94" si="13">($B85*$AB85+0.5*$B85*(($AC85*$AB$84/$AC$84)-$AB85))/($AC85*$AB$84/$AC$84)</f>
        <v>104.19094865633595</v>
      </c>
      <c r="H85" s="116">
        <v>53.184493703034477</v>
      </c>
      <c r="I85" s="116">
        <v>51.62915590769375</v>
      </c>
      <c r="J85" s="116">
        <v>41.365417114883755</v>
      </c>
      <c r="K85" s="116">
        <v>50.533335042820433</v>
      </c>
      <c r="L85" s="299">
        <v>1484</v>
      </c>
      <c r="M85" s="299">
        <v>1424.7</v>
      </c>
      <c r="N85" s="299">
        <v>1669</v>
      </c>
      <c r="O85" s="299">
        <v>1800</v>
      </c>
      <c r="P85" s="298">
        <v>625.70264238082461</v>
      </c>
      <c r="Q85" s="298">
        <v>642.95275904770006</v>
      </c>
      <c r="R85" s="298">
        <v>807.78087171932805</v>
      </c>
      <c r="S85" s="298">
        <v>871.2671329402549</v>
      </c>
      <c r="T85" s="8">
        <v>0.8125</v>
      </c>
      <c r="U85" s="8">
        <v>0.78799999999999992</v>
      </c>
      <c r="V85" s="8">
        <v>0.81174999999999997</v>
      </c>
      <c r="W85" s="8">
        <v>0.79811390000000004</v>
      </c>
      <c r="X85" s="8">
        <v>0.63724999999999998</v>
      </c>
      <c r="Y85" s="8">
        <v>0.6715000000000001</v>
      </c>
      <c r="Z85" s="8">
        <v>0.71599999999999997</v>
      </c>
      <c r="AA85" s="8">
        <v>0.71997080000000002</v>
      </c>
      <c r="AB85" s="8">
        <v>0.42163250834287375</v>
      </c>
      <c r="AC85" s="8">
        <v>0.45128992703565662</v>
      </c>
      <c r="AD85" s="8">
        <v>0.48399093572158663</v>
      </c>
      <c r="AE85" s="8">
        <v>0.4840372960779194</v>
      </c>
    </row>
    <row r="86" spans="1:31" ht="15.6" x14ac:dyDescent="0.3">
      <c r="A86" s="297">
        <v>2007</v>
      </c>
      <c r="B86" s="299">
        <f t="shared" si="8"/>
        <v>104.41638104954869</v>
      </c>
      <c r="C86" s="299">
        <f t="shared" si="9"/>
        <v>102.47375783922234</v>
      </c>
      <c r="D86" s="299">
        <f t="shared" si="10"/>
        <v>82.294409649692113</v>
      </c>
      <c r="E86" s="299">
        <f t="shared" si="11"/>
        <v>100.00000000000001</v>
      </c>
      <c r="F86" s="299">
        <f t="shared" si="12"/>
        <v>103.29317376763352</v>
      </c>
      <c r="G86" s="299">
        <f t="shared" si="13"/>
        <v>102.5443689130234</v>
      </c>
      <c r="H86" s="116">
        <v>53.167030378492399</v>
      </c>
      <c r="I86" s="116">
        <v>52.177879957847445</v>
      </c>
      <c r="J86" s="116">
        <v>41.902901957012325</v>
      </c>
      <c r="K86" s="116">
        <v>50.918284893692167</v>
      </c>
      <c r="L86" s="299">
        <v>1500.25</v>
      </c>
      <c r="M86" s="299">
        <v>1424.4</v>
      </c>
      <c r="N86" s="299">
        <v>1677</v>
      </c>
      <c r="O86" s="299">
        <v>1798</v>
      </c>
      <c r="P86" s="298">
        <v>636.88847785969676</v>
      </c>
      <c r="Q86" s="298">
        <v>657.8289149859587</v>
      </c>
      <c r="R86" s="298">
        <v>811.31999748023463</v>
      </c>
      <c r="S86" s="298">
        <v>871.7289796010507</v>
      </c>
      <c r="T86" s="8">
        <v>0.82074999999999998</v>
      </c>
      <c r="U86" s="8">
        <v>0.80275000000000007</v>
      </c>
      <c r="V86" s="8">
        <v>0.81299999999999994</v>
      </c>
      <c r="W86" s="8">
        <v>0.79914569999999996</v>
      </c>
      <c r="X86" s="8">
        <v>0.64349999999999996</v>
      </c>
      <c r="Y86" s="8">
        <v>0.68974999999999997</v>
      </c>
      <c r="Z86" s="8">
        <v>0.71450000000000002</v>
      </c>
      <c r="AA86" s="8">
        <v>0.71781319999999993</v>
      </c>
      <c r="AB86" s="8">
        <v>0.42452156497896804</v>
      </c>
      <c r="AC86" s="8">
        <v>0.46182878052931664</v>
      </c>
      <c r="AD86" s="8">
        <v>0.48379248508064082</v>
      </c>
      <c r="AE86" s="8">
        <v>0.48483258042327626</v>
      </c>
    </row>
    <row r="87" spans="1:31" ht="15.6" x14ac:dyDescent="0.3">
      <c r="A87" s="297">
        <v>2008</v>
      </c>
      <c r="B87" s="299">
        <f t="shared" si="8"/>
        <v>103.1964085344658</v>
      </c>
      <c r="C87" s="299">
        <f t="shared" si="9"/>
        <v>102.00556328768232</v>
      </c>
      <c r="D87" s="299">
        <f t="shared" si="10"/>
        <v>81.520573020353964</v>
      </c>
      <c r="E87" s="299">
        <f t="shared" si="11"/>
        <v>100</v>
      </c>
      <c r="F87" s="299">
        <f t="shared" si="12"/>
        <v>101.57309460042482</v>
      </c>
      <c r="G87" s="299">
        <f t="shared" si="13"/>
        <v>100.49088531106418</v>
      </c>
      <c r="H87" s="116">
        <v>52.815458031419325</v>
      </c>
      <c r="I87" s="116">
        <v>52.205988786834112</v>
      </c>
      <c r="J87" s="116">
        <v>41.721862845796437</v>
      </c>
      <c r="K87" s="116">
        <v>51.179550510984967</v>
      </c>
      <c r="L87" s="299">
        <v>1507.17004394531</v>
      </c>
      <c r="M87" s="299">
        <v>1418.4</v>
      </c>
      <c r="N87" s="299">
        <v>1659</v>
      </c>
      <c r="O87" s="299">
        <v>1792</v>
      </c>
      <c r="P87" s="298">
        <v>638.92342147392264</v>
      </c>
      <c r="Q87" s="298">
        <v>665.57783200827907</v>
      </c>
      <c r="R87" s="298">
        <v>803.08326519889852</v>
      </c>
      <c r="S87" s="298">
        <v>856.60881174899873</v>
      </c>
      <c r="T87" s="8">
        <v>0.83150000000000002</v>
      </c>
      <c r="U87" s="8">
        <v>0.8095</v>
      </c>
      <c r="V87" s="8">
        <v>0.81299999999999994</v>
      </c>
      <c r="W87" s="8">
        <v>0.79083749999999997</v>
      </c>
      <c r="X87" s="8">
        <v>0.64924999999999999</v>
      </c>
      <c r="Y87" s="8">
        <v>0.70099999999999996</v>
      </c>
      <c r="Z87" s="8">
        <v>0.71499999999999997</v>
      </c>
      <c r="AA87" s="8">
        <v>0.70888249999999997</v>
      </c>
      <c r="AB87" s="8">
        <v>0.42392258527207499</v>
      </c>
      <c r="AC87" s="8">
        <v>0.46924551044012902</v>
      </c>
      <c r="AD87" s="8">
        <v>0.48407671199451385</v>
      </c>
      <c r="AE87" s="8">
        <v>0.4780183101277895</v>
      </c>
    </row>
    <row r="88" spans="1:31" ht="15.6" x14ac:dyDescent="0.3">
      <c r="A88" s="297">
        <v>2009</v>
      </c>
      <c r="B88" s="299">
        <f t="shared" si="8"/>
        <v>99.609647351585551</v>
      </c>
      <c r="C88" s="299">
        <f t="shared" si="9"/>
        <v>97.262266015621023</v>
      </c>
      <c r="D88" s="299">
        <f t="shared" si="10"/>
        <v>77.698689524595608</v>
      </c>
      <c r="E88" s="299">
        <f t="shared" si="11"/>
        <v>100</v>
      </c>
      <c r="F88" s="299">
        <f t="shared" si="12"/>
        <v>97.682689188418095</v>
      </c>
      <c r="G88" s="299">
        <f t="shared" si="13"/>
        <v>96.398050412973134</v>
      </c>
      <c r="H88" s="116">
        <v>52.237145135381688</v>
      </c>
      <c r="I88" s="116">
        <v>51.006134858816203</v>
      </c>
      <c r="J88" s="116">
        <v>40.746632775431216</v>
      </c>
      <c r="K88" s="116">
        <v>52.441853298610432</v>
      </c>
      <c r="L88" s="299">
        <v>1489.06994628906</v>
      </c>
      <c r="M88" s="299">
        <v>1372.7</v>
      </c>
      <c r="N88" s="299">
        <v>1651</v>
      </c>
      <c r="O88" s="299">
        <v>1767</v>
      </c>
      <c r="P88" s="298">
        <v>623.83988119913136</v>
      </c>
      <c r="Q88" s="298">
        <v>644.77045040535268</v>
      </c>
      <c r="R88" s="298">
        <v>781.06439466707639</v>
      </c>
      <c r="S88" s="298">
        <v>805.69264908897981</v>
      </c>
      <c r="T88" s="8">
        <v>0.82099999999999995</v>
      </c>
      <c r="U88" s="8">
        <v>0.80775000000000008</v>
      </c>
      <c r="V88" s="8">
        <v>0.80099999999999993</v>
      </c>
      <c r="W88" s="8">
        <v>0.75773269999999993</v>
      </c>
      <c r="X88" s="8">
        <v>0.64075000000000004</v>
      </c>
      <c r="Y88" s="8">
        <v>0.70325000000000004</v>
      </c>
      <c r="Z88" s="8">
        <v>0.69874999999999998</v>
      </c>
      <c r="AA88" s="8">
        <v>0.67625950000000001</v>
      </c>
      <c r="AB88" s="8">
        <v>0.41894598890657536</v>
      </c>
      <c r="AC88" s="8">
        <v>0.46970966008986131</v>
      </c>
      <c r="AD88" s="8">
        <v>0.47308564183348056</v>
      </c>
      <c r="AE88" s="8">
        <v>0.45596641148216177</v>
      </c>
    </row>
    <row r="89" spans="1:31" ht="15.6" x14ac:dyDescent="0.3">
      <c r="A89" s="297">
        <v>2010</v>
      </c>
      <c r="B89" s="299">
        <f t="shared" si="8"/>
        <v>98.871942980491482</v>
      </c>
      <c r="C89" s="299">
        <f t="shared" si="9"/>
        <v>98.771761289791016</v>
      </c>
      <c r="D89" s="299">
        <f t="shared" si="10"/>
        <v>77.130869573656071</v>
      </c>
      <c r="E89" s="299">
        <f t="shared" si="11"/>
        <v>100</v>
      </c>
      <c r="F89" s="299">
        <f t="shared" si="12"/>
        <v>97.080444912192078</v>
      </c>
      <c r="G89" s="299">
        <f t="shared" si="13"/>
        <v>95.886112866659147</v>
      </c>
      <c r="H89" s="116">
        <v>53.143290621142128</v>
      </c>
      <c r="I89" s="116">
        <v>53.089443346138516</v>
      </c>
      <c r="J89" s="116">
        <v>41.457546944566353</v>
      </c>
      <c r="K89" s="116">
        <v>53.749616948083933</v>
      </c>
      <c r="L89" s="299">
        <v>1493.9599609375</v>
      </c>
      <c r="M89" s="299">
        <v>1389.9</v>
      </c>
      <c r="N89" s="299">
        <v>1650</v>
      </c>
      <c r="O89" s="299">
        <v>1778</v>
      </c>
      <c r="P89" s="298">
        <v>622.25190580165213</v>
      </c>
      <c r="Q89" s="298">
        <v>646.23384766566721</v>
      </c>
      <c r="R89" s="298">
        <v>776.16941647403587</v>
      </c>
      <c r="S89" s="298">
        <v>799.28214681825034</v>
      </c>
      <c r="T89" s="8">
        <v>0.81950000000000001</v>
      </c>
      <c r="U89" s="8">
        <v>0.81599999999999995</v>
      </c>
      <c r="V89" s="8">
        <v>0.79749999999999999</v>
      </c>
      <c r="W89" s="8">
        <v>0.75091179999999991</v>
      </c>
      <c r="X89" s="8">
        <v>0.64</v>
      </c>
      <c r="Y89" s="8">
        <v>0.71250000000000002</v>
      </c>
      <c r="Z89" s="8">
        <v>0.69374999999999998</v>
      </c>
      <c r="AA89" s="8">
        <v>0.66689769999999993</v>
      </c>
      <c r="AB89" s="8">
        <v>0.41651176877000928</v>
      </c>
      <c r="AC89" s="8">
        <v>0.46494988680168869</v>
      </c>
      <c r="AD89" s="8">
        <v>0.47040570695396117</v>
      </c>
      <c r="AE89" s="8">
        <v>0.44954001508338037</v>
      </c>
    </row>
    <row r="90" spans="1:31" ht="15.6" x14ac:dyDescent="0.3">
      <c r="A90" s="297">
        <v>2011</v>
      </c>
      <c r="B90" s="299">
        <f t="shared" si="8"/>
        <v>99.63628135571031</v>
      </c>
      <c r="C90" s="299">
        <f t="shared" si="9"/>
        <v>99.52135819420819</v>
      </c>
      <c r="D90" s="299">
        <f t="shared" si="10"/>
        <v>78.196418342993098</v>
      </c>
      <c r="E90" s="299">
        <f t="shared" si="11"/>
        <v>99.999999999999986</v>
      </c>
      <c r="F90" s="299">
        <f t="shared" si="12"/>
        <v>96.784971044107522</v>
      </c>
      <c r="G90" s="299">
        <f t="shared" si="13"/>
        <v>94.884097503038987</v>
      </c>
      <c r="H90" s="116">
        <v>53.856126629936981</v>
      </c>
      <c r="I90" s="116">
        <v>53.794007527795117</v>
      </c>
      <c r="J90" s="116">
        <v>42.26729611930066</v>
      </c>
      <c r="K90" s="116">
        <v>54.052726473869356</v>
      </c>
      <c r="L90" s="299">
        <v>1496.33</v>
      </c>
      <c r="M90" s="299">
        <v>1392.8</v>
      </c>
      <c r="N90" s="299">
        <v>1634</v>
      </c>
      <c r="O90" s="299">
        <v>1786</v>
      </c>
      <c r="P90" s="298">
        <v>623.75523700492033</v>
      </c>
      <c r="Q90" s="298">
        <v>673.18950147665396</v>
      </c>
      <c r="R90" s="298">
        <v>766.34498455999176</v>
      </c>
      <c r="S90" s="298">
        <v>801.37715769455804</v>
      </c>
      <c r="T90" s="8">
        <v>0.8145</v>
      </c>
      <c r="U90" s="8">
        <v>0.82974999999999999</v>
      </c>
      <c r="V90" s="8">
        <v>0.80025000000000002</v>
      </c>
      <c r="W90" s="8">
        <v>0.75116969999999994</v>
      </c>
      <c r="X90" s="8">
        <v>0.63900000000000001</v>
      </c>
      <c r="Y90" s="8">
        <v>0.72699999999999998</v>
      </c>
      <c r="Z90" s="8">
        <v>0.69299999999999995</v>
      </c>
      <c r="AA90" s="8">
        <v>0.66647540000000005</v>
      </c>
      <c r="AB90" s="8">
        <v>0.41685673414615781</v>
      </c>
      <c r="AC90" s="8">
        <v>0.48333536866503013</v>
      </c>
      <c r="AD90" s="8">
        <v>0.46899937855568652</v>
      </c>
      <c r="AE90" s="8">
        <v>0.44869941640232813</v>
      </c>
    </row>
    <row r="91" spans="1:31" ht="15.6" x14ac:dyDescent="0.3">
      <c r="A91" s="297">
        <v>2012</v>
      </c>
      <c r="B91" s="299">
        <f t="shared" si="8"/>
        <v>99.718664323392233</v>
      </c>
      <c r="C91" s="299">
        <f t="shared" si="9"/>
        <v>100.21452187559825</v>
      </c>
      <c r="D91" s="299">
        <f t="shared" si="10"/>
        <v>77.288566360874654</v>
      </c>
      <c r="E91" s="299">
        <f t="shared" si="11"/>
        <v>100</v>
      </c>
      <c r="F91" s="299">
        <f t="shared" si="12"/>
        <v>96.647334520339541</v>
      </c>
      <c r="G91" s="299">
        <f t="shared" si="13"/>
        <v>94.599781318304395</v>
      </c>
      <c r="H91" s="116">
        <v>54.003249643536329</v>
      </c>
      <c r="I91" s="116">
        <v>54.271784319177115</v>
      </c>
      <c r="J91" s="116">
        <v>41.856093561797039</v>
      </c>
      <c r="K91" s="116">
        <v>54.155608691670096</v>
      </c>
      <c r="L91" s="299">
        <v>1490.23</v>
      </c>
      <c r="M91" s="299">
        <v>1375.3</v>
      </c>
      <c r="N91" s="299">
        <v>1654</v>
      </c>
      <c r="O91" s="299">
        <v>1789</v>
      </c>
      <c r="P91" s="298">
        <v>620.33868076329622</v>
      </c>
      <c r="Q91" s="298">
        <v>669.17846547200077</v>
      </c>
      <c r="R91" s="298">
        <v>778.75127269371978</v>
      </c>
      <c r="S91" s="298">
        <v>811.42120886142243</v>
      </c>
      <c r="T91" s="8">
        <v>0.80925000000000002</v>
      </c>
      <c r="U91" s="8">
        <v>0.83325000000000005</v>
      </c>
      <c r="V91" s="8">
        <v>0.80449999999999999</v>
      </c>
      <c r="W91" s="8">
        <v>0.75735789999999992</v>
      </c>
      <c r="X91" s="8">
        <v>0.6402500000000001</v>
      </c>
      <c r="Y91" s="8">
        <v>0.73</v>
      </c>
      <c r="Z91" s="8">
        <v>0.69950000000000001</v>
      </c>
      <c r="AA91" s="8">
        <v>0.67136610000000008</v>
      </c>
      <c r="AB91" s="8">
        <v>0.41627042856693008</v>
      </c>
      <c r="AC91" s="8">
        <v>0.48656908708790869</v>
      </c>
      <c r="AD91" s="8">
        <v>0.47082906450648115</v>
      </c>
      <c r="AE91" s="8">
        <v>0.45356132412600469</v>
      </c>
    </row>
    <row r="92" spans="1:31" ht="15.6" x14ac:dyDescent="0.3">
      <c r="A92" s="297">
        <v>2013</v>
      </c>
      <c r="B92" s="299">
        <f t="shared" si="8"/>
        <v>100.40700549184893</v>
      </c>
      <c r="C92" s="299">
        <f t="shared" si="9"/>
        <v>100.09638016145777</v>
      </c>
      <c r="D92" s="299">
        <f t="shared" si="10"/>
        <v>76.824241465003979</v>
      </c>
      <c r="E92" s="299">
        <f t="shared" si="11"/>
        <v>100</v>
      </c>
      <c r="F92" s="299">
        <f t="shared" si="12"/>
        <v>97.093635841175683</v>
      </c>
      <c r="G92" s="299">
        <f t="shared" si="13"/>
        <v>94.884722740726858</v>
      </c>
      <c r="H92" s="116">
        <v>54.687230714578526</v>
      </c>
      <c r="I92" s="116">
        <v>54.518046910862033</v>
      </c>
      <c r="J92" s="116">
        <v>41.842747892827319</v>
      </c>
      <c r="K92" s="116">
        <v>54.465552923015963</v>
      </c>
      <c r="L92" s="299">
        <v>1474.3</v>
      </c>
      <c r="M92" s="299">
        <v>1361.7</v>
      </c>
      <c r="N92" s="299">
        <v>1666</v>
      </c>
      <c r="O92" s="299">
        <v>1787</v>
      </c>
      <c r="P92" s="298">
        <v>613.48135739206043</v>
      </c>
      <c r="Q92" s="298">
        <v>667.7728758482092</v>
      </c>
      <c r="R92" s="298">
        <v>789.12723754126091</v>
      </c>
      <c r="S92" s="298">
        <v>812.64860789009708</v>
      </c>
      <c r="T92" s="8">
        <v>0.80599999999999994</v>
      </c>
      <c r="U92" s="8">
        <v>0.83424999999999994</v>
      </c>
      <c r="V92" s="8">
        <v>0.8085</v>
      </c>
      <c r="W92" s="8">
        <v>0.75892280000000001</v>
      </c>
      <c r="X92" s="8">
        <v>0.64049999999999996</v>
      </c>
      <c r="Y92" s="8">
        <v>0.73499999999999999</v>
      </c>
      <c r="Z92" s="8">
        <v>0.70525000000000004</v>
      </c>
      <c r="AA92" s="8">
        <v>0.67359939999999996</v>
      </c>
      <c r="AB92" s="8">
        <v>0.41611704360853313</v>
      </c>
      <c r="AC92" s="8">
        <v>0.49039647194551605</v>
      </c>
      <c r="AD92" s="8">
        <v>0.47366580884829584</v>
      </c>
      <c r="AE92" s="8">
        <v>0.45475579624515788</v>
      </c>
    </row>
    <row r="93" spans="1:31" ht="15.6" x14ac:dyDescent="0.3">
      <c r="A93" s="297">
        <v>2014</v>
      </c>
      <c r="B93" s="299">
        <f t="shared" si="8"/>
        <v>100.05029672475651</v>
      </c>
      <c r="C93" s="299">
        <f t="shared" si="9"/>
        <v>99.828734289964203</v>
      </c>
      <c r="D93" s="299">
        <f t="shared" si="10"/>
        <v>76.323104298149971</v>
      </c>
      <c r="E93" s="299">
        <f t="shared" si="11"/>
        <v>100</v>
      </c>
      <c r="F93" s="299">
        <f t="shared" si="12"/>
        <v>96.605692987612372</v>
      </c>
      <c r="G93" s="299">
        <f t="shared" si="13"/>
        <v>94.309290496182953</v>
      </c>
      <c r="H93" s="116">
        <v>54.848089070274504</v>
      </c>
      <c r="I93" s="116">
        <v>54.72662739993536</v>
      </c>
      <c r="J93" s="116">
        <v>41.84071971501659</v>
      </c>
      <c r="K93" s="116">
        <v>54.820516146158369</v>
      </c>
      <c r="L93" s="299">
        <v>1473.45</v>
      </c>
      <c r="M93" s="299">
        <v>1366.4</v>
      </c>
      <c r="N93" s="299">
        <v>1677</v>
      </c>
      <c r="O93" s="299">
        <v>1789</v>
      </c>
      <c r="P93" s="298">
        <v>612.92309160230855</v>
      </c>
      <c r="Q93" s="298">
        <v>673.45940031645569</v>
      </c>
      <c r="R93" s="298">
        <v>808.13075991661265</v>
      </c>
      <c r="S93" s="298">
        <v>820.87011324825846</v>
      </c>
      <c r="T93" s="8">
        <v>0.79799999999999993</v>
      </c>
      <c r="U93" s="8">
        <v>0.83474999999999999</v>
      </c>
      <c r="V93" s="8">
        <v>0.82074999999999998</v>
      </c>
      <c r="W93" s="8">
        <v>0.76697850000000001</v>
      </c>
      <c r="X93" s="8">
        <v>0.63800000000000001</v>
      </c>
      <c r="Y93" s="8">
        <v>0.73775000000000002</v>
      </c>
      <c r="Z93" s="8">
        <v>0.71900000000000008</v>
      </c>
      <c r="AA93" s="8">
        <v>0.68148750000000002</v>
      </c>
      <c r="AB93" s="8">
        <v>0.41597820869544849</v>
      </c>
      <c r="AC93" s="8">
        <v>0.4928713409810126</v>
      </c>
      <c r="AD93" s="8">
        <v>0.48189073340286981</v>
      </c>
      <c r="AE93" s="8">
        <v>0.4588429923131685</v>
      </c>
    </row>
    <row r="94" spans="1:31" ht="15.6" x14ac:dyDescent="0.3">
      <c r="A94" s="297">
        <v>2015</v>
      </c>
      <c r="B94" s="299">
        <f t="shared" si="8"/>
        <v>100.57054532557251</v>
      </c>
      <c r="C94" s="299">
        <f t="shared" si="9"/>
        <v>100.00100741472187</v>
      </c>
      <c r="D94" s="299">
        <f t="shared" si="10"/>
        <v>76.163176326665337</v>
      </c>
      <c r="E94" s="299">
        <f t="shared" si="11"/>
        <v>100</v>
      </c>
      <c r="F94" s="299">
        <f t="shared" si="12"/>
        <v>96.877945417349792</v>
      </c>
      <c r="G94" s="299">
        <f t="shared" si="13"/>
        <v>94.416212145201314</v>
      </c>
      <c r="H94" s="116">
        <v>55.512580805769986</v>
      </c>
      <c r="I94" s="116">
        <v>55.198209245034242</v>
      </c>
      <c r="J94" s="116">
        <v>42.040285916427671</v>
      </c>
      <c r="K94" s="116">
        <v>55.19765317575002</v>
      </c>
      <c r="L94" s="299">
        <v>1473.45</v>
      </c>
      <c r="M94" s="299">
        <v>1366.4</v>
      </c>
      <c r="N94" s="299">
        <v>1677</v>
      </c>
      <c r="O94" s="299">
        <v>1789</v>
      </c>
      <c r="P94" s="298">
        <v>610.65924581379556</v>
      </c>
      <c r="Q94" s="298">
        <v>676.8023527988214</v>
      </c>
      <c r="R94" s="298">
        <v>816.8392906622131</v>
      </c>
      <c r="S94" s="298">
        <v>828.8764530283288</v>
      </c>
      <c r="T94" s="8">
        <v>0.79374999999999996</v>
      </c>
      <c r="U94" s="8">
        <v>0.83724999999999994</v>
      </c>
      <c r="V94" s="8">
        <v>0.82374999999999998</v>
      </c>
      <c r="W94" s="8">
        <v>0.77242689999999992</v>
      </c>
      <c r="X94" s="8">
        <v>0.63824999999999998</v>
      </c>
      <c r="Y94" s="8">
        <v>0.73974999999999991</v>
      </c>
      <c r="Z94" s="8">
        <v>0.72724999999999995</v>
      </c>
      <c r="AA94" s="8">
        <v>0.68709620000000005</v>
      </c>
      <c r="AB94" s="8">
        <v>0.4144417834428013</v>
      </c>
      <c r="AC94" s="8">
        <v>0.49531788114667841</v>
      </c>
      <c r="AD94" s="8">
        <v>0.48708365573179074</v>
      </c>
      <c r="AE94" s="8">
        <v>0.46331830800912732</v>
      </c>
    </row>
    <row r="95" spans="1:31" ht="15.6"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row>
    <row r="96" spans="1:31" ht="16.2" thickBot="1" x14ac:dyDescent="0.3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row>
    <row r="97" spans="1:31" ht="16.2" thickTop="1" x14ac:dyDescent="0.3">
      <c r="A97" s="411" t="s">
        <v>261</v>
      </c>
      <c r="B97" s="412"/>
      <c r="C97" s="412"/>
      <c r="D97" s="412"/>
      <c r="E97" s="412"/>
      <c r="F97" s="412"/>
      <c r="G97" s="412"/>
      <c r="H97" s="412"/>
      <c r="I97" s="412"/>
      <c r="J97" s="412"/>
      <c r="K97" s="412"/>
      <c r="L97" s="412"/>
      <c r="M97" s="412"/>
      <c r="N97" s="412"/>
      <c r="O97" s="412"/>
      <c r="P97" s="412"/>
      <c r="Q97" s="412"/>
      <c r="R97" s="412"/>
      <c r="S97" s="412"/>
      <c r="T97" s="412"/>
      <c r="U97" s="412"/>
      <c r="V97" s="412"/>
      <c r="W97" s="412"/>
      <c r="X97" s="412"/>
      <c r="Y97" s="412"/>
      <c r="Z97" s="412"/>
      <c r="AA97" s="412"/>
      <c r="AB97" s="412"/>
      <c r="AC97" s="412"/>
      <c r="AD97" s="413"/>
      <c r="AE97" s="1"/>
    </row>
    <row r="98" spans="1:31" ht="15.6" x14ac:dyDescent="0.3">
      <c r="A98" s="414"/>
      <c r="B98" s="415"/>
      <c r="C98" s="415"/>
      <c r="D98" s="415"/>
      <c r="E98" s="415"/>
      <c r="F98" s="415"/>
      <c r="G98" s="415"/>
      <c r="H98" s="415"/>
      <c r="I98" s="415"/>
      <c r="J98" s="415"/>
      <c r="K98" s="415"/>
      <c r="L98" s="415"/>
      <c r="M98" s="415"/>
      <c r="N98" s="415"/>
      <c r="O98" s="415"/>
      <c r="P98" s="415"/>
      <c r="Q98" s="415"/>
      <c r="R98" s="415"/>
      <c r="S98" s="415"/>
      <c r="T98" s="415"/>
      <c r="U98" s="415"/>
      <c r="V98" s="415"/>
      <c r="W98" s="415"/>
      <c r="X98" s="415"/>
      <c r="Y98" s="415"/>
      <c r="Z98" s="415"/>
      <c r="AA98" s="415"/>
      <c r="AB98" s="415"/>
      <c r="AC98" s="415"/>
      <c r="AD98" s="416"/>
      <c r="AE98" s="1"/>
    </row>
    <row r="99" spans="1:31" ht="15" thickBot="1" x14ac:dyDescent="0.35">
      <c r="A99" s="417"/>
      <c r="B99" s="418"/>
      <c r="C99" s="418"/>
      <c r="D99" s="418"/>
      <c r="E99" s="418"/>
      <c r="F99" s="418"/>
      <c r="G99" s="418"/>
      <c r="H99" s="418"/>
      <c r="I99" s="418"/>
      <c r="J99" s="418"/>
      <c r="K99" s="418"/>
      <c r="L99" s="418"/>
      <c r="M99" s="418"/>
      <c r="N99" s="418"/>
      <c r="O99" s="418"/>
      <c r="P99" s="418"/>
      <c r="Q99" s="418"/>
      <c r="R99" s="418"/>
      <c r="S99" s="418"/>
      <c r="T99" s="418"/>
      <c r="U99" s="418"/>
      <c r="V99" s="418"/>
      <c r="W99" s="418"/>
      <c r="X99" s="418"/>
      <c r="Y99" s="418"/>
      <c r="Z99" s="418"/>
      <c r="AA99" s="418"/>
      <c r="AB99" s="418"/>
      <c r="AC99" s="418"/>
      <c r="AD99" s="419"/>
    </row>
    <row r="100" spans="1:31" ht="15" thickTop="1" x14ac:dyDescent="0.3"/>
    <row r="102" spans="1:31" ht="15.6" x14ac:dyDescent="0.3">
      <c r="A102" s="1" t="s">
        <v>265</v>
      </c>
    </row>
    <row r="103" spans="1:31" ht="15.6" x14ac:dyDescent="0.3">
      <c r="B103" s="291" t="s">
        <v>53</v>
      </c>
      <c r="C103" s="291" t="s">
        <v>263</v>
      </c>
      <c r="D103" s="291" t="s">
        <v>264</v>
      </c>
      <c r="E103" s="291" t="s">
        <v>10</v>
      </c>
      <c r="H103" s="291" t="s">
        <v>53</v>
      </c>
      <c r="I103" s="291" t="s">
        <v>263</v>
      </c>
      <c r="J103" s="291" t="s">
        <v>264</v>
      </c>
      <c r="K103" s="291" t="s">
        <v>10</v>
      </c>
      <c r="L103" s="350"/>
      <c r="M103" s="350"/>
      <c r="N103" s="350"/>
      <c r="O103" s="350"/>
    </row>
    <row r="104" spans="1:31" ht="15.6" x14ac:dyDescent="0.3">
      <c r="A104" s="299">
        <v>1950</v>
      </c>
      <c r="B104" s="299">
        <v>6728.8158999999996</v>
      </c>
      <c r="C104" s="299">
        <v>6540.9879000000001</v>
      </c>
      <c r="D104" s="299">
        <v>8237.6931999999997</v>
      </c>
      <c r="E104" s="299">
        <v>12914.161700000001</v>
      </c>
      <c r="H104" s="299">
        <f>100*B104/$E104</f>
        <v>52.104163292302587</v>
      </c>
      <c r="I104" s="299">
        <f t="shared" ref="I104:I167" si="14">100*C104/$E104</f>
        <v>50.649728971567704</v>
      </c>
      <c r="J104" s="299">
        <f t="shared" ref="J104:J167" si="15">100*D104/$E104</f>
        <v>63.788059893968956</v>
      </c>
      <c r="K104" s="299">
        <f t="shared" ref="K104:K167" si="16">100*E104/$E104</f>
        <v>100.00000000000001</v>
      </c>
      <c r="L104" s="299"/>
      <c r="M104" s="299"/>
      <c r="N104" s="299"/>
      <c r="O104" s="299"/>
    </row>
    <row r="105" spans="1:31" ht="15.6" x14ac:dyDescent="0.3">
      <c r="A105" s="299">
        <v>1951</v>
      </c>
      <c r="B105" s="299">
        <v>7054.6803</v>
      </c>
      <c r="C105" s="299">
        <v>7123.2137000000002</v>
      </c>
      <c r="D105" s="299">
        <v>8537.1085999999996</v>
      </c>
      <c r="E105" s="299">
        <v>13727.665800000001</v>
      </c>
      <c r="H105" s="299">
        <f t="shared" ref="H105:H168" si="17">100*B105/$E105</f>
        <v>51.390239264128937</v>
      </c>
      <c r="I105" s="299">
        <f t="shared" si="14"/>
        <v>51.889474902572289</v>
      </c>
      <c r="J105" s="299">
        <f t="shared" si="15"/>
        <v>62.189076601791974</v>
      </c>
      <c r="K105" s="299">
        <f t="shared" si="16"/>
        <v>100</v>
      </c>
      <c r="L105" s="299"/>
      <c r="M105" s="299"/>
      <c r="N105" s="299"/>
      <c r="O105" s="299"/>
    </row>
    <row r="106" spans="1:31" ht="15.6" x14ac:dyDescent="0.3">
      <c r="A106" s="299">
        <v>1952</v>
      </c>
      <c r="B106" s="299">
        <v>7222.3275999999996</v>
      </c>
      <c r="C106" s="299">
        <v>7709.2452999999996</v>
      </c>
      <c r="D106" s="299">
        <v>8583.2240999999995</v>
      </c>
      <c r="E106" s="299">
        <v>14027.785400000001</v>
      </c>
      <c r="H106" s="299">
        <f t="shared" si="17"/>
        <v>51.485871747082754</v>
      </c>
      <c r="I106" s="299">
        <f t="shared" si="14"/>
        <v>54.956966336254325</v>
      </c>
      <c r="J106" s="299">
        <f t="shared" si="15"/>
        <v>61.187306871689088</v>
      </c>
      <c r="K106" s="299">
        <f t="shared" si="16"/>
        <v>100</v>
      </c>
      <c r="L106" s="299"/>
      <c r="M106" s="299"/>
      <c r="N106" s="299"/>
      <c r="O106" s="299"/>
    </row>
    <row r="107" spans="1:31" ht="15.6" x14ac:dyDescent="0.3">
      <c r="A107" s="299">
        <v>1953</v>
      </c>
      <c r="B107" s="299">
        <v>7414.6188000000002</v>
      </c>
      <c r="C107" s="299">
        <v>8309.6365999999998</v>
      </c>
      <c r="D107" s="299">
        <v>9180.4704000000002</v>
      </c>
      <c r="E107" s="299">
        <v>14390.749</v>
      </c>
      <c r="H107" s="299">
        <f t="shared" si="17"/>
        <v>51.52350860959357</v>
      </c>
      <c r="I107" s="299">
        <f t="shared" si="14"/>
        <v>57.742905529100675</v>
      </c>
      <c r="J107" s="299">
        <f t="shared" si="15"/>
        <v>63.79425004216251</v>
      </c>
      <c r="K107" s="299">
        <f t="shared" si="16"/>
        <v>100</v>
      </c>
      <c r="L107" s="299"/>
      <c r="M107" s="299"/>
      <c r="N107" s="299"/>
      <c r="O107" s="299"/>
    </row>
    <row r="108" spans="1:31" ht="15.6" x14ac:dyDescent="0.3">
      <c r="A108" s="299">
        <v>1954</v>
      </c>
      <c r="B108" s="299">
        <v>7777.2335000000003</v>
      </c>
      <c r="C108" s="299">
        <v>8855.3592000000008</v>
      </c>
      <c r="D108" s="299">
        <v>9428.2790999999997</v>
      </c>
      <c r="E108" s="299">
        <v>14069.0139</v>
      </c>
      <c r="H108" s="299">
        <f t="shared" si="17"/>
        <v>55.279165656379085</v>
      </c>
      <c r="I108" s="299">
        <f t="shared" si="14"/>
        <v>62.94228766097104</v>
      </c>
      <c r="J108" s="299">
        <f t="shared" si="15"/>
        <v>67.014498436169717</v>
      </c>
      <c r="K108" s="299">
        <f t="shared" si="16"/>
        <v>100</v>
      </c>
      <c r="L108" s="299"/>
      <c r="M108" s="299"/>
      <c r="N108" s="299"/>
      <c r="O108" s="299"/>
    </row>
    <row r="109" spans="1:31" ht="15.6" x14ac:dyDescent="0.3">
      <c r="A109" s="299">
        <v>1955</v>
      </c>
      <c r="B109" s="299">
        <v>8123.5182000000004</v>
      </c>
      <c r="C109" s="299">
        <v>9818.7006000000001</v>
      </c>
      <c r="D109" s="299">
        <v>9760.0326999999997</v>
      </c>
      <c r="E109" s="299">
        <v>14888.4002</v>
      </c>
      <c r="H109" s="299">
        <f t="shared" si="17"/>
        <v>54.562734013557751</v>
      </c>
      <c r="I109" s="299">
        <f t="shared" si="14"/>
        <v>65.948661159712785</v>
      </c>
      <c r="J109" s="299">
        <f t="shared" si="15"/>
        <v>65.554610091687351</v>
      </c>
      <c r="K109" s="299">
        <f t="shared" si="16"/>
        <v>100</v>
      </c>
      <c r="L109" s="299"/>
      <c r="M109" s="299"/>
      <c r="N109" s="299"/>
      <c r="O109" s="299"/>
    </row>
    <row r="110" spans="1:31" ht="15.6" x14ac:dyDescent="0.3">
      <c r="A110" s="299">
        <v>1956</v>
      </c>
      <c r="B110" s="299">
        <v>8448.8258000000005</v>
      </c>
      <c r="C110" s="299">
        <v>10526.132799999999</v>
      </c>
      <c r="D110" s="299">
        <v>9889.1455000000005</v>
      </c>
      <c r="E110" s="299">
        <v>15138.9589</v>
      </c>
      <c r="H110" s="299">
        <f t="shared" si="17"/>
        <v>55.808499486711739</v>
      </c>
      <c r="I110" s="299">
        <f t="shared" si="14"/>
        <v>69.530096947419551</v>
      </c>
      <c r="J110" s="299">
        <f t="shared" si="15"/>
        <v>65.32249387373659</v>
      </c>
      <c r="K110" s="299">
        <f t="shared" si="16"/>
        <v>100</v>
      </c>
      <c r="L110" s="299"/>
      <c r="M110" s="299"/>
      <c r="N110" s="299"/>
      <c r="O110" s="299"/>
    </row>
    <row r="111" spans="1:31" ht="15.6" x14ac:dyDescent="0.3">
      <c r="A111" s="299">
        <v>1957</v>
      </c>
      <c r="B111" s="299">
        <v>8825.7402999999995</v>
      </c>
      <c r="C111" s="299">
        <v>11091.5977</v>
      </c>
      <c r="D111" s="299">
        <v>10018.596799999999</v>
      </c>
      <c r="E111" s="299">
        <v>15117.8997</v>
      </c>
      <c r="H111" s="299">
        <f t="shared" si="17"/>
        <v>58.379407689812886</v>
      </c>
      <c r="I111" s="299">
        <f t="shared" si="14"/>
        <v>73.367319006621003</v>
      </c>
      <c r="J111" s="299">
        <f t="shared" si="15"/>
        <v>66.269766295644885</v>
      </c>
      <c r="K111" s="299">
        <f t="shared" si="16"/>
        <v>100</v>
      </c>
      <c r="L111" s="299"/>
      <c r="M111" s="299"/>
      <c r="N111" s="299"/>
      <c r="O111" s="299"/>
    </row>
    <row r="112" spans="1:31" ht="15.6" x14ac:dyDescent="0.3">
      <c r="A112" s="299">
        <v>1958</v>
      </c>
      <c r="B112" s="299">
        <v>8957.6399000000001</v>
      </c>
      <c r="C112" s="299">
        <v>11424.263800000001</v>
      </c>
      <c r="D112" s="299">
        <v>10076.7819</v>
      </c>
      <c r="E112" s="299">
        <v>14684.912200000001</v>
      </c>
      <c r="H112" s="299">
        <f t="shared" si="17"/>
        <v>60.998933994307436</v>
      </c>
      <c r="I112" s="299">
        <f t="shared" si="14"/>
        <v>77.795928531326197</v>
      </c>
      <c r="J112" s="299">
        <f t="shared" si="15"/>
        <v>68.619966961736409</v>
      </c>
      <c r="K112" s="299">
        <f t="shared" si="16"/>
        <v>100</v>
      </c>
      <c r="L112" s="299"/>
      <c r="M112" s="299"/>
      <c r="N112" s="299"/>
      <c r="O112" s="299"/>
    </row>
    <row r="113" spans="1:15" ht="15.6" x14ac:dyDescent="0.3">
      <c r="A113" s="299">
        <v>1959</v>
      </c>
      <c r="B113" s="299">
        <v>9101.7695000000003</v>
      </c>
      <c r="C113" s="299">
        <v>12182.2137</v>
      </c>
      <c r="D113" s="299">
        <v>10507.126399999999</v>
      </c>
      <c r="E113" s="299">
        <v>15450.974899999999</v>
      </c>
      <c r="H113" s="299">
        <f t="shared" si="17"/>
        <v>58.907412373053567</v>
      </c>
      <c r="I113" s="299">
        <f t="shared" si="14"/>
        <v>78.844304510519933</v>
      </c>
      <c r="J113" s="299">
        <f t="shared" si="15"/>
        <v>68.002999603604295</v>
      </c>
      <c r="K113" s="299">
        <f t="shared" si="16"/>
        <v>100</v>
      </c>
      <c r="L113" s="299"/>
      <c r="M113" s="299"/>
      <c r="N113" s="299"/>
      <c r="O113" s="299"/>
    </row>
    <row r="114" spans="1:15" ht="15.6" x14ac:dyDescent="0.3">
      <c r="A114" s="299">
        <v>1960</v>
      </c>
      <c r="B114" s="299">
        <v>9728.9051999999992</v>
      </c>
      <c r="C114" s="299">
        <v>13089.3164</v>
      </c>
      <c r="D114" s="299">
        <v>10981.428400000001</v>
      </c>
      <c r="E114" s="299">
        <v>15536.5244</v>
      </c>
      <c r="H114" s="299">
        <f t="shared" si="17"/>
        <v>62.619572753350155</v>
      </c>
      <c r="I114" s="299">
        <f t="shared" si="14"/>
        <v>84.248677908940806</v>
      </c>
      <c r="J114" s="299">
        <f t="shared" si="15"/>
        <v>70.681370667431906</v>
      </c>
      <c r="K114" s="299">
        <f t="shared" si="16"/>
        <v>100</v>
      </c>
      <c r="L114" s="299"/>
      <c r="M114" s="299"/>
      <c r="N114" s="299"/>
      <c r="O114" s="299"/>
    </row>
    <row r="115" spans="1:15" ht="15.6" x14ac:dyDescent="0.3">
      <c r="A115" s="299">
        <v>1961</v>
      </c>
      <c r="B115" s="299">
        <v>10112.3159</v>
      </c>
      <c r="C115" s="299">
        <v>13534.036</v>
      </c>
      <c r="D115" s="299">
        <v>11360.1104</v>
      </c>
      <c r="E115" s="299">
        <v>15637.5965</v>
      </c>
      <c r="H115" s="299">
        <f t="shared" si="17"/>
        <v>64.666689027306717</v>
      </c>
      <c r="I115" s="299">
        <f t="shared" si="14"/>
        <v>86.548057433250705</v>
      </c>
      <c r="J115" s="299">
        <f t="shared" si="15"/>
        <v>72.646140984645569</v>
      </c>
      <c r="K115" s="299">
        <f t="shared" si="16"/>
        <v>100</v>
      </c>
      <c r="L115" s="299"/>
      <c r="M115" s="299"/>
      <c r="N115" s="299"/>
      <c r="O115" s="299"/>
    </row>
    <row r="116" spans="1:15" ht="15.6" x14ac:dyDescent="0.3">
      <c r="A116" s="299">
        <v>1962</v>
      </c>
      <c r="B116" s="299">
        <v>10680.4496</v>
      </c>
      <c r="C116" s="299">
        <v>14004.3809</v>
      </c>
      <c r="D116" s="299">
        <v>11359.361199999999</v>
      </c>
      <c r="E116" s="299">
        <v>16301.803900000001</v>
      </c>
      <c r="H116" s="299">
        <f t="shared" si="17"/>
        <v>65.516979995078941</v>
      </c>
      <c r="I116" s="299">
        <f t="shared" si="14"/>
        <v>85.906940028888457</v>
      </c>
      <c r="J116" s="299">
        <f t="shared" si="15"/>
        <v>69.681620940121832</v>
      </c>
      <c r="K116" s="299">
        <f t="shared" si="16"/>
        <v>100</v>
      </c>
      <c r="L116" s="299"/>
      <c r="M116" s="299"/>
      <c r="N116" s="299"/>
      <c r="O116" s="299"/>
    </row>
    <row r="117" spans="1:15" ht="15.6" x14ac:dyDescent="0.3">
      <c r="A117" s="299">
        <v>1963</v>
      </c>
      <c r="B117" s="299">
        <v>11067.0571</v>
      </c>
      <c r="C117" s="299">
        <v>14240.0746</v>
      </c>
      <c r="D117" s="299">
        <v>11791.166800000001</v>
      </c>
      <c r="E117" s="299">
        <v>16791.131700000002</v>
      </c>
      <c r="H117" s="299">
        <f t="shared" si="17"/>
        <v>65.910132191983209</v>
      </c>
      <c r="I117" s="299">
        <f t="shared" si="14"/>
        <v>84.807116366075547</v>
      </c>
      <c r="J117" s="299">
        <f t="shared" si="15"/>
        <v>70.222585413942056</v>
      </c>
      <c r="K117" s="299">
        <f t="shared" si="16"/>
        <v>100</v>
      </c>
      <c r="L117" s="299"/>
      <c r="M117" s="299"/>
      <c r="N117" s="299"/>
      <c r="O117" s="299"/>
    </row>
    <row r="118" spans="1:15" ht="15.6" x14ac:dyDescent="0.3">
      <c r="A118" s="299">
        <v>1964</v>
      </c>
      <c r="B118" s="299">
        <v>11680.502899999999</v>
      </c>
      <c r="C118" s="299">
        <v>15012.027599999999</v>
      </c>
      <c r="D118" s="299">
        <v>12364.187900000001</v>
      </c>
      <c r="E118" s="299">
        <v>17454.726600000002</v>
      </c>
      <c r="H118" s="299">
        <f t="shared" si="17"/>
        <v>66.918853372358171</v>
      </c>
      <c r="I118" s="299">
        <f t="shared" si="14"/>
        <v>86.005515549008933</v>
      </c>
      <c r="J118" s="299">
        <f t="shared" si="15"/>
        <v>70.835758034731981</v>
      </c>
      <c r="K118" s="299">
        <f t="shared" si="16"/>
        <v>100</v>
      </c>
      <c r="L118" s="299"/>
      <c r="M118" s="299"/>
      <c r="N118" s="299"/>
      <c r="O118" s="299"/>
    </row>
    <row r="119" spans="1:15" ht="15.6" x14ac:dyDescent="0.3">
      <c r="A119" s="299">
        <v>1965</v>
      </c>
      <c r="B119" s="299">
        <v>12115.655699999999</v>
      </c>
      <c r="C119" s="299">
        <v>15622.665199999999</v>
      </c>
      <c r="D119" s="299">
        <v>12439.351699999999</v>
      </c>
      <c r="E119" s="299">
        <v>18326.866999999998</v>
      </c>
      <c r="H119" s="299">
        <f t="shared" si="17"/>
        <v>66.108711870937896</v>
      </c>
      <c r="I119" s="299">
        <f t="shared" si="14"/>
        <v>85.244604001327673</v>
      </c>
      <c r="J119" s="299">
        <f t="shared" si="15"/>
        <v>67.874949384420148</v>
      </c>
      <c r="K119" s="299">
        <f t="shared" si="16"/>
        <v>100</v>
      </c>
      <c r="L119" s="299"/>
      <c r="M119" s="299"/>
      <c r="N119" s="299"/>
      <c r="O119" s="299"/>
    </row>
    <row r="120" spans="1:15" ht="15.6" x14ac:dyDescent="0.3">
      <c r="A120" s="299">
        <v>1966</v>
      </c>
      <c r="B120" s="299">
        <v>12644.8105</v>
      </c>
      <c r="C120" s="299">
        <v>15896.893599999999</v>
      </c>
      <c r="D120" s="299">
        <v>12615.7207</v>
      </c>
      <c r="E120" s="299">
        <v>19194.3459</v>
      </c>
      <c r="H120" s="299">
        <f t="shared" si="17"/>
        <v>65.877788000058914</v>
      </c>
      <c r="I120" s="299">
        <f t="shared" si="14"/>
        <v>82.820710238424951</v>
      </c>
      <c r="J120" s="299">
        <f t="shared" si="15"/>
        <v>65.726233994772386</v>
      </c>
      <c r="K120" s="299">
        <f t="shared" si="16"/>
        <v>100</v>
      </c>
      <c r="L120" s="299"/>
      <c r="M120" s="299"/>
      <c r="N120" s="299"/>
      <c r="O120" s="299"/>
    </row>
    <row r="121" spans="1:15" ht="15.6" x14ac:dyDescent="0.3">
      <c r="A121" s="299">
        <v>1967</v>
      </c>
      <c r="B121" s="299">
        <v>13150.5362</v>
      </c>
      <c r="C121" s="299">
        <v>15760.250599999999</v>
      </c>
      <c r="D121" s="299">
        <v>12886.0764</v>
      </c>
      <c r="E121" s="299">
        <v>19543.283299999999</v>
      </c>
      <c r="H121" s="299">
        <f t="shared" si="17"/>
        <v>67.289288079859134</v>
      </c>
      <c r="I121" s="299">
        <f t="shared" si="14"/>
        <v>80.642798643767307</v>
      </c>
      <c r="J121" s="299">
        <f t="shared" si="15"/>
        <v>65.936087617375932</v>
      </c>
      <c r="K121" s="299">
        <f t="shared" si="16"/>
        <v>100</v>
      </c>
      <c r="L121" s="299"/>
      <c r="M121" s="299"/>
      <c r="N121" s="299"/>
      <c r="O121" s="299"/>
    </row>
    <row r="122" spans="1:15" ht="15.6" x14ac:dyDescent="0.3">
      <c r="A122" s="299">
        <v>1968</v>
      </c>
      <c r="B122" s="299">
        <v>13640.3349</v>
      </c>
      <c r="C122" s="299">
        <v>16527.787100000001</v>
      </c>
      <c r="D122" s="299">
        <v>13486.0299</v>
      </c>
      <c r="E122" s="299">
        <v>20297.006099999999</v>
      </c>
      <c r="H122" s="299">
        <f t="shared" si="17"/>
        <v>67.203679364317679</v>
      </c>
      <c r="I122" s="299">
        <f t="shared" si="14"/>
        <v>81.429679917177552</v>
      </c>
      <c r="J122" s="299">
        <f t="shared" si="15"/>
        <v>66.443444090012861</v>
      </c>
      <c r="K122" s="299">
        <f t="shared" si="16"/>
        <v>100</v>
      </c>
      <c r="L122" s="299"/>
      <c r="M122" s="299"/>
      <c r="N122" s="299"/>
      <c r="O122" s="299"/>
    </row>
    <row r="123" spans="1:15" ht="15.6" x14ac:dyDescent="0.3">
      <c r="A123" s="299">
        <v>1969</v>
      </c>
      <c r="B123" s="299">
        <v>14495.474099999999</v>
      </c>
      <c r="C123" s="299">
        <v>17578.9113</v>
      </c>
      <c r="D123" s="299">
        <v>13784.4987</v>
      </c>
      <c r="E123" s="299">
        <v>20760.257300000001</v>
      </c>
      <c r="H123" s="299">
        <f t="shared" si="17"/>
        <v>69.823190967869166</v>
      </c>
      <c r="I123" s="299">
        <f t="shared" si="14"/>
        <v>84.675787231211231</v>
      </c>
      <c r="J123" s="299">
        <f t="shared" si="15"/>
        <v>66.398496419406129</v>
      </c>
      <c r="K123" s="299">
        <f t="shared" si="16"/>
        <v>100</v>
      </c>
      <c r="L123" s="299"/>
      <c r="M123" s="299"/>
      <c r="N123" s="299"/>
      <c r="O123" s="299"/>
    </row>
    <row r="124" spans="1:15" ht="15.6" x14ac:dyDescent="0.3">
      <c r="A124" s="299">
        <v>1970</v>
      </c>
      <c r="B124" s="299">
        <v>15251.0285</v>
      </c>
      <c r="C124" s="299">
        <v>18385.162499999999</v>
      </c>
      <c r="D124" s="299">
        <v>14146.1558</v>
      </c>
      <c r="E124" s="299">
        <v>20484.3174</v>
      </c>
      <c r="H124" s="299">
        <f t="shared" si="17"/>
        <v>74.452217285014342</v>
      </c>
      <c r="I124" s="299">
        <f t="shared" si="14"/>
        <v>89.752380521110254</v>
      </c>
      <c r="J124" s="299">
        <f t="shared" si="15"/>
        <v>69.058468113758096</v>
      </c>
      <c r="K124" s="299">
        <f t="shared" si="16"/>
        <v>100</v>
      </c>
      <c r="L124" s="299"/>
      <c r="M124" s="299"/>
      <c r="N124" s="299"/>
      <c r="O124" s="299"/>
    </row>
    <row r="125" spans="1:15" ht="15.6" x14ac:dyDescent="0.3">
      <c r="A125" s="299">
        <v>1971</v>
      </c>
      <c r="B125" s="299">
        <v>15908.4527</v>
      </c>
      <c r="C125" s="299">
        <v>18914.339199999999</v>
      </c>
      <c r="D125" s="299">
        <v>14523.5679</v>
      </c>
      <c r="E125" s="299">
        <v>20826.193599999999</v>
      </c>
      <c r="H125" s="299">
        <f t="shared" si="17"/>
        <v>76.386751249637868</v>
      </c>
      <c r="I125" s="299">
        <f t="shared" si="14"/>
        <v>90.819952811732236</v>
      </c>
      <c r="J125" s="299">
        <f t="shared" si="15"/>
        <v>69.737025300677132</v>
      </c>
      <c r="K125" s="299">
        <f t="shared" si="16"/>
        <v>100</v>
      </c>
      <c r="L125" s="299"/>
      <c r="M125" s="299"/>
      <c r="N125" s="299"/>
      <c r="O125" s="299"/>
    </row>
    <row r="126" spans="1:15" ht="15.6" x14ac:dyDescent="0.3">
      <c r="A126" s="299">
        <v>1972</v>
      </c>
      <c r="B126" s="299">
        <v>16474.904500000001</v>
      </c>
      <c r="C126" s="299">
        <v>19597.1198</v>
      </c>
      <c r="D126" s="299">
        <v>15066.633</v>
      </c>
      <c r="E126" s="299">
        <v>21742.782500000001</v>
      </c>
      <c r="H126" s="299">
        <f t="shared" si="17"/>
        <v>75.771831411182077</v>
      </c>
      <c r="I126" s="299">
        <f t="shared" si="14"/>
        <v>90.131609420275439</v>
      </c>
      <c r="J126" s="299">
        <f t="shared" si="15"/>
        <v>69.294870608212179</v>
      </c>
      <c r="K126" s="299">
        <f t="shared" si="16"/>
        <v>100</v>
      </c>
      <c r="L126" s="299"/>
      <c r="M126" s="299"/>
      <c r="N126" s="299"/>
      <c r="O126" s="299"/>
    </row>
    <row r="127" spans="1:15" ht="15.6" x14ac:dyDescent="0.3">
      <c r="A127" s="299">
        <v>1973</v>
      </c>
      <c r="B127" s="299">
        <v>17364.956900000001</v>
      </c>
      <c r="C127" s="299">
        <v>20434.358</v>
      </c>
      <c r="D127" s="299">
        <v>16079.5998</v>
      </c>
      <c r="E127" s="299">
        <v>22773.308400000002</v>
      </c>
      <c r="H127" s="299">
        <f t="shared" si="17"/>
        <v>76.251357927423498</v>
      </c>
      <c r="I127" s="299">
        <f t="shared" si="14"/>
        <v>89.729422010549854</v>
      </c>
      <c r="J127" s="299">
        <f t="shared" si="15"/>
        <v>70.607219283079658</v>
      </c>
      <c r="K127" s="299">
        <f t="shared" si="16"/>
        <v>100</v>
      </c>
      <c r="L127" s="299"/>
      <c r="M127" s="299"/>
      <c r="N127" s="299"/>
      <c r="O127" s="299"/>
    </row>
    <row r="128" spans="1:15" ht="15.6" x14ac:dyDescent="0.3">
      <c r="A128" s="299">
        <v>1974</v>
      </c>
      <c r="B128" s="299">
        <v>17965.3073</v>
      </c>
      <c r="C128" s="299">
        <v>20585.6548</v>
      </c>
      <c r="D128" s="299">
        <v>15642.247600000001</v>
      </c>
      <c r="E128" s="299">
        <v>22510.707999999999</v>
      </c>
      <c r="H128" s="299">
        <f t="shared" si="17"/>
        <v>79.807828789747532</v>
      </c>
      <c r="I128" s="299">
        <f t="shared" si="14"/>
        <v>91.448277859585758</v>
      </c>
      <c r="J128" s="299">
        <f t="shared" si="15"/>
        <v>69.488030318726544</v>
      </c>
      <c r="K128" s="299">
        <f t="shared" si="16"/>
        <v>100</v>
      </c>
      <c r="L128" s="299"/>
      <c r="M128" s="299"/>
      <c r="N128" s="299"/>
      <c r="O128" s="299"/>
    </row>
    <row r="129" spans="1:15" ht="15.6" x14ac:dyDescent="0.3">
      <c r="A129" s="299">
        <v>1975</v>
      </c>
      <c r="B129" s="299">
        <v>17690.129799999999</v>
      </c>
      <c r="C129" s="299">
        <v>20483.7948</v>
      </c>
      <c r="D129" s="299">
        <v>15366.438399999999</v>
      </c>
      <c r="E129" s="299">
        <v>22242.345600000001</v>
      </c>
      <c r="H129" s="299">
        <f t="shared" si="17"/>
        <v>79.533562323570763</v>
      </c>
      <c r="I129" s="299">
        <f t="shared" si="14"/>
        <v>92.093680982998478</v>
      </c>
      <c r="J129" s="299">
        <f t="shared" si="15"/>
        <v>69.086411461927824</v>
      </c>
      <c r="K129" s="299">
        <f t="shared" si="16"/>
        <v>100</v>
      </c>
      <c r="L129" s="299"/>
      <c r="M129" s="299"/>
      <c r="N129" s="299"/>
      <c r="O129" s="299"/>
    </row>
    <row r="130" spans="1:15" ht="15.6" x14ac:dyDescent="0.3">
      <c r="A130" s="299">
        <v>1976</v>
      </c>
      <c r="B130" s="299">
        <v>18379.186300000001</v>
      </c>
      <c r="C130" s="299">
        <v>21590.597000000002</v>
      </c>
      <c r="D130" s="299">
        <v>15883.8609</v>
      </c>
      <c r="E130" s="299">
        <v>23152.6162</v>
      </c>
      <c r="H130" s="299">
        <f t="shared" si="17"/>
        <v>79.382762367908995</v>
      </c>
      <c r="I130" s="299">
        <f t="shared" si="14"/>
        <v>93.253379287650446</v>
      </c>
      <c r="J130" s="299">
        <f t="shared" si="15"/>
        <v>68.605036954743795</v>
      </c>
      <c r="K130" s="299">
        <f t="shared" si="16"/>
        <v>100</v>
      </c>
      <c r="L130" s="299"/>
      <c r="M130" s="299"/>
      <c r="N130" s="299"/>
      <c r="O130" s="299"/>
    </row>
    <row r="131" spans="1:15" ht="15.6" x14ac:dyDescent="0.3">
      <c r="A131" s="299">
        <v>1977</v>
      </c>
      <c r="B131" s="299">
        <v>18929.423500000001</v>
      </c>
      <c r="C131" s="299">
        <v>22366.571199999998</v>
      </c>
      <c r="D131" s="299">
        <v>16225.4962</v>
      </c>
      <c r="E131" s="299">
        <v>24052.564200000001</v>
      </c>
      <c r="H131" s="299">
        <f t="shared" si="17"/>
        <v>78.700230639026842</v>
      </c>
      <c r="I131" s="299">
        <f t="shared" si="14"/>
        <v>92.990381457956971</v>
      </c>
      <c r="J131" s="299">
        <f t="shared" si="15"/>
        <v>67.458488272115275</v>
      </c>
      <c r="K131" s="299">
        <f t="shared" si="16"/>
        <v>100</v>
      </c>
      <c r="L131" s="299"/>
      <c r="M131" s="299"/>
      <c r="N131" s="299"/>
      <c r="O131" s="299"/>
    </row>
    <row r="132" spans="1:15" ht="15.6" x14ac:dyDescent="0.3">
      <c r="A132" s="299">
        <v>1978</v>
      </c>
      <c r="B132" s="299">
        <v>19584.133099999999</v>
      </c>
      <c r="C132" s="299">
        <v>23064.9748</v>
      </c>
      <c r="D132" s="299">
        <v>16956.739399999999</v>
      </c>
      <c r="E132" s="299">
        <v>25134.601299999998</v>
      </c>
      <c r="H132" s="299">
        <f t="shared" si="17"/>
        <v>77.917023095966115</v>
      </c>
      <c r="I132" s="299">
        <f t="shared" si="14"/>
        <v>91.765827214454362</v>
      </c>
      <c r="J132" s="299">
        <f t="shared" si="15"/>
        <v>67.463729372942154</v>
      </c>
      <c r="K132" s="299">
        <f t="shared" si="16"/>
        <v>100</v>
      </c>
      <c r="L132" s="299"/>
      <c r="M132" s="299"/>
      <c r="N132" s="299"/>
      <c r="O132" s="299"/>
    </row>
    <row r="133" spans="1:15" ht="15.6" x14ac:dyDescent="0.3">
      <c r="A133" s="299">
        <v>1979</v>
      </c>
      <c r="B133" s="299">
        <v>20196.4087</v>
      </c>
      <c r="C133" s="299">
        <v>24005.673699999999</v>
      </c>
      <c r="D133" s="299">
        <v>17531.281999999999</v>
      </c>
      <c r="E133" s="299">
        <v>25478.893499999998</v>
      </c>
      <c r="H133" s="299">
        <f t="shared" si="17"/>
        <v>79.267212683313744</v>
      </c>
      <c r="I133" s="299">
        <f t="shared" si="14"/>
        <v>94.217881557533119</v>
      </c>
      <c r="J133" s="299">
        <f t="shared" si="15"/>
        <v>68.807077513001104</v>
      </c>
      <c r="K133" s="299">
        <f t="shared" si="16"/>
        <v>99.999999999999986</v>
      </c>
      <c r="L133" s="299"/>
      <c r="M133" s="299"/>
      <c r="N133" s="299"/>
      <c r="O133" s="299"/>
    </row>
    <row r="134" spans="1:15" ht="15.6" x14ac:dyDescent="0.3">
      <c r="A134" s="299">
        <v>1980</v>
      </c>
      <c r="B134" s="299">
        <v>20416.223999999998</v>
      </c>
      <c r="C134" s="299">
        <v>24277.164100000002</v>
      </c>
      <c r="D134" s="299">
        <v>17189.426800000001</v>
      </c>
      <c r="E134" s="299">
        <v>25193.1234</v>
      </c>
      <c r="H134" s="299">
        <f t="shared" si="17"/>
        <v>81.03887587038929</v>
      </c>
      <c r="I134" s="299">
        <f t="shared" si="14"/>
        <v>96.364248745750999</v>
      </c>
      <c r="J134" s="299">
        <f t="shared" si="15"/>
        <v>68.230629950393535</v>
      </c>
      <c r="K134" s="299">
        <f t="shared" si="16"/>
        <v>99.999999999999986</v>
      </c>
      <c r="L134" s="299"/>
      <c r="M134" s="299"/>
      <c r="N134" s="299"/>
      <c r="O134" s="299"/>
    </row>
    <row r="135" spans="1:15" ht="15.6" x14ac:dyDescent="0.3">
      <c r="A135" s="299">
        <v>1981</v>
      </c>
      <c r="B135" s="299">
        <v>20517.341899999999</v>
      </c>
      <c r="C135" s="299">
        <v>24348.9889</v>
      </c>
      <c r="D135" s="299">
        <v>17036.305899999999</v>
      </c>
      <c r="E135" s="299">
        <v>25684.546900000001</v>
      </c>
      <c r="H135" s="299">
        <f t="shared" si="17"/>
        <v>79.882047286572913</v>
      </c>
      <c r="I135" s="299">
        <f t="shared" si="14"/>
        <v>94.800149657302313</v>
      </c>
      <c r="J135" s="299">
        <f t="shared" si="15"/>
        <v>66.329010849710556</v>
      </c>
      <c r="K135" s="299">
        <f t="shared" si="16"/>
        <v>100</v>
      </c>
      <c r="L135" s="299"/>
      <c r="M135" s="299"/>
      <c r="N135" s="299"/>
      <c r="O135" s="299"/>
    </row>
    <row r="136" spans="1:15" ht="15.6" x14ac:dyDescent="0.3">
      <c r="A136" s="299">
        <v>1982</v>
      </c>
      <c r="B136" s="299">
        <v>20907.946100000001</v>
      </c>
      <c r="C136" s="299">
        <v>24277.8004</v>
      </c>
      <c r="D136" s="299">
        <v>17407.579699999998</v>
      </c>
      <c r="E136" s="299">
        <v>25212.211500000001</v>
      </c>
      <c r="H136" s="299">
        <f t="shared" si="17"/>
        <v>82.92785462314562</v>
      </c>
      <c r="I136" s="299">
        <f t="shared" si="14"/>
        <v>96.293815399731983</v>
      </c>
      <c r="J136" s="299">
        <f t="shared" si="15"/>
        <v>69.044239534481122</v>
      </c>
      <c r="K136" s="299">
        <f t="shared" si="16"/>
        <v>99.999999999999986</v>
      </c>
      <c r="L136" s="299"/>
      <c r="M136" s="299"/>
      <c r="N136" s="299"/>
      <c r="O136" s="299"/>
    </row>
    <row r="137" spans="1:15" ht="15.6" x14ac:dyDescent="0.3">
      <c r="A137" s="299">
        <v>1983</v>
      </c>
      <c r="B137" s="299">
        <v>21043.0664</v>
      </c>
      <c r="C137" s="299">
        <v>24740.5386</v>
      </c>
      <c r="D137" s="299">
        <v>18115.282899999998</v>
      </c>
      <c r="E137" s="299">
        <v>25689.328600000001</v>
      </c>
      <c r="H137" s="299">
        <f t="shared" si="17"/>
        <v>81.913648766982575</v>
      </c>
      <c r="I137" s="299">
        <f t="shared" si="14"/>
        <v>96.306676539611857</v>
      </c>
      <c r="J137" s="299">
        <f t="shared" si="15"/>
        <v>70.516762746380209</v>
      </c>
      <c r="K137" s="299">
        <f t="shared" si="16"/>
        <v>99.999999999999986</v>
      </c>
      <c r="L137" s="299"/>
      <c r="M137" s="299"/>
      <c r="N137" s="299"/>
      <c r="O137" s="299"/>
    </row>
    <row r="138" spans="1:15" ht="15.6" x14ac:dyDescent="0.3">
      <c r="A138" s="299">
        <v>1984</v>
      </c>
      <c r="B138" s="299">
        <v>21262.977500000001</v>
      </c>
      <c r="C138" s="299">
        <v>25539.654500000001</v>
      </c>
      <c r="D138" s="299">
        <v>18509.017800000001</v>
      </c>
      <c r="E138" s="299">
        <v>27370.937399999999</v>
      </c>
      <c r="H138" s="299">
        <f t="shared" si="17"/>
        <v>77.684505975305029</v>
      </c>
      <c r="I138" s="299">
        <f t="shared" si="14"/>
        <v>93.30938917714964</v>
      </c>
      <c r="J138" s="299">
        <f t="shared" si="15"/>
        <v>67.622886017780317</v>
      </c>
      <c r="K138" s="299">
        <f t="shared" si="16"/>
        <v>100</v>
      </c>
      <c r="L138" s="299"/>
      <c r="M138" s="299"/>
      <c r="N138" s="299"/>
      <c r="O138" s="299"/>
    </row>
    <row r="139" spans="1:15" ht="15.6" x14ac:dyDescent="0.3">
      <c r="A139" s="299">
        <v>1985</v>
      </c>
      <c r="B139" s="299">
        <v>21499.662</v>
      </c>
      <c r="C139" s="299">
        <v>26197.442200000001</v>
      </c>
      <c r="D139" s="299">
        <v>19245.083200000001</v>
      </c>
      <c r="E139" s="299">
        <v>28134.581099999999</v>
      </c>
      <c r="H139" s="299">
        <f t="shared" si="17"/>
        <v>76.417210277923786</v>
      </c>
      <c r="I139" s="299">
        <f t="shared" si="14"/>
        <v>93.11474056388208</v>
      </c>
      <c r="J139" s="299">
        <f t="shared" si="15"/>
        <v>68.403660006866076</v>
      </c>
      <c r="K139" s="299">
        <f t="shared" si="16"/>
        <v>100</v>
      </c>
      <c r="L139" s="299"/>
      <c r="M139" s="299"/>
      <c r="N139" s="299"/>
      <c r="O139" s="299"/>
    </row>
    <row r="140" spans="1:15" ht="15.6" x14ac:dyDescent="0.3">
      <c r="A140" s="299">
        <v>1986</v>
      </c>
      <c r="B140" s="299">
        <v>21898.569299999999</v>
      </c>
      <c r="C140" s="299">
        <v>26775.346300000001</v>
      </c>
      <c r="D140" s="299">
        <v>19782.420300000002</v>
      </c>
      <c r="E140" s="299">
        <v>28705.050500000001</v>
      </c>
      <c r="H140" s="299">
        <f t="shared" si="17"/>
        <v>76.288210327308065</v>
      </c>
      <c r="I140" s="299">
        <f t="shared" si="14"/>
        <v>93.277474986501062</v>
      </c>
      <c r="J140" s="299">
        <f t="shared" si="15"/>
        <v>68.916166163860268</v>
      </c>
      <c r="K140" s="299">
        <f t="shared" si="16"/>
        <v>100</v>
      </c>
      <c r="L140" s="299"/>
      <c r="M140" s="299"/>
      <c r="N140" s="299"/>
      <c r="O140" s="299"/>
    </row>
    <row r="141" spans="1:15" ht="15.6" x14ac:dyDescent="0.3">
      <c r="A141" s="299">
        <v>1987</v>
      </c>
      <c r="B141" s="299">
        <v>22347.9499</v>
      </c>
      <c r="C141" s="299">
        <v>27103.550299999999</v>
      </c>
      <c r="D141" s="299">
        <v>20808.565200000001</v>
      </c>
      <c r="E141" s="299">
        <v>29670.494299999998</v>
      </c>
      <c r="H141" s="299">
        <f t="shared" si="17"/>
        <v>75.320450256199464</v>
      </c>
      <c r="I141" s="299">
        <f t="shared" si="14"/>
        <v>91.348496003991414</v>
      </c>
      <c r="J141" s="299">
        <f t="shared" si="15"/>
        <v>70.132182462494399</v>
      </c>
      <c r="K141" s="299">
        <f t="shared" si="16"/>
        <v>100</v>
      </c>
      <c r="L141" s="299"/>
      <c r="M141" s="299"/>
      <c r="N141" s="299"/>
      <c r="O141" s="299"/>
    </row>
    <row r="142" spans="1:15" ht="15.6" x14ac:dyDescent="0.3">
      <c r="A142" s="299">
        <v>1988</v>
      </c>
      <c r="B142" s="299">
        <v>23280.845399999998</v>
      </c>
      <c r="C142" s="299">
        <v>27977.075099999998</v>
      </c>
      <c r="D142" s="299">
        <v>21978.537100000001</v>
      </c>
      <c r="E142" s="299">
        <v>30869.3086</v>
      </c>
      <c r="H142" s="299">
        <f t="shared" si="17"/>
        <v>75.417450068836331</v>
      </c>
      <c r="I142" s="299">
        <f t="shared" si="14"/>
        <v>90.630715000853627</v>
      </c>
      <c r="J142" s="299">
        <f t="shared" si="15"/>
        <v>71.198669801111123</v>
      </c>
      <c r="K142" s="299">
        <f t="shared" si="16"/>
        <v>100</v>
      </c>
      <c r="L142" s="299"/>
      <c r="M142" s="299"/>
      <c r="N142" s="299"/>
      <c r="O142" s="299"/>
    </row>
    <row r="143" spans="1:15" ht="15.6" x14ac:dyDescent="0.3">
      <c r="A143" s="299">
        <v>1989</v>
      </c>
      <c r="B143" s="299">
        <v>24156.851299999998</v>
      </c>
      <c r="C143" s="299">
        <v>28730.018499999998</v>
      </c>
      <c r="D143" s="299">
        <v>22488.1823</v>
      </c>
      <c r="E143" s="299">
        <v>31269.049800000001</v>
      </c>
      <c r="H143" s="299">
        <f t="shared" si="17"/>
        <v>77.254830109995851</v>
      </c>
      <c r="I143" s="299">
        <f t="shared" si="14"/>
        <v>91.880049709729249</v>
      </c>
      <c r="J143" s="299">
        <f t="shared" si="15"/>
        <v>71.918342398751108</v>
      </c>
      <c r="K143" s="299">
        <f t="shared" si="16"/>
        <v>100</v>
      </c>
      <c r="L143" s="299"/>
      <c r="M143" s="299"/>
      <c r="N143" s="299"/>
      <c r="O143" s="299"/>
    </row>
    <row r="144" spans="1:15" ht="15.6" x14ac:dyDescent="0.3">
      <c r="A144" s="299">
        <v>1990</v>
      </c>
      <c r="B144" s="299">
        <v>24719.2961</v>
      </c>
      <c r="C144" s="299">
        <v>29760.063099999999</v>
      </c>
      <c r="D144" s="299">
        <v>22576.154600000002</v>
      </c>
      <c r="E144" s="299">
        <v>31295.9185</v>
      </c>
      <c r="H144" s="299">
        <f t="shared" si="17"/>
        <v>78.985686584018936</v>
      </c>
      <c r="I144" s="299">
        <f t="shared" si="14"/>
        <v>95.092473799738457</v>
      </c>
      <c r="J144" s="299">
        <f t="shared" si="15"/>
        <v>72.137696166354729</v>
      </c>
      <c r="K144" s="299">
        <f t="shared" si="16"/>
        <v>100</v>
      </c>
      <c r="L144" s="299"/>
      <c r="M144" s="299"/>
      <c r="N144" s="299"/>
      <c r="O144" s="299"/>
    </row>
    <row r="145" spans="1:15" ht="15.6" x14ac:dyDescent="0.3">
      <c r="A145" s="299">
        <v>1991</v>
      </c>
      <c r="B145" s="299">
        <v>24853.947800000002</v>
      </c>
      <c r="C145" s="299">
        <v>27570.1423</v>
      </c>
      <c r="D145" s="299">
        <v>22227.146000000001</v>
      </c>
      <c r="E145" s="299">
        <v>30815.627499999999</v>
      </c>
      <c r="H145" s="299">
        <f t="shared" si="17"/>
        <v>80.653713120071956</v>
      </c>
      <c r="I145" s="299">
        <f t="shared" si="14"/>
        <v>89.468054155314547</v>
      </c>
      <c r="J145" s="299">
        <f t="shared" si="15"/>
        <v>72.129460936662738</v>
      </c>
      <c r="K145" s="299">
        <f t="shared" si="16"/>
        <v>100</v>
      </c>
      <c r="L145" s="299"/>
      <c r="M145" s="299"/>
      <c r="N145" s="299"/>
      <c r="O145" s="299"/>
    </row>
    <row r="146" spans="1:15" ht="15.6" x14ac:dyDescent="0.3">
      <c r="A146" s="299">
        <v>1992</v>
      </c>
      <c r="B146" s="299">
        <v>25125.762500000001</v>
      </c>
      <c r="C146" s="299">
        <v>27887.154699999999</v>
      </c>
      <c r="D146" s="299">
        <v>22278.709299999999</v>
      </c>
      <c r="E146" s="299">
        <v>31305.428500000002</v>
      </c>
      <c r="H146" s="299">
        <f t="shared" si="17"/>
        <v>80.26008172991466</v>
      </c>
      <c r="I146" s="299">
        <f t="shared" si="14"/>
        <v>89.080891194317928</v>
      </c>
      <c r="J146" s="299">
        <f t="shared" si="15"/>
        <v>71.165642406076614</v>
      </c>
      <c r="K146" s="299">
        <f t="shared" si="16"/>
        <v>100</v>
      </c>
      <c r="L146" s="299"/>
      <c r="M146" s="299"/>
      <c r="N146" s="299"/>
      <c r="O146" s="299"/>
    </row>
    <row r="147" spans="1:15" ht="15.6" x14ac:dyDescent="0.3">
      <c r="A147" s="299">
        <v>1993</v>
      </c>
      <c r="B147" s="299">
        <v>24852.3027</v>
      </c>
      <c r="C147" s="299">
        <v>27439.7912</v>
      </c>
      <c r="D147" s="299">
        <v>22772.439399999999</v>
      </c>
      <c r="E147" s="299">
        <v>31536.066999999999</v>
      </c>
      <c r="H147" s="299">
        <f t="shared" si="17"/>
        <v>78.805967465759124</v>
      </c>
      <c r="I147" s="299">
        <f t="shared" si="14"/>
        <v>87.01082224362348</v>
      </c>
      <c r="J147" s="299">
        <f t="shared" si="15"/>
        <v>72.210778217841806</v>
      </c>
      <c r="K147" s="299">
        <f t="shared" si="16"/>
        <v>100</v>
      </c>
      <c r="L147" s="299"/>
      <c r="M147" s="299"/>
      <c r="N147" s="299"/>
      <c r="O147" s="299"/>
    </row>
    <row r="148" spans="1:15" ht="15.6" x14ac:dyDescent="0.3">
      <c r="A148" s="299">
        <v>1994</v>
      </c>
      <c r="B148" s="299">
        <v>25341.053599999999</v>
      </c>
      <c r="C148" s="299">
        <v>28016.068800000001</v>
      </c>
      <c r="D148" s="299">
        <v>23588.1456</v>
      </c>
      <c r="E148" s="299">
        <v>32507.378100000002</v>
      </c>
      <c r="H148" s="299">
        <f t="shared" si="17"/>
        <v>77.954775442194148</v>
      </c>
      <c r="I148" s="299">
        <f t="shared" si="14"/>
        <v>86.183723319107045</v>
      </c>
      <c r="J148" s="299">
        <f t="shared" si="15"/>
        <v>72.56243652575597</v>
      </c>
      <c r="K148" s="299">
        <f t="shared" si="16"/>
        <v>100</v>
      </c>
      <c r="L148" s="299"/>
      <c r="M148" s="299"/>
      <c r="N148" s="299"/>
      <c r="O148" s="299"/>
    </row>
    <row r="149" spans="1:15" ht="15.6" x14ac:dyDescent="0.3">
      <c r="A149" s="299">
        <v>1995</v>
      </c>
      <c r="B149" s="299">
        <v>25777.408599999999</v>
      </c>
      <c r="C149" s="299">
        <v>28420.792799999999</v>
      </c>
      <c r="D149" s="299">
        <v>24116.726900000001</v>
      </c>
      <c r="E149" s="299">
        <v>33237.4611</v>
      </c>
      <c r="H149" s="299">
        <f t="shared" si="17"/>
        <v>77.555287759328877</v>
      </c>
      <c r="I149" s="299">
        <f t="shared" si="14"/>
        <v>85.508314592657015</v>
      </c>
      <c r="J149" s="299">
        <f t="shared" si="15"/>
        <v>72.55887213358784</v>
      </c>
      <c r="K149" s="299">
        <f t="shared" si="16"/>
        <v>100</v>
      </c>
      <c r="L149" s="299"/>
      <c r="M149" s="299"/>
      <c r="N149" s="299"/>
      <c r="O149" s="299"/>
    </row>
    <row r="150" spans="1:15" ht="15.6" x14ac:dyDescent="0.3">
      <c r="A150" s="299">
        <v>1996</v>
      </c>
      <c r="B150" s="299">
        <v>26044.169099999999</v>
      </c>
      <c r="C150" s="299">
        <v>28571.609899999999</v>
      </c>
      <c r="D150" s="299">
        <v>24675.444200000002</v>
      </c>
      <c r="E150" s="299">
        <v>34182.256500000003</v>
      </c>
      <c r="H150" s="299">
        <f t="shared" si="17"/>
        <v>76.192070877474109</v>
      </c>
      <c r="I150" s="299">
        <f t="shared" si="14"/>
        <v>83.586084786415412</v>
      </c>
      <c r="J150" s="299">
        <f t="shared" si="15"/>
        <v>72.187873846186847</v>
      </c>
      <c r="K150" s="299">
        <f t="shared" si="16"/>
        <v>100</v>
      </c>
      <c r="L150" s="299"/>
      <c r="M150" s="299"/>
      <c r="N150" s="299"/>
      <c r="O150" s="299"/>
    </row>
    <row r="151" spans="1:15" ht="15.6" x14ac:dyDescent="0.3">
      <c r="A151" s="299">
        <v>1997</v>
      </c>
      <c r="B151" s="299">
        <v>26561.5262</v>
      </c>
      <c r="C151" s="299">
        <v>29062.2477</v>
      </c>
      <c r="D151" s="299">
        <v>25383.732199999999</v>
      </c>
      <c r="E151" s="299">
        <v>35408.6662</v>
      </c>
      <c r="H151" s="299">
        <f t="shared" si="17"/>
        <v>75.014195818536649</v>
      </c>
      <c r="I151" s="299">
        <f t="shared" si="14"/>
        <v>82.07665190167485</v>
      </c>
      <c r="J151" s="299">
        <f t="shared" si="15"/>
        <v>71.687908425084927</v>
      </c>
      <c r="K151" s="299">
        <f t="shared" si="16"/>
        <v>100</v>
      </c>
      <c r="L151" s="299"/>
      <c r="M151" s="299"/>
      <c r="N151" s="299"/>
      <c r="O151" s="299"/>
    </row>
    <row r="152" spans="1:15" ht="15.6" x14ac:dyDescent="0.3">
      <c r="A152" s="299">
        <v>1998</v>
      </c>
      <c r="B152" s="299">
        <v>27410.439299999998</v>
      </c>
      <c r="C152" s="299">
        <v>29636.6842</v>
      </c>
      <c r="D152" s="299">
        <v>26110.4872</v>
      </c>
      <c r="E152" s="299">
        <v>36772.910900000003</v>
      </c>
      <c r="H152" s="299">
        <f t="shared" si="17"/>
        <v>74.539759374882649</v>
      </c>
      <c r="I152" s="299">
        <f t="shared" si="14"/>
        <v>80.593794384659375</v>
      </c>
      <c r="J152" s="299">
        <f t="shared" si="15"/>
        <v>71.004678609764326</v>
      </c>
      <c r="K152" s="299">
        <f t="shared" si="16"/>
        <v>100</v>
      </c>
      <c r="L152" s="299"/>
      <c r="M152" s="299"/>
      <c r="N152" s="299"/>
      <c r="O152" s="299"/>
    </row>
    <row r="153" spans="1:15" ht="15.6" x14ac:dyDescent="0.3">
      <c r="A153" s="299">
        <v>1999</v>
      </c>
      <c r="B153" s="299">
        <v>28239.9126</v>
      </c>
      <c r="C153" s="299">
        <v>30206.452399999998</v>
      </c>
      <c r="D153" s="299">
        <v>26885.213500000002</v>
      </c>
      <c r="E153" s="299">
        <v>37935.945699999997</v>
      </c>
      <c r="H153" s="299">
        <f t="shared" si="17"/>
        <v>74.441040229557274</v>
      </c>
      <c r="I153" s="299">
        <f t="shared" si="14"/>
        <v>79.624883056493829</v>
      </c>
      <c r="J153" s="299">
        <f t="shared" si="15"/>
        <v>70.870023150628882</v>
      </c>
      <c r="K153" s="299">
        <f t="shared" si="16"/>
        <v>100</v>
      </c>
      <c r="L153" s="299"/>
      <c r="M153" s="299"/>
      <c r="N153" s="299"/>
      <c r="O153" s="299"/>
    </row>
    <row r="154" spans="1:15" ht="15.6" x14ac:dyDescent="0.3">
      <c r="A154" s="299">
        <v>2000</v>
      </c>
      <c r="B154" s="299">
        <v>29150.837500000001</v>
      </c>
      <c r="C154" s="299">
        <v>31063.536599999999</v>
      </c>
      <c r="D154" s="299">
        <v>27799.980500000001</v>
      </c>
      <c r="E154" s="299">
        <v>39252.492400000003</v>
      </c>
      <c r="H154" s="299">
        <f t="shared" si="17"/>
        <v>74.264933810929151</v>
      </c>
      <c r="I154" s="299">
        <f t="shared" si="14"/>
        <v>79.137743110549579</v>
      </c>
      <c r="J154" s="299">
        <f t="shared" si="15"/>
        <v>70.823478460185626</v>
      </c>
      <c r="K154" s="299">
        <f t="shared" si="16"/>
        <v>100</v>
      </c>
      <c r="L154" s="299"/>
      <c r="M154" s="299"/>
      <c r="N154" s="299"/>
      <c r="O154" s="299"/>
    </row>
    <row r="155" spans="1:15" ht="15.6" x14ac:dyDescent="0.3">
      <c r="A155" s="299">
        <v>2001</v>
      </c>
      <c r="B155" s="299">
        <v>29513.431799999998</v>
      </c>
      <c r="C155" s="299">
        <v>31536.632699999998</v>
      </c>
      <c r="D155" s="299">
        <v>28449.357</v>
      </c>
      <c r="E155" s="299">
        <v>39198.3753</v>
      </c>
      <c r="H155" s="299">
        <f t="shared" si="17"/>
        <v>75.292487441437387</v>
      </c>
      <c r="I155" s="299">
        <f t="shared" si="14"/>
        <v>80.45392815043536</v>
      </c>
      <c r="J155" s="299">
        <f t="shared" si="15"/>
        <v>72.577898400804386</v>
      </c>
      <c r="K155" s="299">
        <f t="shared" si="16"/>
        <v>100</v>
      </c>
      <c r="L155" s="299"/>
      <c r="M155" s="299"/>
      <c r="N155" s="299"/>
      <c r="O155" s="299"/>
    </row>
    <row r="156" spans="1:15" ht="15.6" x14ac:dyDescent="0.3">
      <c r="A156" s="299">
        <v>2002</v>
      </c>
      <c r="B156" s="299">
        <v>29631.695899999999</v>
      </c>
      <c r="C156" s="299">
        <v>31486.025300000001</v>
      </c>
      <c r="D156" s="299">
        <v>29003.451400000002</v>
      </c>
      <c r="E156" s="299">
        <v>39262.693500000001</v>
      </c>
      <c r="H156" s="299">
        <f t="shared" si="17"/>
        <v>75.470359413828803</v>
      </c>
      <c r="I156" s="299">
        <f t="shared" si="14"/>
        <v>80.193238143480912</v>
      </c>
      <c r="J156" s="299">
        <f t="shared" si="15"/>
        <v>73.870253960034603</v>
      </c>
      <c r="K156" s="299">
        <f t="shared" si="16"/>
        <v>100</v>
      </c>
      <c r="L156" s="299"/>
      <c r="M156" s="299"/>
      <c r="N156" s="299"/>
      <c r="O156" s="299"/>
    </row>
    <row r="157" spans="1:15" ht="15.6" x14ac:dyDescent="0.3">
      <c r="A157" s="299">
        <v>2003</v>
      </c>
      <c r="B157" s="299">
        <v>29665.6721</v>
      </c>
      <c r="C157" s="299">
        <v>31241.9378</v>
      </c>
      <c r="D157" s="299">
        <v>29868.111799999999</v>
      </c>
      <c r="E157" s="299">
        <v>39695.1322</v>
      </c>
      <c r="H157" s="299">
        <f t="shared" si="17"/>
        <v>74.733778314510815</v>
      </c>
      <c r="I157" s="299">
        <f t="shared" si="14"/>
        <v>78.704707777746108</v>
      </c>
      <c r="J157" s="299">
        <f t="shared" si="15"/>
        <v>75.243764523852619</v>
      </c>
      <c r="K157" s="299">
        <f t="shared" si="16"/>
        <v>100</v>
      </c>
      <c r="L157" s="299"/>
      <c r="M157" s="299"/>
      <c r="N157" s="299"/>
      <c r="O157" s="299"/>
    </row>
    <row r="158" spans="1:15" ht="15.6" x14ac:dyDescent="0.3">
      <c r="A158" s="299">
        <v>2004</v>
      </c>
      <c r="B158" s="299">
        <v>30287.0232</v>
      </c>
      <c r="C158" s="299">
        <v>31616.8446</v>
      </c>
      <c r="D158" s="299">
        <v>30448.5285</v>
      </c>
      <c r="E158" s="299">
        <v>40789.150199999996</v>
      </c>
      <c r="H158" s="299">
        <f t="shared" si="17"/>
        <v>74.252645744014544</v>
      </c>
      <c r="I158" s="299">
        <f t="shared" si="14"/>
        <v>77.512878902782347</v>
      </c>
      <c r="J158" s="299">
        <f t="shared" si="15"/>
        <v>74.648597361560149</v>
      </c>
      <c r="K158" s="299">
        <f t="shared" si="16"/>
        <v>100</v>
      </c>
      <c r="L158" s="299"/>
      <c r="M158" s="299"/>
      <c r="N158" s="299"/>
      <c r="O158" s="299"/>
    </row>
    <row r="159" spans="1:15" ht="15.6" x14ac:dyDescent="0.3">
      <c r="A159" s="299">
        <v>2005</v>
      </c>
      <c r="B159" s="299">
        <v>30588.9401</v>
      </c>
      <c r="C159" s="299">
        <v>31857.7595</v>
      </c>
      <c r="D159" s="299">
        <v>31112.522300000001</v>
      </c>
      <c r="E159" s="299">
        <v>41916.254200000003</v>
      </c>
      <c r="H159" s="299">
        <f t="shared" si="17"/>
        <v>72.976320722856954</v>
      </c>
      <c r="I159" s="299">
        <f t="shared" si="14"/>
        <v>76.003355042159271</v>
      </c>
      <c r="J159" s="299">
        <f t="shared" si="15"/>
        <v>74.225435678362686</v>
      </c>
      <c r="K159" s="299">
        <f t="shared" si="16"/>
        <v>100</v>
      </c>
      <c r="L159" s="299"/>
      <c r="M159" s="299"/>
      <c r="N159" s="299"/>
      <c r="O159" s="299"/>
    </row>
    <row r="160" spans="1:15" ht="15.6" x14ac:dyDescent="0.3">
      <c r="A160" s="299">
        <v>2006</v>
      </c>
      <c r="B160" s="299">
        <v>31135.951400000002</v>
      </c>
      <c r="C160" s="299">
        <v>33075.421699999999</v>
      </c>
      <c r="D160" s="299">
        <v>31708.9228</v>
      </c>
      <c r="E160" s="299">
        <v>43222.6947</v>
      </c>
      <c r="H160" s="299">
        <f t="shared" si="17"/>
        <v>72.036118099781504</v>
      </c>
      <c r="I160" s="299">
        <f t="shared" si="14"/>
        <v>76.523275398653013</v>
      </c>
      <c r="J160" s="299">
        <f t="shared" si="15"/>
        <v>73.361744380088368</v>
      </c>
      <c r="K160" s="299">
        <f t="shared" si="16"/>
        <v>100</v>
      </c>
      <c r="L160" s="299"/>
      <c r="M160" s="299"/>
      <c r="N160" s="299"/>
      <c r="O160" s="299"/>
    </row>
    <row r="161" spans="1:15" ht="15.6" x14ac:dyDescent="0.3">
      <c r="A161" s="299">
        <v>2007</v>
      </c>
      <c r="B161" s="299">
        <v>31673.946899999999</v>
      </c>
      <c r="C161" s="299">
        <v>34201.491099999999</v>
      </c>
      <c r="D161" s="299">
        <v>32229.403699999999</v>
      </c>
      <c r="E161" s="299">
        <v>42813.185400000002</v>
      </c>
      <c r="H161" s="299">
        <f t="shared" si="17"/>
        <v>73.981757264900921</v>
      </c>
      <c r="I161" s="299">
        <f t="shared" si="14"/>
        <v>79.885415627121262</v>
      </c>
      <c r="J161" s="299">
        <f t="shared" si="15"/>
        <v>75.279153837499791</v>
      </c>
      <c r="K161" s="299">
        <f t="shared" si="16"/>
        <v>100</v>
      </c>
      <c r="L161" s="299"/>
      <c r="M161" s="299"/>
      <c r="N161" s="299"/>
      <c r="O161" s="299"/>
    </row>
    <row r="162" spans="1:15" ht="15.6" x14ac:dyDescent="0.3">
      <c r="A162" s="299">
        <v>2008</v>
      </c>
      <c r="B162" s="299">
        <v>31568.6168</v>
      </c>
      <c r="C162" s="299">
        <v>34634.413399999998</v>
      </c>
      <c r="D162" s="299">
        <v>31774.2255</v>
      </c>
      <c r="E162" s="299">
        <v>42029.943500000001</v>
      </c>
      <c r="H162" s="299">
        <f t="shared" si="17"/>
        <v>75.109824499288223</v>
      </c>
      <c r="I162" s="299">
        <f t="shared" si="14"/>
        <v>82.404139800949281</v>
      </c>
      <c r="J162" s="299">
        <f t="shared" si="15"/>
        <v>75.599020255642259</v>
      </c>
      <c r="K162" s="299">
        <f t="shared" si="16"/>
        <v>100.00000000000001</v>
      </c>
      <c r="L162" s="299"/>
      <c r="M162" s="299"/>
      <c r="N162" s="299"/>
      <c r="O162" s="299"/>
    </row>
    <row r="163" spans="1:15" ht="15.6" x14ac:dyDescent="0.3">
      <c r="A163" s="299">
        <v>2009</v>
      </c>
      <c r="B163" s="299">
        <v>30484.435600000001</v>
      </c>
      <c r="C163" s="299">
        <v>32765.279200000001</v>
      </c>
      <c r="D163" s="299">
        <v>30188.330300000001</v>
      </c>
      <c r="E163" s="299">
        <v>40409.2742</v>
      </c>
      <c r="H163" s="299">
        <f t="shared" si="17"/>
        <v>75.439205983066131</v>
      </c>
      <c r="I163" s="299">
        <f t="shared" si="14"/>
        <v>81.083562743128908</v>
      </c>
      <c r="J163" s="299">
        <f t="shared" si="15"/>
        <v>74.706440285433288</v>
      </c>
      <c r="K163" s="299">
        <f t="shared" si="16"/>
        <v>100</v>
      </c>
      <c r="L163" s="299"/>
      <c r="M163" s="299"/>
      <c r="N163" s="299"/>
      <c r="O163" s="299"/>
    </row>
    <row r="164" spans="1:15" ht="15.6" x14ac:dyDescent="0.3">
      <c r="A164" s="299">
        <v>2010</v>
      </c>
      <c r="B164" s="299">
        <v>30949.9326</v>
      </c>
      <c r="C164" s="299">
        <v>34158.5</v>
      </c>
      <c r="D164" s="299">
        <v>30534.35</v>
      </c>
      <c r="E164" s="299">
        <v>41015.615100000003</v>
      </c>
      <c r="H164" s="299">
        <f t="shared" si="17"/>
        <v>75.458901505051415</v>
      </c>
      <c r="I164" s="299">
        <f t="shared" si="14"/>
        <v>83.281696292298193</v>
      </c>
      <c r="J164" s="299">
        <f t="shared" si="15"/>
        <v>74.445671302391361</v>
      </c>
      <c r="K164" s="299">
        <f t="shared" si="16"/>
        <v>100</v>
      </c>
      <c r="L164" s="299"/>
      <c r="M164" s="299"/>
      <c r="N164" s="299"/>
      <c r="O164" s="299"/>
    </row>
    <row r="165" spans="1:15" ht="15.6" x14ac:dyDescent="0.3">
      <c r="A165" s="299">
        <v>2011</v>
      </c>
      <c r="B165" s="299">
        <v>31431.663100000002</v>
      </c>
      <c r="C165" s="299">
        <v>35375.784899999999</v>
      </c>
      <c r="D165" s="299">
        <v>30739.050200000001</v>
      </c>
      <c r="E165" s="299">
        <v>41556.246599999999</v>
      </c>
      <c r="H165" s="299">
        <f t="shared" si="17"/>
        <v>75.636434162463559</v>
      </c>
      <c r="I165" s="299">
        <f t="shared" si="14"/>
        <v>85.127478524492147</v>
      </c>
      <c r="J165" s="299">
        <f t="shared" si="15"/>
        <v>73.969746343742216</v>
      </c>
      <c r="K165" s="299">
        <f t="shared" si="16"/>
        <v>100</v>
      </c>
      <c r="L165" s="299"/>
      <c r="M165" s="299"/>
      <c r="N165" s="299"/>
      <c r="O165" s="299"/>
    </row>
    <row r="166" spans="1:15" ht="15.6" x14ac:dyDescent="0.3">
      <c r="A166" s="299">
        <v>2012</v>
      </c>
      <c r="B166" s="299">
        <v>31338.800200000001</v>
      </c>
      <c r="C166" s="299">
        <v>35554.9427</v>
      </c>
      <c r="D166" s="299">
        <v>30933.1793</v>
      </c>
      <c r="E166" s="299">
        <v>42566.5052</v>
      </c>
      <c r="H166" s="299">
        <f t="shared" si="17"/>
        <v>73.623145834391877</v>
      </c>
      <c r="I166" s="299">
        <f t="shared" si="14"/>
        <v>83.527981761584698</v>
      </c>
      <c r="J166" s="299">
        <f t="shared" si="15"/>
        <v>72.670234858745232</v>
      </c>
      <c r="K166" s="299">
        <f t="shared" si="16"/>
        <v>99.999999999999986</v>
      </c>
      <c r="L166" s="299"/>
      <c r="M166" s="299"/>
      <c r="N166" s="299"/>
      <c r="O166" s="299"/>
    </row>
    <row r="167" spans="1:15" ht="15.6" x14ac:dyDescent="0.3">
      <c r="A167" s="299">
        <v>2013</v>
      </c>
      <c r="B167" s="299">
        <v>31377.544600000001</v>
      </c>
      <c r="C167" s="299">
        <v>35687.320399999997</v>
      </c>
      <c r="D167" s="299">
        <v>31317.1584</v>
      </c>
      <c r="E167" s="299">
        <v>42776.889799999997</v>
      </c>
      <c r="H167" s="299">
        <f t="shared" si="17"/>
        <v>73.351626887095478</v>
      </c>
      <c r="I167" s="299">
        <f t="shared" si="14"/>
        <v>83.42663659479048</v>
      </c>
      <c r="J167" s="299">
        <f t="shared" si="15"/>
        <v>73.210461411338983</v>
      </c>
      <c r="K167" s="299">
        <f t="shared" si="16"/>
        <v>100</v>
      </c>
      <c r="L167" s="299"/>
      <c r="M167" s="299"/>
      <c r="N167" s="299"/>
      <c r="O167" s="299"/>
    </row>
    <row r="168" spans="1:15" ht="15.6" x14ac:dyDescent="0.3">
      <c r="A168" s="299">
        <v>2014</v>
      </c>
      <c r="B168" s="299">
        <v>31425.0429</v>
      </c>
      <c r="C168" s="299">
        <v>36275.751799999998</v>
      </c>
      <c r="D168" s="299">
        <v>32107.161199999999</v>
      </c>
      <c r="E168" s="299">
        <v>43767.028100000003</v>
      </c>
      <c r="H168" s="299">
        <f t="shared" si="17"/>
        <v>71.800723659370419</v>
      </c>
      <c r="I168" s="299">
        <f t="shared" ref="I168:I171" si="18">100*C168/$E168</f>
        <v>82.883744624186619</v>
      </c>
      <c r="J168" s="299">
        <f t="shared" ref="J168:J171" si="19">100*D168/$E168</f>
        <v>73.359244604501697</v>
      </c>
      <c r="K168" s="299">
        <f t="shared" ref="K168:K171" si="20">100*E168/$E168</f>
        <v>100</v>
      </c>
      <c r="L168" s="299"/>
      <c r="M168" s="299"/>
      <c r="N168" s="299"/>
      <c r="O168" s="299"/>
    </row>
    <row r="169" spans="1:15" ht="15.6" x14ac:dyDescent="0.3">
      <c r="A169" s="299">
        <v>2015</v>
      </c>
      <c r="B169" s="299">
        <v>31547.223000000002</v>
      </c>
      <c r="C169" s="299">
        <v>36809.5818</v>
      </c>
      <c r="D169" s="299">
        <v>32616.088100000001</v>
      </c>
      <c r="E169" s="299">
        <v>44511.405599999998</v>
      </c>
      <c r="H169" s="299">
        <f t="shared" ref="H169:H171" si="21">100*B169/$E169</f>
        <v>70.874470430113774</v>
      </c>
      <c r="I169" s="299">
        <f t="shared" si="18"/>
        <v>82.696965651428457</v>
      </c>
      <c r="J169" s="299">
        <f t="shared" si="19"/>
        <v>73.275799001054239</v>
      </c>
      <c r="K169" s="299">
        <f t="shared" si="20"/>
        <v>100</v>
      </c>
      <c r="L169" s="299"/>
      <c r="M169" s="299"/>
      <c r="N169" s="299"/>
      <c r="O169" s="299"/>
    </row>
    <row r="170" spans="1:15" ht="15.6" x14ac:dyDescent="0.3">
      <c r="A170" s="299">
        <v>2016</v>
      </c>
      <c r="B170" s="299">
        <v>31787.3462</v>
      </c>
      <c r="C170" s="299">
        <v>37430.249400000001</v>
      </c>
      <c r="D170" s="299">
        <v>33003.783499999998</v>
      </c>
      <c r="E170" s="299">
        <v>44857.130499999999</v>
      </c>
      <c r="H170" s="299">
        <f t="shared" si="21"/>
        <v>70.863530158265476</v>
      </c>
      <c r="I170" s="299">
        <f t="shared" si="18"/>
        <v>83.443254133253134</v>
      </c>
      <c r="J170" s="299">
        <f t="shared" si="19"/>
        <v>73.575333803396092</v>
      </c>
      <c r="K170" s="299">
        <f t="shared" si="20"/>
        <v>100</v>
      </c>
      <c r="L170" s="299"/>
      <c r="M170" s="299"/>
      <c r="N170" s="299"/>
      <c r="O170" s="299"/>
    </row>
    <row r="171" spans="1:15" ht="15.6" x14ac:dyDescent="0.3">
      <c r="A171" s="299">
        <v>2017</v>
      </c>
      <c r="B171" s="299">
        <v>32239.823499999999</v>
      </c>
      <c r="C171" s="299">
        <v>38277.845600000001</v>
      </c>
      <c r="D171" s="299">
        <v>33393.899299999997</v>
      </c>
      <c r="E171" s="299">
        <v>45554.403200000001</v>
      </c>
      <c r="H171" s="299">
        <f t="shared" si="21"/>
        <v>70.772134492588407</v>
      </c>
      <c r="I171" s="299">
        <f t="shared" si="18"/>
        <v>84.026664627668751</v>
      </c>
      <c r="J171" s="299">
        <f t="shared" si="19"/>
        <v>73.305535698467878</v>
      </c>
      <c r="K171" s="299">
        <f t="shared" si="20"/>
        <v>100</v>
      </c>
      <c r="L171" s="299"/>
      <c r="M171" s="299"/>
      <c r="N171" s="299"/>
      <c r="O171" s="299"/>
    </row>
  </sheetData>
  <mergeCells count="1">
    <mergeCell ref="A97:AD99"/>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R73"/>
  <sheetViews>
    <sheetView workbookViewId="0">
      <pane xSplit="1" ySplit="7" topLeftCell="B8" activePane="bottomRight" state="frozen"/>
      <selection activeCell="C27" sqref="C27"/>
      <selection pane="topRight" activeCell="C27" sqref="C27"/>
      <selection pane="bottomLeft" activeCell="C27" sqref="C27"/>
      <selection pane="bottomRight"/>
    </sheetView>
  </sheetViews>
  <sheetFormatPr baseColWidth="10" defaultColWidth="10.77734375" defaultRowHeight="15" x14ac:dyDescent="0.25"/>
  <cols>
    <col min="1" max="1" width="10.77734375" style="101"/>
    <col min="2" max="2" width="14.77734375" style="101" customWidth="1"/>
    <col min="3" max="3" width="15.44140625" style="101" customWidth="1"/>
    <col min="4" max="4" width="16.109375" style="101" customWidth="1"/>
    <col min="5" max="5" width="21.6640625" style="101" customWidth="1"/>
    <col min="6" max="6" width="16.77734375" style="101" customWidth="1"/>
    <col min="7" max="11" width="10.77734375" style="101"/>
    <col min="12" max="12" width="13.33203125" style="101" bestFit="1" customWidth="1"/>
    <col min="13" max="14" width="10.77734375" style="101"/>
    <col min="15" max="15" width="13.109375" style="101" customWidth="1"/>
    <col min="16" max="16384" width="10.77734375" style="101"/>
  </cols>
  <sheetData>
    <row r="1" spans="1:18" ht="15.6" x14ac:dyDescent="0.3">
      <c r="A1" s="113" t="s">
        <v>267</v>
      </c>
    </row>
    <row r="2" spans="1:18" x14ac:dyDescent="0.25">
      <c r="A2" s="101" t="s">
        <v>221</v>
      </c>
      <c r="D2" s="1" t="s">
        <v>0</v>
      </c>
      <c r="Q2" s="101" t="s">
        <v>326</v>
      </c>
    </row>
    <row r="3" spans="1:18" ht="17.399999999999999" x14ac:dyDescent="0.3">
      <c r="A3" s="114"/>
      <c r="Q3" s="101" t="s">
        <v>327</v>
      </c>
    </row>
    <row r="4" spans="1:18" ht="15" customHeight="1" x14ac:dyDescent="0.3">
      <c r="A4" s="107"/>
      <c r="B4" s="112" t="s">
        <v>243</v>
      </c>
    </row>
    <row r="5" spans="1:18" s="108" customFormat="1" ht="75" x14ac:dyDescent="0.3">
      <c r="A5" s="111"/>
      <c r="B5" s="110" t="s">
        <v>220</v>
      </c>
      <c r="C5" s="109" t="s">
        <v>219</v>
      </c>
      <c r="D5" s="109" t="s">
        <v>218</v>
      </c>
      <c r="E5" s="109" t="s">
        <v>217</v>
      </c>
      <c r="F5" s="109" t="s">
        <v>244</v>
      </c>
      <c r="H5" s="108" t="s">
        <v>245</v>
      </c>
      <c r="I5" s="108" t="s">
        <v>246</v>
      </c>
      <c r="J5" s="119" t="s">
        <v>247</v>
      </c>
      <c r="L5" s="119" t="s">
        <v>248</v>
      </c>
      <c r="M5" s="119" t="s">
        <v>249</v>
      </c>
      <c r="N5" s="119" t="s">
        <v>250</v>
      </c>
      <c r="O5" s="108" t="s">
        <v>251</v>
      </c>
      <c r="Q5" s="108" t="s">
        <v>129</v>
      </c>
      <c r="R5" s="108" t="s">
        <v>126</v>
      </c>
    </row>
    <row r="6" spans="1:18" s="106" customFormat="1" ht="28.05" customHeight="1" x14ac:dyDescent="0.25">
      <c r="A6" s="107"/>
      <c r="B6" s="110"/>
      <c r="C6" s="109"/>
      <c r="D6" s="109"/>
      <c r="E6" s="109"/>
    </row>
    <row r="7" spans="1:18" s="106" customFormat="1" ht="28.05" customHeight="1" x14ac:dyDescent="0.25">
      <c r="A7" s="107"/>
      <c r="B7" s="110"/>
      <c r="C7" s="109"/>
      <c r="D7" s="109"/>
      <c r="E7" s="109"/>
    </row>
    <row r="8" spans="1:18" s="102" customFormat="1" x14ac:dyDescent="0.25">
      <c r="A8" s="103">
        <v>1960</v>
      </c>
      <c r="B8" s="284">
        <f t="shared" ref="B8:F8" si="0">B9*B9/B11</f>
        <v>10777.793087888009</v>
      </c>
      <c r="C8" s="284">
        <f t="shared" si="0"/>
        <v>12627.061297800459</v>
      </c>
      <c r="D8" s="284">
        <f t="shared" si="0"/>
        <v>12659.558753925205</v>
      </c>
      <c r="E8" s="284">
        <f t="shared" si="0"/>
        <v>9898.3890400959226</v>
      </c>
      <c r="F8" s="284">
        <f t="shared" si="0"/>
        <v>9866.0650014727398</v>
      </c>
      <c r="H8" s="288">
        <f>(1-I8)*H9/(1-I9)</f>
        <v>0.19645082440666617</v>
      </c>
      <c r="I8" s="104">
        <v>0.35631595891745727</v>
      </c>
      <c r="J8" s="286">
        <v>0.12591519166871309</v>
      </c>
      <c r="L8" s="290">
        <f>B8</f>
        <v>10777.793087888009</v>
      </c>
      <c r="M8" s="289">
        <v>100077.28378219635</v>
      </c>
      <c r="N8" s="289">
        <v>353653.83036460064</v>
      </c>
      <c r="O8" s="105">
        <f>N8/L8</f>
        <v>32.813195380604753</v>
      </c>
    </row>
    <row r="9" spans="1:18" s="102" customFormat="1" x14ac:dyDescent="0.25">
      <c r="A9" s="103">
        <v>1961</v>
      </c>
      <c r="B9" s="284">
        <f>B10*B10/B12</f>
        <v>11295.270986280337</v>
      </c>
      <c r="C9" s="284">
        <f t="shared" ref="C9:F9" si="1">C10*C10/C12</f>
        <v>13114.523044496809</v>
      </c>
      <c r="D9" s="284">
        <f t="shared" si="1"/>
        <v>13109.07223179725</v>
      </c>
      <c r="E9" s="284">
        <f t="shared" si="1"/>
        <v>10268.611194124451</v>
      </c>
      <c r="F9" s="284">
        <f t="shared" si="1"/>
        <v>10274.064606106327</v>
      </c>
      <c r="H9" s="288">
        <f>(1-I9)*H10/(1-I10)</f>
        <v>0.19583751201442282</v>
      </c>
      <c r="I9" s="104">
        <v>0.3583255172905388</v>
      </c>
      <c r="J9" s="286">
        <v>0.12453469169407759</v>
      </c>
      <c r="L9" s="290">
        <f>B9</f>
        <v>11295.270986280337</v>
      </c>
      <c r="M9" s="289">
        <v>101867.42797298913</v>
      </c>
      <c r="N9" s="289">
        <v>354036.43123743054</v>
      </c>
      <c r="O9" s="105">
        <f t="shared" ref="O9:O63" si="2">N9/L9</f>
        <v>31.343774900793136</v>
      </c>
    </row>
    <row r="10" spans="1:18" s="102" customFormat="1" x14ac:dyDescent="0.25">
      <c r="A10" s="103">
        <v>1962</v>
      </c>
      <c r="B10" s="282">
        <v>11653.042737950609</v>
      </c>
      <c r="C10" s="283">
        <v>13449.196157848337</v>
      </c>
      <c r="D10" s="283">
        <v>13445.095624952464</v>
      </c>
      <c r="E10" s="283">
        <v>10522.563895721134</v>
      </c>
      <c r="F10" s="283">
        <f>E10+C10-D10</f>
        <v>10526.664428617009</v>
      </c>
      <c r="H10" s="104">
        <v>0.19504523277282715</v>
      </c>
      <c r="I10" s="104">
        <v>0.3609214723110199</v>
      </c>
      <c r="J10" s="286">
        <v>0.12573906779289246</v>
      </c>
      <c r="L10" s="289">
        <v>11653.042737950609</v>
      </c>
      <c r="M10" s="289">
        <v>107816.87104301045</v>
      </c>
      <c r="N10" s="289">
        <v>375616.13529084309</v>
      </c>
      <c r="O10" s="105">
        <f t="shared" si="2"/>
        <v>32.233309680360939</v>
      </c>
    </row>
    <row r="11" spans="1:18" s="102" customFormat="1" x14ac:dyDescent="0.25">
      <c r="A11" s="103">
        <v>1963</v>
      </c>
      <c r="B11" s="282">
        <v>11837.594729563254</v>
      </c>
      <c r="C11" s="283">
        <v>13620.803022045784</v>
      </c>
      <c r="D11" s="283">
        <v>13574.546958454999</v>
      </c>
      <c r="E11" s="283">
        <v>10652.680494671298</v>
      </c>
      <c r="F11" s="283">
        <f t="shared" ref="F11:F63" si="3">E11+C11-D11</f>
        <v>10698.936558262083</v>
      </c>
      <c r="H11" s="104">
        <v>0.19102069735527039</v>
      </c>
      <c r="I11" s="104">
        <v>0.36536902189254761</v>
      </c>
      <c r="J11" s="286">
        <v>0.127462238073349</v>
      </c>
      <c r="L11" s="289">
        <v>11837.594729563254</v>
      </c>
      <c r="M11" s="289">
        <v>112835.42064341546</v>
      </c>
      <c r="N11" s="289">
        <v>393636.41653744841</v>
      </c>
      <c r="O11" s="105">
        <f t="shared" si="2"/>
        <v>33.253074254550995</v>
      </c>
    </row>
    <row r="12" spans="1:18" s="102" customFormat="1" x14ac:dyDescent="0.25">
      <c r="A12" s="103">
        <v>1964</v>
      </c>
      <c r="B12" s="282">
        <v>12022.146721175901</v>
      </c>
      <c r="C12" s="283">
        <v>13792.409886243231</v>
      </c>
      <c r="D12" s="283">
        <v>13789.732268439282</v>
      </c>
      <c r="E12" s="283">
        <v>10782.797093621462</v>
      </c>
      <c r="F12" s="283">
        <f t="shared" si="3"/>
        <v>10785.47471142541</v>
      </c>
      <c r="H12" s="104">
        <v>0.18699616193771362</v>
      </c>
      <c r="I12" s="104">
        <v>0.36982008814811707</v>
      </c>
      <c r="J12" s="286">
        <v>0.12919537723064423</v>
      </c>
      <c r="L12" s="289">
        <v>12022.146721175901</v>
      </c>
      <c r="M12" s="289">
        <v>118880.28380057853</v>
      </c>
      <c r="N12" s="289">
        <v>415304.18717412732</v>
      </c>
      <c r="O12" s="105">
        <f t="shared" si="2"/>
        <v>34.54492752468304</v>
      </c>
    </row>
    <row r="13" spans="1:18" s="102" customFormat="1" x14ac:dyDescent="0.25">
      <c r="A13" s="103">
        <v>1965</v>
      </c>
      <c r="B13" s="282">
        <v>12932.302401878685</v>
      </c>
      <c r="C13" s="283">
        <v>14825.321451651595</v>
      </c>
      <c r="D13" s="283">
        <v>14872.067581848303</v>
      </c>
      <c r="E13" s="283">
        <v>11470.612081241656</v>
      </c>
      <c r="F13" s="283">
        <f t="shared" si="3"/>
        <v>11423.865951044947</v>
      </c>
      <c r="H13" s="104">
        <v>0.19129836559295654</v>
      </c>
      <c r="I13" s="104">
        <v>0.3663424551486969</v>
      </c>
      <c r="J13" s="286">
        <v>0.127784363925457</v>
      </c>
      <c r="L13" s="289">
        <v>12932.302401878685</v>
      </c>
      <c r="M13" s="289">
        <v>123854.96212701668</v>
      </c>
      <c r="N13" s="289">
        <v>432020.02203070867</v>
      </c>
      <c r="O13" s="105">
        <f t="shared" si="2"/>
        <v>33.406272804751985</v>
      </c>
    </row>
    <row r="14" spans="1:18" s="102" customFormat="1" x14ac:dyDescent="0.25">
      <c r="A14" s="103">
        <v>1966</v>
      </c>
      <c r="B14" s="282">
        <v>13842.45808258147</v>
      </c>
      <c r="C14" s="283">
        <v>15858.23301705996</v>
      </c>
      <c r="D14" s="283">
        <v>15661.223770548466</v>
      </c>
      <c r="E14" s="283">
        <v>12158.427068861849</v>
      </c>
      <c r="F14" s="283">
        <f t="shared" si="3"/>
        <v>12355.436315373343</v>
      </c>
      <c r="H14" s="104">
        <v>0.19560056924819946</v>
      </c>
      <c r="I14" s="104">
        <v>0.36287584900856018</v>
      </c>
      <c r="J14" s="286">
        <v>0.12638157606124878</v>
      </c>
      <c r="L14" s="289">
        <v>13842.45808258147</v>
      </c>
      <c r="M14" s="289">
        <v>128401.81775514937</v>
      </c>
      <c r="N14" s="289">
        <v>447194.93296017637</v>
      </c>
      <c r="O14" s="105">
        <f t="shared" si="2"/>
        <v>32.306034830829653</v>
      </c>
    </row>
    <row r="15" spans="1:18" s="102" customFormat="1" x14ac:dyDescent="0.25">
      <c r="A15" s="103">
        <v>1967</v>
      </c>
      <c r="B15" s="282">
        <v>14667.884488323036</v>
      </c>
      <c r="C15" s="283">
        <v>17085.899255321161</v>
      </c>
      <c r="D15" s="283">
        <v>16589.840514760028</v>
      </c>
      <c r="E15" s="283">
        <v>13157.772672647712</v>
      </c>
      <c r="F15" s="283">
        <f t="shared" si="3"/>
        <v>13653.831413208845</v>
      </c>
      <c r="H15" s="104">
        <v>0.20443549752235413</v>
      </c>
      <c r="I15" s="104">
        <v>0.35592856258153915</v>
      </c>
      <c r="J15" s="286">
        <v>0.12336727976799011</v>
      </c>
      <c r="L15" s="289">
        <v>14667.884488323036</v>
      </c>
      <c r="M15" s="289">
        <v>127686.21656495859</v>
      </c>
      <c r="N15" s="289">
        <v>442569.17981615331</v>
      </c>
      <c r="O15" s="105">
        <f t="shared" si="2"/>
        <v>30.172666015230654</v>
      </c>
    </row>
    <row r="16" spans="1:18" s="102" customFormat="1" x14ac:dyDescent="0.25">
      <c r="A16" s="103">
        <v>1968</v>
      </c>
      <c r="B16" s="282">
        <v>15275.386979886143</v>
      </c>
      <c r="C16" s="283">
        <v>18010.403876449145</v>
      </c>
      <c r="D16" s="283">
        <v>17409.091423407834</v>
      </c>
      <c r="E16" s="283">
        <v>13291.084385374903</v>
      </c>
      <c r="F16" s="283">
        <f t="shared" si="3"/>
        <v>13892.396838416214</v>
      </c>
      <c r="H16" s="104">
        <v>0.20690547674894333</v>
      </c>
      <c r="I16" s="104">
        <v>0.35184274427592754</v>
      </c>
      <c r="J16" s="286">
        <v>0.12171453237533569</v>
      </c>
      <c r="L16" s="289">
        <v>15275.386979886143</v>
      </c>
      <c r="M16" s="289">
        <v>129878.97080658986</v>
      </c>
      <c r="N16" s="289">
        <v>449296.12601920369</v>
      </c>
      <c r="O16" s="105">
        <f t="shared" si="2"/>
        <v>29.413076513924924</v>
      </c>
    </row>
    <row r="17" spans="1:18" s="102" customFormat="1" x14ac:dyDescent="0.25">
      <c r="A17" s="103">
        <v>1969</v>
      </c>
      <c r="B17" s="282">
        <v>15725.893896100737</v>
      </c>
      <c r="C17" s="283">
        <v>18696.232459885505</v>
      </c>
      <c r="D17" s="283">
        <v>18075.996354489602</v>
      </c>
      <c r="E17" s="283">
        <v>13658.450120961701</v>
      </c>
      <c r="F17" s="283">
        <f t="shared" si="3"/>
        <v>14278.686226357604</v>
      </c>
      <c r="H17" s="104">
        <v>0.21019494347274303</v>
      </c>
      <c r="I17" s="104">
        <v>0.34319607494398952</v>
      </c>
      <c r="J17" s="286">
        <v>0.1149782408028841</v>
      </c>
      <c r="L17" s="289">
        <v>15725.893896100737</v>
      </c>
      <c r="M17" s="289">
        <v>128382.3714062674</v>
      </c>
      <c r="N17" s="289">
        <v>430109.208469362</v>
      </c>
      <c r="O17" s="105">
        <f t="shared" si="2"/>
        <v>27.350382198369552</v>
      </c>
    </row>
    <row r="18" spans="1:18" s="102" customFormat="1" x14ac:dyDescent="0.25">
      <c r="A18" s="103">
        <v>1970</v>
      </c>
      <c r="B18" s="282">
        <v>15212.899729021883</v>
      </c>
      <c r="C18" s="283">
        <v>18422.758165359926</v>
      </c>
      <c r="D18" s="283">
        <v>17775.616567255362</v>
      </c>
      <c r="E18" s="283">
        <v>13943.569764470325</v>
      </c>
      <c r="F18" s="283">
        <f t="shared" si="3"/>
        <v>14590.71136257489</v>
      </c>
      <c r="H18" s="104">
        <v>0.20839184476062655</v>
      </c>
      <c r="I18" s="104">
        <v>0.34089122980367392</v>
      </c>
      <c r="J18" s="286">
        <v>0.11042817542329431</v>
      </c>
      <c r="L18" s="289">
        <v>15212.899729021883</v>
      </c>
      <c r="M18" s="289">
        <v>124427.71221357498</v>
      </c>
      <c r="N18" s="289">
        <v>403070.65804400918</v>
      </c>
      <c r="O18" s="105">
        <f t="shared" si="2"/>
        <v>26.495320762225564</v>
      </c>
    </row>
    <row r="19" spans="1:18" s="102" customFormat="1" x14ac:dyDescent="0.25">
      <c r="A19" s="103">
        <v>1971</v>
      </c>
      <c r="B19" s="282">
        <v>14979.181200532814</v>
      </c>
      <c r="C19" s="283">
        <v>18406.341385380369</v>
      </c>
      <c r="D19" s="283">
        <v>17722.60571033505</v>
      </c>
      <c r="E19" s="283">
        <v>13930.265288537645</v>
      </c>
      <c r="F19" s="283">
        <f t="shared" si="3"/>
        <v>14614.000963582963</v>
      </c>
      <c r="H19" s="104">
        <v>0.20415765035431832</v>
      </c>
      <c r="I19" s="104">
        <v>0.34366947106900625</v>
      </c>
      <c r="J19" s="286">
        <v>0.11082132125739008</v>
      </c>
      <c r="L19" s="289">
        <v>14979.181200532814</v>
      </c>
      <c r="M19" s="289">
        <v>126076.27662494371</v>
      </c>
      <c r="N19" s="289">
        <v>406551.66463660094</v>
      </c>
      <c r="O19" s="105">
        <f t="shared" si="2"/>
        <v>27.141114003089822</v>
      </c>
    </row>
    <row r="20" spans="1:18" s="102" customFormat="1" x14ac:dyDescent="0.25">
      <c r="A20" s="103">
        <v>1972</v>
      </c>
      <c r="B20" s="282">
        <v>15391.975433955969</v>
      </c>
      <c r="C20" s="283">
        <v>19031.503242400777</v>
      </c>
      <c r="D20" s="283">
        <v>18303.025996196669</v>
      </c>
      <c r="E20" s="283">
        <v>14188.889620415735</v>
      </c>
      <c r="F20" s="283">
        <f t="shared" si="3"/>
        <v>14917.366866619846</v>
      </c>
      <c r="H20" s="104">
        <v>0.2023898362822365</v>
      </c>
      <c r="I20" s="104">
        <v>0.34659279061452253</v>
      </c>
      <c r="J20" s="286">
        <v>0.11084715268225409</v>
      </c>
      <c r="L20" s="289">
        <v>15391.975433955969</v>
      </c>
      <c r="M20" s="289">
        <v>131793.86417620219</v>
      </c>
      <c r="N20" s="289">
        <v>421502.55228971905</v>
      </c>
      <c r="O20" s="105">
        <f t="shared" si="2"/>
        <v>27.384565035092869</v>
      </c>
    </row>
    <row r="21" spans="1:18" s="102" customFormat="1" x14ac:dyDescent="0.25">
      <c r="A21" s="103">
        <v>1973</v>
      </c>
      <c r="B21" s="282">
        <v>16145.664100906768</v>
      </c>
      <c r="C21" s="283">
        <v>20007.720724470339</v>
      </c>
      <c r="D21" s="283">
        <v>19236.008992990901</v>
      </c>
      <c r="E21" s="283">
        <v>14766.922269162351</v>
      </c>
      <c r="F21" s="283">
        <f t="shared" si="3"/>
        <v>15538.634000641789</v>
      </c>
      <c r="H21" s="104">
        <v>0.20379538833367405</v>
      </c>
      <c r="I21" s="104">
        <v>0.34663686323438014</v>
      </c>
      <c r="J21" s="286">
        <v>0.10920314674876863</v>
      </c>
      <c r="L21" s="289">
        <v>16145.664100906768</v>
      </c>
      <c r="M21" s="289">
        <v>137311.31024444025</v>
      </c>
      <c r="N21" s="289">
        <v>432580.28078653844</v>
      </c>
      <c r="O21" s="105">
        <f t="shared" si="2"/>
        <v>26.792349827359779</v>
      </c>
    </row>
    <row r="22" spans="1:18" s="102" customFormat="1" x14ac:dyDescent="0.25">
      <c r="A22" s="103">
        <v>1974</v>
      </c>
      <c r="B22" s="282">
        <v>15782.362635165222</v>
      </c>
      <c r="C22" s="283">
        <v>19772.678110297864</v>
      </c>
      <c r="D22" s="283">
        <v>18951.615668642095</v>
      </c>
      <c r="E22" s="283">
        <v>14768.0643859958</v>
      </c>
      <c r="F22" s="283">
        <f t="shared" si="3"/>
        <v>15589.126827651569</v>
      </c>
      <c r="H22" s="104">
        <v>0.20498855784353509</v>
      </c>
      <c r="I22" s="104">
        <v>0.34297344875403724</v>
      </c>
      <c r="J22" s="286">
        <v>0.10653001488572045</v>
      </c>
      <c r="L22" s="289">
        <v>15782.362635165222</v>
      </c>
      <c r="M22" s="289">
        <v>132030.08498164776</v>
      </c>
      <c r="N22" s="289">
        <v>410094.9204538769</v>
      </c>
      <c r="O22" s="105">
        <f t="shared" si="2"/>
        <v>25.984380788471455</v>
      </c>
    </row>
    <row r="23" spans="1:18" s="102" customFormat="1" x14ac:dyDescent="0.25">
      <c r="A23" s="103">
        <v>1975</v>
      </c>
      <c r="B23" s="282">
        <v>15104.581397630891</v>
      </c>
      <c r="C23" s="283">
        <v>19135.397374493761</v>
      </c>
      <c r="D23" s="283">
        <v>18237.549468514917</v>
      </c>
      <c r="E23" s="283">
        <v>14481.889944964445</v>
      </c>
      <c r="F23" s="283">
        <f t="shared" si="3"/>
        <v>15379.737850943289</v>
      </c>
      <c r="H23" s="104">
        <v>0.20269921887620512</v>
      </c>
      <c r="I23" s="104">
        <v>0.34351390796916803</v>
      </c>
      <c r="J23" s="286">
        <v>0.10555587813587408</v>
      </c>
      <c r="L23" s="289">
        <v>15104.581397630891</v>
      </c>
      <c r="M23" s="289">
        <v>127988.49973140373</v>
      </c>
      <c r="N23" s="289">
        <v>393286.5065147226</v>
      </c>
      <c r="O23" s="105">
        <f t="shared" si="2"/>
        <v>26.037564111270797</v>
      </c>
    </row>
    <row r="24" spans="1:18" s="102" customFormat="1" x14ac:dyDescent="0.25">
      <c r="A24" s="103">
        <v>1976</v>
      </c>
      <c r="B24" s="282">
        <v>15611.338478203759</v>
      </c>
      <c r="C24" s="283">
        <v>19909.110672242365</v>
      </c>
      <c r="D24" s="283">
        <v>18959.898069587554</v>
      </c>
      <c r="E24" s="283">
        <v>14924.990154467188</v>
      </c>
      <c r="F24" s="283">
        <f t="shared" si="3"/>
        <v>15874.202757121999</v>
      </c>
      <c r="H24" s="104">
        <v>0.20211716857727424</v>
      </c>
      <c r="I24" s="104">
        <v>0.34419621576373061</v>
      </c>
      <c r="J24" s="286">
        <v>0.10529308792285974</v>
      </c>
      <c r="L24" s="289">
        <v>15611.338478203759</v>
      </c>
      <c r="M24" s="289">
        <v>132926.94690481192</v>
      </c>
      <c r="N24" s="289">
        <v>406636.91425861744</v>
      </c>
      <c r="O24" s="105">
        <f t="shared" si="2"/>
        <v>26.047536848064361</v>
      </c>
    </row>
    <row r="25" spans="1:18" s="102" customFormat="1" x14ac:dyDescent="0.25">
      <c r="A25" s="103">
        <v>1977</v>
      </c>
      <c r="B25" s="282">
        <v>15948.093941226996</v>
      </c>
      <c r="C25" s="283">
        <v>20390.38617283434</v>
      </c>
      <c r="D25" s="283">
        <v>19406.969804842698</v>
      </c>
      <c r="E25" s="283">
        <v>15038.261021779668</v>
      </c>
      <c r="F25" s="283">
        <f t="shared" si="3"/>
        <v>16021.67738977131</v>
      </c>
      <c r="H25" s="104">
        <v>0.20028216234638307</v>
      </c>
      <c r="I25" s="104">
        <v>0.34647646931187381</v>
      </c>
      <c r="J25" s="286">
        <v>0.10665341100676073</v>
      </c>
      <c r="L25" s="289">
        <v>15948.093941226996</v>
      </c>
      <c r="M25" s="289">
        <v>137946.36567419214</v>
      </c>
      <c r="N25" s="289">
        <v>424630.58066709328</v>
      </c>
      <c r="O25" s="105">
        <f t="shared" si="2"/>
        <v>26.625788776512785</v>
      </c>
    </row>
    <row r="26" spans="1:18" s="102" customFormat="1" x14ac:dyDescent="0.25">
      <c r="A26" s="103">
        <v>1978</v>
      </c>
      <c r="B26" s="282">
        <v>16472.049929516346</v>
      </c>
      <c r="C26" s="283">
        <v>20981.011757751508</v>
      </c>
      <c r="D26" s="283">
        <v>19978.026515897382</v>
      </c>
      <c r="E26" s="283">
        <v>15242.371337275115</v>
      </c>
      <c r="F26" s="283">
        <f t="shared" si="3"/>
        <v>16245.356579129246</v>
      </c>
      <c r="H26" s="104">
        <v>0.19975558070290589</v>
      </c>
      <c r="I26" s="104">
        <v>0.34708346522692857</v>
      </c>
      <c r="J26" s="286">
        <v>0.10769409781094197</v>
      </c>
      <c r="L26" s="289">
        <v>16472.049929516346</v>
      </c>
      <c r="M26" s="289">
        <v>143104.29147485513</v>
      </c>
      <c r="N26" s="289">
        <v>444028.28446991357</v>
      </c>
      <c r="O26" s="105">
        <f t="shared" si="2"/>
        <v>26.956467857364682</v>
      </c>
    </row>
    <row r="27" spans="1:18" s="102" customFormat="1" x14ac:dyDescent="0.25">
      <c r="A27" s="103">
        <v>1979</v>
      </c>
      <c r="B27" s="282">
        <v>16619.314389540468</v>
      </c>
      <c r="C27" s="283">
        <v>21121.368824321689</v>
      </c>
      <c r="D27" s="283">
        <v>20101.003069639464</v>
      </c>
      <c r="E27" s="283">
        <v>15250.032743841271</v>
      </c>
      <c r="F27" s="283">
        <f t="shared" si="3"/>
        <v>16270.398498523497</v>
      </c>
      <c r="H27" s="104">
        <v>0.20078200101852417</v>
      </c>
      <c r="I27" s="104">
        <v>0.34887924790382385</v>
      </c>
      <c r="J27" s="286">
        <v>0.11153456568717957</v>
      </c>
      <c r="L27" s="289">
        <v>16619.314389540468</v>
      </c>
      <c r="M27" s="289">
        <v>144388.78673106607</v>
      </c>
      <c r="N27" s="289">
        <v>461602.13640989515</v>
      </c>
      <c r="O27" s="105">
        <f t="shared" si="2"/>
        <v>27.775040870543314</v>
      </c>
    </row>
    <row r="28" spans="1:18" s="102" customFormat="1" x14ac:dyDescent="0.25">
      <c r="A28" s="103">
        <v>1980</v>
      </c>
      <c r="B28" s="282">
        <v>15987.941974074098</v>
      </c>
      <c r="C28" s="283">
        <v>20606.909096024425</v>
      </c>
      <c r="D28" s="283">
        <v>19527.249174888599</v>
      </c>
      <c r="E28" s="283">
        <v>14876.799550769771</v>
      </c>
      <c r="F28" s="283">
        <f t="shared" si="3"/>
        <v>15956.4594719056</v>
      </c>
      <c r="H28" s="104">
        <v>0.19892722368240356</v>
      </c>
      <c r="I28" s="104">
        <v>0.3424258828163147</v>
      </c>
      <c r="J28" s="286">
        <v>0.10670077055692673</v>
      </c>
      <c r="L28" s="289">
        <v>15987.941974074098</v>
      </c>
      <c r="M28" s="289">
        <v>137605.22676446039</v>
      </c>
      <c r="N28" s="289">
        <v>428781.36452975561</v>
      </c>
      <c r="O28" s="105">
        <f t="shared" si="2"/>
        <v>26.819046830734287</v>
      </c>
      <c r="Q28" s="104">
        <v>0.2558847963809967</v>
      </c>
      <c r="R28" s="104">
        <v>7.0831254124641418E-2</v>
      </c>
    </row>
    <row r="29" spans="1:18" s="102" customFormat="1" x14ac:dyDescent="0.25">
      <c r="A29" s="103">
        <v>1981</v>
      </c>
      <c r="B29" s="282">
        <v>15801.007513898818</v>
      </c>
      <c r="C29" s="283">
        <v>20306.869441688443</v>
      </c>
      <c r="D29" s="283">
        <v>19226.142947637483</v>
      </c>
      <c r="E29" s="283">
        <v>14596.511685364327</v>
      </c>
      <c r="F29" s="283">
        <f t="shared" si="3"/>
        <v>15677.238179415283</v>
      </c>
      <c r="H29" s="104">
        <v>0.19509440660476685</v>
      </c>
      <c r="I29" s="104">
        <v>0.34719395637512207</v>
      </c>
      <c r="J29" s="286">
        <v>0.11048658937215805</v>
      </c>
      <c r="L29" s="289">
        <v>15801.007513898818</v>
      </c>
      <c r="M29" s="289">
        <v>140598.96459711008</v>
      </c>
      <c r="N29" s="289">
        <v>447424.26480510546</v>
      </c>
      <c r="O29" s="105">
        <f t="shared" si="2"/>
        <v>28.316185813565621</v>
      </c>
      <c r="Q29" s="104">
        <v>0.25569123029708862</v>
      </c>
      <c r="R29" s="104">
        <v>7.0799700915813446E-2</v>
      </c>
    </row>
    <row r="30" spans="1:18" s="102" customFormat="1" x14ac:dyDescent="0.25">
      <c r="A30" s="103">
        <v>1982</v>
      </c>
      <c r="B30" s="282">
        <v>14849.967390869007</v>
      </c>
      <c r="C30" s="283">
        <v>19077.880855812811</v>
      </c>
      <c r="D30" s="283">
        <v>17973.18858603646</v>
      </c>
      <c r="E30" s="283">
        <v>13833.840122117705</v>
      </c>
      <c r="F30" s="283">
        <f t="shared" si="3"/>
        <v>14938.532391894052</v>
      </c>
      <c r="H30" s="104">
        <v>0.18957161903381348</v>
      </c>
      <c r="I30" s="104">
        <v>0.34897413849830627</v>
      </c>
      <c r="J30" s="286">
        <v>0.1126394122838974</v>
      </c>
      <c r="L30" s="289">
        <v>14849.967390869007</v>
      </c>
      <c r="M30" s="289">
        <v>136683.29160685453</v>
      </c>
      <c r="N30" s="289">
        <v>441176.69297432434</v>
      </c>
      <c r="O30" s="105">
        <f t="shared" si="2"/>
        <v>29.708933451638178</v>
      </c>
      <c r="Q30" s="104">
        <v>0.25663799047470093</v>
      </c>
      <c r="R30" s="104">
        <v>6.965290755033493E-2</v>
      </c>
    </row>
    <row r="31" spans="1:18" s="102" customFormat="1" x14ac:dyDescent="0.25">
      <c r="A31" s="103">
        <v>1983</v>
      </c>
      <c r="B31" s="282">
        <v>14574.572911197469</v>
      </c>
      <c r="C31" s="283">
        <v>18690.080376093323</v>
      </c>
      <c r="D31" s="283">
        <v>17562.555677317494</v>
      </c>
      <c r="E31" s="283">
        <v>13590.86656432836</v>
      </c>
      <c r="F31" s="283">
        <f t="shared" si="3"/>
        <v>14718.391263104189</v>
      </c>
      <c r="H31" s="104">
        <v>0.18307822942733765</v>
      </c>
      <c r="I31" s="104">
        <v>0.3542029857635498</v>
      </c>
      <c r="J31" s="286">
        <v>0.11513808369636536</v>
      </c>
      <c r="L31" s="289">
        <v>14574.572911197469</v>
      </c>
      <c r="M31" s="289">
        <v>140987.7421668969</v>
      </c>
      <c r="N31" s="289">
        <v>458298.18240465724</v>
      </c>
      <c r="O31" s="105">
        <f t="shared" si="2"/>
        <v>31.445050582069012</v>
      </c>
      <c r="Q31" s="104">
        <v>0.25348281860351563</v>
      </c>
      <c r="R31" s="104">
        <v>6.9205209612846375E-2</v>
      </c>
    </row>
    <row r="32" spans="1:18" s="102" customFormat="1" x14ac:dyDescent="0.25">
      <c r="A32" s="103">
        <v>1984</v>
      </c>
      <c r="B32" s="282">
        <v>15185.677103374041</v>
      </c>
      <c r="C32" s="283">
        <v>19209.966114027226</v>
      </c>
      <c r="D32" s="283">
        <v>18025.062010442827</v>
      </c>
      <c r="E32" s="283">
        <v>13902.325587958549</v>
      </c>
      <c r="F32" s="283">
        <f t="shared" si="3"/>
        <v>15087.229691542943</v>
      </c>
      <c r="H32" s="104">
        <v>0.17883282899856567</v>
      </c>
      <c r="I32" s="104">
        <v>0.36663818359375</v>
      </c>
      <c r="J32" s="286">
        <v>0.12498427182435989</v>
      </c>
      <c r="L32" s="289">
        <v>15185.677103374041</v>
      </c>
      <c r="M32" s="289">
        <v>155666.3030216592</v>
      </c>
      <c r="N32" s="289">
        <v>530655.02725461044</v>
      </c>
      <c r="O32" s="105">
        <f t="shared" si="2"/>
        <v>34.944442953861206</v>
      </c>
      <c r="Q32" s="104">
        <v>0.25204494595527649</v>
      </c>
      <c r="R32" s="104">
        <v>7.0765674114227295E-2</v>
      </c>
    </row>
    <row r="33" spans="1:18" s="102" customFormat="1" x14ac:dyDescent="0.25">
      <c r="A33" s="103">
        <v>1985</v>
      </c>
      <c r="B33" s="282">
        <v>15455.800545634722</v>
      </c>
      <c r="C33" s="283">
        <v>19594.729082542486</v>
      </c>
      <c r="D33" s="283">
        <v>18382.269672954179</v>
      </c>
      <c r="E33" s="283">
        <v>14032.31796213043</v>
      </c>
      <c r="F33" s="283">
        <f t="shared" si="3"/>
        <v>15244.777371718737</v>
      </c>
      <c r="H33" s="104">
        <v>0.17881196737289429</v>
      </c>
      <c r="I33" s="104">
        <v>0.36657366156578064</v>
      </c>
      <c r="J33" s="286">
        <v>0.12553958594799042</v>
      </c>
      <c r="L33" s="289">
        <v>15455.800545634722</v>
      </c>
      <c r="M33" s="289">
        <v>158425.90072924169</v>
      </c>
      <c r="N33" s="289">
        <v>542557.31020155293</v>
      </c>
      <c r="O33" s="105">
        <f t="shared" si="2"/>
        <v>35.103798641785062</v>
      </c>
      <c r="Q33" s="104">
        <v>0.25079572200775146</v>
      </c>
      <c r="R33" s="104">
        <v>7.2546921670436859E-2</v>
      </c>
    </row>
    <row r="34" spans="1:18" s="102" customFormat="1" x14ac:dyDescent="0.25">
      <c r="A34" s="103">
        <v>1986</v>
      </c>
      <c r="B34" s="282">
        <v>15414.147391029859</v>
      </c>
      <c r="C34" s="283">
        <v>19809.93072646849</v>
      </c>
      <c r="D34" s="283">
        <v>18500.885538821651</v>
      </c>
      <c r="E34" s="283">
        <v>14109.49978623286</v>
      </c>
      <c r="F34" s="283">
        <f t="shared" si="3"/>
        <v>15418.5449738797</v>
      </c>
      <c r="H34" s="104">
        <v>0.17667049169540405</v>
      </c>
      <c r="I34" s="104">
        <v>0.36473101377487183</v>
      </c>
      <c r="J34" s="286">
        <v>0.12209108471870422</v>
      </c>
      <c r="L34" s="289">
        <v>15414.147391029859</v>
      </c>
      <c r="M34" s="289">
        <v>159110.26087193112</v>
      </c>
      <c r="N34" s="289">
        <v>532610.15943438874</v>
      </c>
      <c r="O34" s="105">
        <f t="shared" si="2"/>
        <v>34.553332462899441</v>
      </c>
      <c r="Q34" s="104">
        <v>0.249803826212883</v>
      </c>
      <c r="R34" s="104">
        <v>7.5220778584480286E-2</v>
      </c>
    </row>
    <row r="35" spans="1:18" s="102" customFormat="1" x14ac:dyDescent="0.25">
      <c r="A35" s="103">
        <v>1987</v>
      </c>
      <c r="B35" s="282">
        <v>15531.514590525938</v>
      </c>
      <c r="C35" s="283">
        <v>20215.117322021317</v>
      </c>
      <c r="D35" s="283">
        <v>18734.076067122911</v>
      </c>
      <c r="E35" s="283">
        <v>14243.8741787584</v>
      </c>
      <c r="F35" s="283">
        <f t="shared" si="3"/>
        <v>15724.915433656806</v>
      </c>
      <c r="H35" s="104">
        <v>0.17262822389602661</v>
      </c>
      <c r="I35" s="104">
        <v>0.3761153519153595</v>
      </c>
      <c r="J35" s="286">
        <v>0.13306523859500885</v>
      </c>
      <c r="L35" s="289">
        <v>15531.514590525938</v>
      </c>
      <c r="M35" s="289">
        <v>169197.16093217189</v>
      </c>
      <c r="N35" s="289">
        <v>598599.88363634096</v>
      </c>
      <c r="O35" s="105">
        <f t="shared" si="2"/>
        <v>38.540985822559804</v>
      </c>
      <c r="Q35" s="104">
        <v>0.24791756272315979</v>
      </c>
      <c r="R35" s="104">
        <v>7.8495249152183533E-2</v>
      </c>
    </row>
    <row r="36" spans="1:18" s="102" customFormat="1" x14ac:dyDescent="0.25">
      <c r="A36" s="103">
        <v>1988</v>
      </c>
      <c r="B36" s="282">
        <v>15886.993060895536</v>
      </c>
      <c r="C36" s="283">
        <v>20614.537694988707</v>
      </c>
      <c r="D36" s="283">
        <v>19065.305722393248</v>
      </c>
      <c r="E36" s="283">
        <v>14551.644429512548</v>
      </c>
      <c r="F36" s="283">
        <f t="shared" si="3"/>
        <v>16100.876402108006</v>
      </c>
      <c r="H36" s="104">
        <v>0.16944479942321777</v>
      </c>
      <c r="I36" s="104">
        <v>0.38948160409927368</v>
      </c>
      <c r="J36" s="286">
        <v>0.14876338839530945</v>
      </c>
      <c r="L36" s="289">
        <v>15886.993060895536</v>
      </c>
      <c r="M36" s="289">
        <v>182587.23675008729</v>
      </c>
      <c r="N36" s="289">
        <v>697396.12168579467</v>
      </c>
      <c r="O36" s="105">
        <f t="shared" si="2"/>
        <v>43.897301334031241</v>
      </c>
      <c r="Q36" s="104">
        <v>0.24522924423217773</v>
      </c>
      <c r="R36" s="104">
        <v>8.1802546977996826E-2</v>
      </c>
    </row>
    <row r="37" spans="1:18" s="102" customFormat="1" x14ac:dyDescent="0.25">
      <c r="A37" s="103">
        <v>1989</v>
      </c>
      <c r="B37" s="282">
        <v>16067.763319767259</v>
      </c>
      <c r="C37" s="283">
        <v>21088.163679653069</v>
      </c>
      <c r="D37" s="283">
        <v>19387.806981945178</v>
      </c>
      <c r="E37" s="283">
        <v>14743.921814430003</v>
      </c>
      <c r="F37" s="283">
        <f t="shared" si="3"/>
        <v>16444.278512137898</v>
      </c>
      <c r="H37" s="104">
        <v>0.16931194067001343</v>
      </c>
      <c r="I37" s="104">
        <v>0.38670152425765991</v>
      </c>
      <c r="J37" s="286">
        <v>0.1446424275636673</v>
      </c>
      <c r="L37" s="289">
        <v>16067.763319767259</v>
      </c>
      <c r="M37" s="289">
        <v>183490.56016300709</v>
      </c>
      <c r="N37" s="289">
        <v>686330.88809110806</v>
      </c>
      <c r="O37" s="105">
        <f t="shared" si="2"/>
        <v>42.714774572684554</v>
      </c>
      <c r="Q37" s="104">
        <v>0.2443263828754425</v>
      </c>
      <c r="R37" s="104">
        <v>8.3909563720226288E-2</v>
      </c>
    </row>
    <row r="38" spans="1:18" s="102" customFormat="1" x14ac:dyDescent="0.25">
      <c r="A38" s="103">
        <v>1990</v>
      </c>
      <c r="B38" s="282">
        <v>15937.570488354315</v>
      </c>
      <c r="C38" s="283">
        <v>21091.86110168391</v>
      </c>
      <c r="D38" s="283">
        <v>19295.760686663005</v>
      </c>
      <c r="E38" s="283">
        <v>14813.125401522702</v>
      </c>
      <c r="F38" s="283">
        <f t="shared" si="3"/>
        <v>16609.225816543611</v>
      </c>
      <c r="H38" s="104">
        <v>0.16803818941116333</v>
      </c>
      <c r="I38" s="104">
        <v>0.38714075088500977</v>
      </c>
      <c r="J38" s="286">
        <v>0.14542049169540405</v>
      </c>
      <c r="L38" s="289">
        <v>15937.570488354315</v>
      </c>
      <c r="M38" s="289">
        <v>183591.68912035308</v>
      </c>
      <c r="N38" s="289">
        <v>689619.82540043851</v>
      </c>
      <c r="O38" s="105">
        <f t="shared" si="2"/>
        <v>43.270072179718241</v>
      </c>
      <c r="Q38" s="104">
        <v>0.24480937421321869</v>
      </c>
      <c r="R38" s="104">
        <v>8.1618353724479675E-2</v>
      </c>
    </row>
    <row r="39" spans="1:18" s="102" customFormat="1" x14ac:dyDescent="0.25">
      <c r="A39" s="103">
        <v>1991</v>
      </c>
      <c r="B39" s="282">
        <v>15445.689746477938</v>
      </c>
      <c r="C39" s="283">
        <v>20684.069330860835</v>
      </c>
      <c r="D39" s="283">
        <v>18773.228954039885</v>
      </c>
      <c r="E39" s="283">
        <v>14642.874587318591</v>
      </c>
      <c r="F39" s="283">
        <f t="shared" si="3"/>
        <v>16553.714964139544</v>
      </c>
      <c r="H39" s="104">
        <v>0.16619127988815308</v>
      </c>
      <c r="I39" s="104">
        <v>0.38556241989135742</v>
      </c>
      <c r="J39" s="286">
        <v>0.13891473412513733</v>
      </c>
      <c r="L39" s="289">
        <v>15445.689746477938</v>
      </c>
      <c r="M39" s="289">
        <v>179169.37397530934</v>
      </c>
      <c r="N39" s="289">
        <v>645531.4279892894</v>
      </c>
      <c r="O39" s="105">
        <f t="shared" si="2"/>
        <v>41.793629069656092</v>
      </c>
      <c r="Q39" s="104">
        <v>0.24625572562217712</v>
      </c>
      <c r="R39" s="104">
        <v>8.1324964761734009E-2</v>
      </c>
    </row>
    <row r="40" spans="1:18" s="102" customFormat="1" x14ac:dyDescent="0.25">
      <c r="A40" s="103">
        <v>1992</v>
      </c>
      <c r="B40" s="282">
        <v>15001.933434616087</v>
      </c>
      <c r="C40" s="283">
        <v>20617.18959620798</v>
      </c>
      <c r="D40" s="283">
        <v>18476.480296068275</v>
      </c>
      <c r="E40" s="283">
        <v>14603.422411071137</v>
      </c>
      <c r="F40" s="283">
        <f t="shared" si="3"/>
        <v>16744.131711210841</v>
      </c>
      <c r="H40" s="104">
        <v>0.15830767154693604</v>
      </c>
      <c r="I40" s="104">
        <v>0.397767573595047</v>
      </c>
      <c r="J40" s="286">
        <v>0.15014225244522095</v>
      </c>
      <c r="L40" s="289">
        <v>15001.933434616087</v>
      </c>
      <c r="M40" s="289">
        <v>188471.05144087831</v>
      </c>
      <c r="N40" s="289">
        <v>711407.11466996616</v>
      </c>
      <c r="O40" s="105">
        <f t="shared" si="2"/>
        <v>47.421028614114213</v>
      </c>
      <c r="Q40" s="104">
        <v>0.24659010767936707</v>
      </c>
      <c r="R40" s="104">
        <v>7.8755103051662445E-2</v>
      </c>
    </row>
    <row r="41" spans="1:18" s="102" customFormat="1" x14ac:dyDescent="0.25">
      <c r="A41" s="103">
        <v>1993</v>
      </c>
      <c r="B41" s="282">
        <v>15185.961568841851</v>
      </c>
      <c r="C41" s="283">
        <v>21083.508494227041</v>
      </c>
      <c r="D41" s="283">
        <v>18802.700904902118</v>
      </c>
      <c r="E41" s="283">
        <v>14734.488545260981</v>
      </c>
      <c r="F41" s="283">
        <f t="shared" si="3"/>
        <v>17015.296134585904</v>
      </c>
      <c r="H41" s="104">
        <v>0.15894609689712524</v>
      </c>
      <c r="I41" s="104">
        <v>0.39556574821472168</v>
      </c>
      <c r="J41" s="286">
        <v>0.14641934633255005</v>
      </c>
      <c r="L41" s="289">
        <v>15185.961568841851</v>
      </c>
      <c r="M41" s="289">
        <v>188964.88707825518</v>
      </c>
      <c r="N41" s="289">
        <v>699456.80005598965</v>
      </c>
      <c r="O41" s="105">
        <f t="shared" si="2"/>
        <v>46.05943435884339</v>
      </c>
      <c r="Q41" s="104">
        <v>0.24439349770545959</v>
      </c>
      <c r="R41" s="104">
        <v>7.9517990350723267E-2</v>
      </c>
    </row>
    <row r="42" spans="1:18" s="102" customFormat="1" x14ac:dyDescent="0.25">
      <c r="A42" s="103">
        <v>1994</v>
      </c>
      <c r="B42" s="282">
        <v>15563.563867583329</v>
      </c>
      <c r="C42" s="283">
        <v>21662.643127174335</v>
      </c>
      <c r="D42" s="283">
        <v>19291.013625561074</v>
      </c>
      <c r="E42" s="283">
        <v>14917.491383799854</v>
      </c>
      <c r="F42" s="283">
        <f t="shared" si="3"/>
        <v>17289.120885413115</v>
      </c>
      <c r="H42" s="104">
        <v>0.15776264667510986</v>
      </c>
      <c r="I42" s="104">
        <v>0.39858144521713257</v>
      </c>
      <c r="J42" s="286">
        <v>0.14685395359992981</v>
      </c>
      <c r="L42" s="289">
        <v>15563.563867583329</v>
      </c>
      <c r="M42" s="289">
        <v>196603.8194023658</v>
      </c>
      <c r="N42" s="289">
        <v>724370.10098037985</v>
      </c>
      <c r="O42" s="105">
        <f t="shared" si="2"/>
        <v>46.542688239236703</v>
      </c>
      <c r="Q42" s="104">
        <v>0.24317729473114014</v>
      </c>
      <c r="R42" s="104">
        <v>8.0945156514644623E-2</v>
      </c>
    </row>
    <row r="43" spans="1:18" s="102" customFormat="1" x14ac:dyDescent="0.25">
      <c r="A43" s="103">
        <v>1995</v>
      </c>
      <c r="B43" s="282">
        <v>15509.295953491073</v>
      </c>
      <c r="C43" s="283">
        <v>21753.101350708672</v>
      </c>
      <c r="D43" s="283">
        <v>19262.649643701203</v>
      </c>
      <c r="E43" s="283">
        <v>14873.745528224441</v>
      </c>
      <c r="F43" s="283">
        <f t="shared" si="3"/>
        <v>17364.197235231906</v>
      </c>
      <c r="H43" s="104">
        <v>0.15379762649536133</v>
      </c>
      <c r="I43" s="104">
        <v>0.40657871961593628</v>
      </c>
      <c r="J43" s="286">
        <v>0.15284636616706848</v>
      </c>
      <c r="L43" s="289">
        <v>15509.295953491073</v>
      </c>
      <c r="M43" s="289">
        <v>205001.52813168446</v>
      </c>
      <c r="N43" s="289">
        <v>770668.43693203141</v>
      </c>
      <c r="O43" s="105">
        <f t="shared" si="2"/>
        <v>49.690742845006923</v>
      </c>
      <c r="Q43" s="104">
        <v>0.2421138733625412</v>
      </c>
      <c r="R43" s="104">
        <v>8.1850126385688782E-2</v>
      </c>
    </row>
    <row r="44" spans="1:18" s="102" customFormat="1" x14ac:dyDescent="0.25">
      <c r="A44" s="103">
        <v>1996</v>
      </c>
      <c r="B44" s="282">
        <v>15686.680095451582</v>
      </c>
      <c r="C44" s="283">
        <v>22213.46701273882</v>
      </c>
      <c r="D44" s="283">
        <v>19596.931088676749</v>
      </c>
      <c r="E44" s="283">
        <v>14936.689039471545</v>
      </c>
      <c r="F44" s="283">
        <f t="shared" si="3"/>
        <v>17553.224963533619</v>
      </c>
      <c r="H44" s="104">
        <v>0.15079790353775024</v>
      </c>
      <c r="I44" s="104">
        <v>0.4154602587223053</v>
      </c>
      <c r="J44" s="286">
        <v>0.15964031219482422</v>
      </c>
      <c r="L44" s="289">
        <v>15686.680095451582</v>
      </c>
      <c r="M44" s="289">
        <v>216090.27771791467</v>
      </c>
      <c r="N44" s="289">
        <v>830325.37223281944</v>
      </c>
      <c r="O44" s="105">
        <f t="shared" si="2"/>
        <v>52.93187386881025</v>
      </c>
      <c r="Q44" s="104">
        <v>0.24074938893318176</v>
      </c>
      <c r="R44" s="104">
        <v>8.6365789175033569E-2</v>
      </c>
    </row>
    <row r="45" spans="1:18" s="102" customFormat="1" x14ac:dyDescent="0.25">
      <c r="A45" s="103">
        <v>1997</v>
      </c>
      <c r="B45" s="282">
        <v>16025.419057180603</v>
      </c>
      <c r="C45" s="283">
        <v>22706.472693987726</v>
      </c>
      <c r="D45" s="283">
        <v>20074.056261235037</v>
      </c>
      <c r="E45" s="283">
        <v>15077.434086020607</v>
      </c>
      <c r="F45" s="283">
        <f t="shared" si="3"/>
        <v>17709.850518773292</v>
      </c>
      <c r="H45" s="104">
        <v>0.14862990379333496</v>
      </c>
      <c r="I45" s="104">
        <v>0.42267051339149475</v>
      </c>
      <c r="J45" s="286">
        <v>0.16627532243728638</v>
      </c>
      <c r="L45" s="289">
        <v>16025.419057180603</v>
      </c>
      <c r="M45" s="289">
        <v>227863.70465632071</v>
      </c>
      <c r="N45" s="289">
        <v>896398.25261221395</v>
      </c>
      <c r="O45" s="105">
        <f t="shared" si="2"/>
        <v>55.936025723493302</v>
      </c>
      <c r="Q45" s="104">
        <v>0.24044257402420044</v>
      </c>
      <c r="R45" s="104">
        <v>8.8716611266136169E-2</v>
      </c>
    </row>
    <row r="46" spans="1:18" s="102" customFormat="1" x14ac:dyDescent="0.25">
      <c r="A46" s="103">
        <v>1998</v>
      </c>
      <c r="B46" s="282">
        <v>16687.319678164258</v>
      </c>
      <c r="C46" s="283">
        <v>23523.429608985323</v>
      </c>
      <c r="D46" s="283">
        <v>20826.219570866593</v>
      </c>
      <c r="E46" s="283">
        <v>15481.820033457101</v>
      </c>
      <c r="F46" s="283">
        <f t="shared" si="3"/>
        <v>18179.030071575831</v>
      </c>
      <c r="H46" s="104">
        <v>0.14906054735183716</v>
      </c>
      <c r="I46" s="104">
        <v>0.42631891369819641</v>
      </c>
      <c r="J46" s="286">
        <v>0.16923791170120239</v>
      </c>
      <c r="L46" s="289">
        <v>16687.319678164258</v>
      </c>
      <c r="M46" s="289">
        <v>238631.88899131064</v>
      </c>
      <c r="N46" s="289">
        <v>947308.72266184958</v>
      </c>
      <c r="O46" s="105">
        <f t="shared" si="2"/>
        <v>56.768177330564647</v>
      </c>
      <c r="Q46" s="104">
        <v>0.23997683823108673</v>
      </c>
      <c r="R46" s="104">
        <v>9.0998254716396332E-2</v>
      </c>
    </row>
    <row r="47" spans="1:18" s="102" customFormat="1" x14ac:dyDescent="0.25">
      <c r="A47" s="103">
        <v>1999</v>
      </c>
      <c r="B47" s="282">
        <v>17031.824297061248</v>
      </c>
      <c r="C47" s="283">
        <v>24038.72449752273</v>
      </c>
      <c r="D47" s="283">
        <v>21251.759779320604</v>
      </c>
      <c r="E47" s="283">
        <v>15666.548211763911</v>
      </c>
      <c r="F47" s="283">
        <f t="shared" si="3"/>
        <v>18453.512929966037</v>
      </c>
      <c r="H47" s="104">
        <v>0.14768904447555542</v>
      </c>
      <c r="I47" s="104">
        <v>0.43348097801208496</v>
      </c>
      <c r="J47" s="286">
        <v>0.17707523703575134</v>
      </c>
      <c r="L47" s="289">
        <v>17031.824297061248</v>
      </c>
      <c r="M47" s="289">
        <v>249949.88219461619</v>
      </c>
      <c r="N47" s="289">
        <v>1021035.2214217776</v>
      </c>
      <c r="O47" s="105">
        <f t="shared" si="2"/>
        <v>59.948670419172416</v>
      </c>
      <c r="Q47" s="104">
        <v>0.23769789934158325</v>
      </c>
      <c r="R47" s="104">
        <v>9.0793579816818237E-2</v>
      </c>
    </row>
    <row r="48" spans="1:18" s="102" customFormat="1" x14ac:dyDescent="0.25">
      <c r="A48" s="103">
        <v>2000</v>
      </c>
      <c r="B48" s="282">
        <v>17409.637472531929</v>
      </c>
      <c r="C48" s="283">
        <v>24541.20618886203</v>
      </c>
      <c r="D48" s="283">
        <v>21680.051367048825</v>
      </c>
      <c r="E48" s="283">
        <v>15805.700819943013</v>
      </c>
      <c r="F48" s="283">
        <f t="shared" si="3"/>
        <v>18666.855641756218</v>
      </c>
      <c r="H48" s="104">
        <v>0.14615023136138916</v>
      </c>
      <c r="I48" s="104">
        <v>0.43883246183395386</v>
      </c>
      <c r="J48" s="286">
        <v>0.18267017602920532</v>
      </c>
      <c r="L48" s="289">
        <v>17409.637472531929</v>
      </c>
      <c r="M48" s="289">
        <v>261371.9458581096</v>
      </c>
      <c r="N48" s="289">
        <v>1087997.4366404687</v>
      </c>
      <c r="O48" s="105">
        <f t="shared" si="2"/>
        <v>62.493974291943616</v>
      </c>
      <c r="Q48" s="104">
        <v>0.23801304399967194</v>
      </c>
      <c r="R48" s="104">
        <v>9.1599501669406891E-2</v>
      </c>
    </row>
    <row r="49" spans="1:18" s="102" customFormat="1" x14ac:dyDescent="0.25">
      <c r="A49" s="103">
        <v>2001</v>
      </c>
      <c r="B49" s="282">
        <v>17724.300594128279</v>
      </c>
      <c r="C49" s="283">
        <v>24601.008367224418</v>
      </c>
      <c r="D49" s="283">
        <v>21555.861495940419</v>
      </c>
      <c r="E49" s="283">
        <v>16148.916656845118</v>
      </c>
      <c r="F49" s="283">
        <f t="shared" si="3"/>
        <v>19194.063528129122</v>
      </c>
      <c r="H49" s="104">
        <v>0.14948296546936035</v>
      </c>
      <c r="I49" s="104">
        <v>0.42800447344779968</v>
      </c>
      <c r="J49" s="286">
        <v>0.17269401252269745</v>
      </c>
      <c r="L49" s="289">
        <v>17724.300594128279</v>
      </c>
      <c r="M49" s="289">
        <v>253743.96069816133</v>
      </c>
      <c r="N49" s="289">
        <v>1023822.5402966847</v>
      </c>
      <c r="O49" s="105">
        <f t="shared" si="2"/>
        <v>57.763776621789944</v>
      </c>
      <c r="Q49" s="104">
        <v>0.23738259077072144</v>
      </c>
      <c r="R49" s="104">
        <v>9.2138633131980896E-2</v>
      </c>
    </row>
    <row r="50" spans="1:18" s="102" customFormat="1" x14ac:dyDescent="0.25">
      <c r="A50" s="103">
        <v>2002</v>
      </c>
      <c r="B50" s="282">
        <v>17532.612941796098</v>
      </c>
      <c r="C50" s="283">
        <v>24288.626682890757</v>
      </c>
      <c r="D50" s="283">
        <v>21103.091321018212</v>
      </c>
      <c r="E50" s="283">
        <v>16422.929903356999</v>
      </c>
      <c r="F50" s="283">
        <f t="shared" si="3"/>
        <v>19608.465265229541</v>
      </c>
      <c r="H50" s="104">
        <v>0.14821606874465942</v>
      </c>
      <c r="I50" s="104">
        <v>0.42722901701927185</v>
      </c>
      <c r="J50" s="286">
        <v>0.17056876420974731</v>
      </c>
      <c r="L50" s="289">
        <v>17532.612941796098</v>
      </c>
      <c r="M50" s="289">
        <v>252686.53582382944</v>
      </c>
      <c r="N50" s="289">
        <v>1008836.6761372957</v>
      </c>
      <c r="O50" s="105">
        <f t="shared" si="2"/>
        <v>57.540577635882443</v>
      </c>
      <c r="Q50" s="104">
        <v>0.23782652616500854</v>
      </c>
      <c r="R50" s="104">
        <v>9.0673886239528656E-2</v>
      </c>
    </row>
    <row r="51" spans="1:18" s="102" customFormat="1" x14ac:dyDescent="0.25">
      <c r="A51" s="103">
        <v>2003</v>
      </c>
      <c r="B51" s="282">
        <v>17356.841560832567</v>
      </c>
      <c r="C51" s="283">
        <v>24198.891215408159</v>
      </c>
      <c r="D51" s="283">
        <v>20893.060242019925</v>
      </c>
      <c r="E51" s="283">
        <v>16374.280211760706</v>
      </c>
      <c r="F51" s="283">
        <f t="shared" si="3"/>
        <v>19680.111185148944</v>
      </c>
      <c r="H51" s="104">
        <v>0.1451382040977478</v>
      </c>
      <c r="I51" s="104">
        <v>0.42866823077201843</v>
      </c>
      <c r="J51" s="286">
        <v>0.17203257977962494</v>
      </c>
      <c r="L51" s="289">
        <v>17356.841560832567</v>
      </c>
      <c r="M51" s="289">
        <v>256318.67949328548</v>
      </c>
      <c r="N51" s="289">
        <v>1028654.8083939579</v>
      </c>
      <c r="O51" s="105">
        <f t="shared" si="2"/>
        <v>59.2650917961491</v>
      </c>
      <c r="Q51" s="104">
        <v>0.23768866062164307</v>
      </c>
      <c r="R51" s="104">
        <v>9.1263353824615479E-2</v>
      </c>
    </row>
    <row r="52" spans="1:18" s="102" customFormat="1" x14ac:dyDescent="0.25">
      <c r="A52" s="103">
        <v>2004</v>
      </c>
      <c r="B52" s="282">
        <v>17442.044998712732</v>
      </c>
      <c r="C52" s="283">
        <v>24658.789090631861</v>
      </c>
      <c r="D52" s="283">
        <v>21194.674317114917</v>
      </c>
      <c r="E52" s="283">
        <v>16464.015845788424</v>
      </c>
      <c r="F52" s="283">
        <f t="shared" si="3"/>
        <v>19928.130619305372</v>
      </c>
      <c r="H52" s="104">
        <v>0.14188343286514282</v>
      </c>
      <c r="I52" s="104">
        <v>0.43902447819709778</v>
      </c>
      <c r="J52" s="286">
        <v>0.18320697546005249</v>
      </c>
      <c r="L52" s="289">
        <v>17442.044998712732</v>
      </c>
      <c r="M52" s="289">
        <v>269851.26274497568</v>
      </c>
      <c r="N52" s="289">
        <v>1126101.9858074456</v>
      </c>
      <c r="O52" s="105">
        <f t="shared" si="2"/>
        <v>64.56249745316876</v>
      </c>
      <c r="Q52" s="104">
        <v>0.23622913658618927</v>
      </c>
      <c r="R52" s="104">
        <v>9.4268590211868286E-2</v>
      </c>
    </row>
    <row r="53" spans="1:18" s="102" customFormat="1" x14ac:dyDescent="0.25">
      <c r="A53" s="103">
        <v>2005</v>
      </c>
      <c r="B53" s="282">
        <v>17396.833319567759</v>
      </c>
      <c r="C53" s="283">
        <v>25108.282215911531</v>
      </c>
      <c r="D53" s="283">
        <v>21615.387002648833</v>
      </c>
      <c r="E53" s="283">
        <v>16375.457149207679</v>
      </c>
      <c r="F53" s="283">
        <f t="shared" si="3"/>
        <v>19868.352362470378</v>
      </c>
      <c r="H53" s="104">
        <v>0.13831955194473267</v>
      </c>
      <c r="I53" s="104">
        <v>0.45063880085945129</v>
      </c>
      <c r="J53" s="286">
        <v>0.19373923540115356</v>
      </c>
      <c r="L53" s="289">
        <v>17396.833319567759</v>
      </c>
      <c r="M53" s="289">
        <v>283390.45332557929</v>
      </c>
      <c r="N53" s="289">
        <v>1218356.023550841</v>
      </c>
      <c r="O53" s="105">
        <f t="shared" si="2"/>
        <v>70.033206685980502</v>
      </c>
      <c r="Q53" s="104">
        <v>0.23277287185192108</v>
      </c>
      <c r="R53" s="104">
        <v>9.8512709140777588E-2</v>
      </c>
    </row>
    <row r="54" spans="1:18" s="102" customFormat="1" x14ac:dyDescent="0.25">
      <c r="A54" s="103">
        <v>2006</v>
      </c>
      <c r="B54" s="282">
        <v>17450.579666518308</v>
      </c>
      <c r="C54" s="283">
        <v>25407.067690191052</v>
      </c>
      <c r="D54" s="283">
        <v>21802.133564134419</v>
      </c>
      <c r="E54" s="283">
        <v>16235.385086048089</v>
      </c>
      <c r="F54" s="283">
        <f t="shared" si="3"/>
        <v>19840.319212104718</v>
      </c>
      <c r="H54" s="104">
        <v>0.13535594940185547</v>
      </c>
      <c r="I54" s="104">
        <v>0.46028667688369751</v>
      </c>
      <c r="J54" s="286">
        <v>0.20098753273487091</v>
      </c>
      <c r="L54" s="289">
        <v>17450.579666518308</v>
      </c>
      <c r="M54" s="289">
        <v>296709.13468860899</v>
      </c>
      <c r="N54" s="289">
        <v>1295602.0653196136</v>
      </c>
      <c r="O54" s="105">
        <f t="shared" si="2"/>
        <v>74.244070402167253</v>
      </c>
      <c r="Q54" s="104">
        <v>0.23247841000556946</v>
      </c>
      <c r="R54" s="104">
        <v>0.10018578916788101</v>
      </c>
    </row>
    <row r="55" spans="1:18" s="102" customFormat="1" x14ac:dyDescent="0.25">
      <c r="A55" s="103">
        <v>2007</v>
      </c>
      <c r="B55" s="282">
        <v>17486.266496865519</v>
      </c>
      <c r="C55" s="283">
        <v>25488.723166056301</v>
      </c>
      <c r="D55" s="283">
        <v>21886.749105960174</v>
      </c>
      <c r="E55" s="283">
        <v>16246.94390556794</v>
      </c>
      <c r="F55" s="283">
        <f t="shared" si="3"/>
        <v>19848.917965664063</v>
      </c>
      <c r="H55" s="104">
        <v>0.13738417625427246</v>
      </c>
      <c r="I55" s="104">
        <v>0.45792260766029358</v>
      </c>
      <c r="J55" s="286">
        <v>0.19863876700401306</v>
      </c>
      <c r="L55" s="289">
        <v>17486.266496865519</v>
      </c>
      <c r="M55" s="289">
        <v>291422.08989437629</v>
      </c>
      <c r="N55" s="289">
        <v>1264137.7308301653</v>
      </c>
      <c r="O55" s="105">
        <f t="shared" si="2"/>
        <v>72.293175393201679</v>
      </c>
      <c r="Q55" s="104">
        <v>0.23088312149047852</v>
      </c>
      <c r="R55" s="104">
        <v>0.10436151176691055</v>
      </c>
    </row>
    <row r="56" spans="1:18" s="102" customFormat="1" x14ac:dyDescent="0.25">
      <c r="A56" s="103">
        <v>2008</v>
      </c>
      <c r="B56" s="282">
        <v>17063.931876090512</v>
      </c>
      <c r="C56" s="283">
        <v>25392.555983802249</v>
      </c>
      <c r="D56" s="283">
        <v>21878.395419152526</v>
      </c>
      <c r="E56" s="283">
        <v>17050.862463537822</v>
      </c>
      <c r="F56" s="283">
        <f t="shared" si="3"/>
        <v>20565.023028187541</v>
      </c>
      <c r="H56" s="104">
        <v>0.13710874319076538</v>
      </c>
      <c r="I56" s="104">
        <v>0.45308813452720642</v>
      </c>
      <c r="J56" s="286">
        <v>0.19521696865558624</v>
      </c>
      <c r="L56" s="289">
        <v>17063.931876090512</v>
      </c>
      <c r="M56" s="289">
        <v>281946.4638619019</v>
      </c>
      <c r="N56" s="289">
        <v>1214790.8939552526</v>
      </c>
      <c r="O56" s="105">
        <f t="shared" si="2"/>
        <v>71.190561634706384</v>
      </c>
      <c r="Q56" s="104">
        <v>0.2318754643201828</v>
      </c>
      <c r="R56" s="104">
        <v>0.1020243838429451</v>
      </c>
    </row>
    <row r="57" spans="1:18" s="102" customFormat="1" x14ac:dyDescent="0.25">
      <c r="A57" s="103">
        <v>2009</v>
      </c>
      <c r="B57" s="282">
        <v>16140.689553518112</v>
      </c>
      <c r="C57" s="283">
        <v>23520.960321537808</v>
      </c>
      <c r="D57" s="283">
        <v>19897.852917881646</v>
      </c>
      <c r="E57" s="283">
        <v>16511.693450312494</v>
      </c>
      <c r="F57" s="283">
        <f t="shared" si="3"/>
        <v>20134.800853968656</v>
      </c>
      <c r="H57" s="104">
        <v>0.13589709997177124</v>
      </c>
      <c r="I57" s="104">
        <v>0.44338765740394592</v>
      </c>
      <c r="J57" s="286">
        <v>0.18539862334728241</v>
      </c>
      <c r="L57" s="289">
        <v>16140.689553518112</v>
      </c>
      <c r="M57" s="289">
        <v>263308.87603581365</v>
      </c>
      <c r="N57" s="289">
        <v>1101002.7527150025</v>
      </c>
      <c r="O57" s="105">
        <f t="shared" si="2"/>
        <v>68.212869658658548</v>
      </c>
      <c r="Q57" s="104">
        <v>0.23370546102523804</v>
      </c>
      <c r="R57" s="104">
        <v>9.6493750810623169E-2</v>
      </c>
    </row>
    <row r="58" spans="1:18" s="102" customFormat="1" x14ac:dyDescent="0.25">
      <c r="A58" s="103">
        <v>2010</v>
      </c>
      <c r="B58" s="282">
        <v>15831.829676562882</v>
      </c>
      <c r="C58" s="283">
        <v>24056.72568739087</v>
      </c>
      <c r="D58" s="283">
        <v>20415.422294115306</v>
      </c>
      <c r="E58" s="283">
        <v>17033.339273081714</v>
      </c>
      <c r="F58" s="283">
        <f t="shared" si="3"/>
        <v>20674.642666357278</v>
      </c>
      <c r="H58" s="104">
        <v>0.13031774759292603</v>
      </c>
      <c r="I58" s="104">
        <v>0.45750424265861511</v>
      </c>
      <c r="J58" s="286">
        <v>0.19798023998737335</v>
      </c>
      <c r="L58" s="289">
        <v>15831.829676562882</v>
      </c>
      <c r="M58" s="289">
        <v>277902.64103940292</v>
      </c>
      <c r="N58" s="289">
        <v>1202595.0021005739</v>
      </c>
      <c r="O58" s="105">
        <f t="shared" si="2"/>
        <v>75.960582362812488</v>
      </c>
      <c r="Q58" s="104">
        <v>0.23313958942890167</v>
      </c>
      <c r="R58" s="104">
        <v>9.4488702714443207E-2</v>
      </c>
    </row>
    <row r="59" spans="1:18" s="102" customFormat="1" x14ac:dyDescent="0.25">
      <c r="A59" s="103">
        <v>2011</v>
      </c>
      <c r="B59" s="282">
        <v>15715.217372696547</v>
      </c>
      <c r="C59" s="283">
        <v>24086.575941747979</v>
      </c>
      <c r="D59" s="283">
        <v>20407.22832385941</v>
      </c>
      <c r="E59" s="283">
        <v>16990.93323826688</v>
      </c>
      <c r="F59" s="283">
        <f t="shared" si="3"/>
        <v>20670.280856155448</v>
      </c>
      <c r="H59" s="104">
        <v>0.12730598449707031</v>
      </c>
      <c r="I59" s="104">
        <v>0.45923691987991333</v>
      </c>
      <c r="J59" s="286">
        <v>0.19600512087345123</v>
      </c>
      <c r="L59" s="289">
        <v>15715.217372696547</v>
      </c>
      <c r="M59" s="289">
        <v>283451.24740174925</v>
      </c>
      <c r="N59" s="289">
        <v>1209787.2275434283</v>
      </c>
      <c r="O59" s="105">
        <f t="shared" si="2"/>
        <v>76.981895881713982</v>
      </c>
      <c r="Q59" s="104">
        <v>0.22922709584236145</v>
      </c>
      <c r="R59" s="104">
        <v>9.7616046667098999E-2</v>
      </c>
    </row>
    <row r="60" spans="1:18" s="102" customFormat="1" x14ac:dyDescent="0.25">
      <c r="A60" s="103">
        <v>2012</v>
      </c>
      <c r="B60" s="282">
        <v>15646.291919794547</v>
      </c>
      <c r="C60" s="283">
        <v>23898.037710430632</v>
      </c>
      <c r="D60" s="283">
        <v>20187.441368234005</v>
      </c>
      <c r="E60" s="283">
        <v>16593.471689714032</v>
      </c>
      <c r="F60" s="283">
        <f t="shared" si="3"/>
        <v>20304.068031910658</v>
      </c>
      <c r="H60" s="104">
        <v>0.12380164861679077</v>
      </c>
      <c r="I60" s="104">
        <v>0.47144627571105957</v>
      </c>
      <c r="J60" s="286">
        <v>0.20779828727245331</v>
      </c>
      <c r="L60" s="289">
        <v>15646.291919794547</v>
      </c>
      <c r="M60" s="289">
        <v>297911.46308187168</v>
      </c>
      <c r="N60" s="289">
        <v>1313097.4827168712</v>
      </c>
      <c r="O60" s="105">
        <f t="shared" si="2"/>
        <v>83.923877264212109</v>
      </c>
      <c r="Q60" s="104">
        <v>0.23026128113269806</v>
      </c>
      <c r="R60" s="104">
        <v>9.5991820096969604E-2</v>
      </c>
    </row>
    <row r="61" spans="1:18" s="102" customFormat="1" x14ac:dyDescent="0.25">
      <c r="A61" s="103">
        <v>2013</v>
      </c>
      <c r="B61" s="282">
        <v>16156.324048334653</v>
      </c>
      <c r="C61" s="283">
        <v>24451.130410813079</v>
      </c>
      <c r="D61" s="283">
        <v>20768.616715433607</v>
      </c>
      <c r="E61" s="283">
        <v>16348.258062875029</v>
      </c>
      <c r="F61" s="283">
        <f t="shared" si="3"/>
        <v>20030.771758254501</v>
      </c>
      <c r="H61" s="104">
        <v>0.1276591420173645</v>
      </c>
      <c r="I61" s="104">
        <v>0.46320423483848572</v>
      </c>
      <c r="J61" s="286">
        <v>0.1959569901227951</v>
      </c>
      <c r="L61" s="289">
        <v>16156.324048334653</v>
      </c>
      <c r="M61" s="289">
        <v>293111.70357049437</v>
      </c>
      <c r="N61" s="289">
        <v>1239999.1813863011</v>
      </c>
      <c r="O61" s="105">
        <f t="shared" si="2"/>
        <v>76.75008112467988</v>
      </c>
      <c r="Q61" s="104">
        <v>0.22600176930427551</v>
      </c>
      <c r="R61" s="104">
        <v>9.9400043487548828E-2</v>
      </c>
    </row>
    <row r="62" spans="1:18" s="102" customFormat="1" x14ac:dyDescent="0.25">
      <c r="A62" s="103">
        <v>2014</v>
      </c>
      <c r="B62" s="282">
        <v>16216.255689112879</v>
      </c>
      <c r="C62" s="283">
        <v>24925.391078462995</v>
      </c>
      <c r="D62" s="283">
        <v>21121.578769489413</v>
      </c>
      <c r="E62" s="283">
        <v>16556.6015625</v>
      </c>
      <c r="F62" s="283">
        <f t="shared" si="3"/>
        <v>20360.413871473585</v>
      </c>
      <c r="H62" s="104">
        <v>0.12545061111450195</v>
      </c>
      <c r="I62" s="104">
        <v>0.47013416886329651</v>
      </c>
      <c r="J62" s="286">
        <v>0.20195885002613068</v>
      </c>
      <c r="L62" s="289">
        <v>16216.255689112879</v>
      </c>
      <c r="M62" s="289">
        <v>303857.26393621694</v>
      </c>
      <c r="N62" s="289">
        <v>1305301.0749041892</v>
      </c>
      <c r="O62" s="105">
        <f t="shared" si="2"/>
        <v>80.493370351858118</v>
      </c>
      <c r="Q62" s="104">
        <v>0.22638633847236633</v>
      </c>
      <c r="R62" s="104">
        <v>9.7394026815891266E-2</v>
      </c>
    </row>
    <row r="63" spans="1:18" s="102" customFormat="1" x14ac:dyDescent="0.25">
      <c r="A63" s="103">
        <v>2015</v>
      </c>
      <c r="B63" s="284">
        <f>AVERAGE(B61:B62)</f>
        <v>16186.289868723765</v>
      </c>
      <c r="C63" s="284">
        <f t="shared" ref="C63:E63" si="4">AVERAGE(C61:C62)</f>
        <v>24688.260744638035</v>
      </c>
      <c r="D63" s="284">
        <f t="shared" si="4"/>
        <v>20945.097742461512</v>
      </c>
      <c r="E63" s="284">
        <f t="shared" si="4"/>
        <v>16452.429812687515</v>
      </c>
      <c r="F63" s="285">
        <f t="shared" si="3"/>
        <v>20195.592814864038</v>
      </c>
      <c r="H63" s="287">
        <f t="shared" ref="H63:J63" si="5">AVERAGE(H61:H62)</f>
        <v>0.12655487656593323</v>
      </c>
      <c r="I63" s="287">
        <f t="shared" si="5"/>
        <v>0.46666920185089111</v>
      </c>
      <c r="J63" s="287">
        <f t="shared" si="5"/>
        <v>0.19895792007446289</v>
      </c>
      <c r="L63" s="284">
        <f t="shared" ref="L63" si="6">AVERAGE(L61:L62)</f>
        <v>16186.289868723765</v>
      </c>
      <c r="M63" s="284">
        <f>M62</f>
        <v>303857.26393621694</v>
      </c>
      <c r="N63" s="284">
        <f>N62</f>
        <v>1305301.0749041892</v>
      </c>
      <c r="O63" s="105">
        <f t="shared" si="2"/>
        <v>80.642388434324261</v>
      </c>
      <c r="Q63" s="104">
        <v>0.22536455094814301</v>
      </c>
      <c r="R63" s="104">
        <v>0.10154993832111359</v>
      </c>
    </row>
    <row r="64" spans="1:18" s="102" customFormat="1" x14ac:dyDescent="0.25">
      <c r="A64" s="103">
        <v>2016</v>
      </c>
      <c r="B64" s="282"/>
      <c r="C64" s="283"/>
      <c r="D64" s="283"/>
      <c r="E64" s="283"/>
      <c r="F64" s="283"/>
      <c r="Q64" s="104">
        <v>0.22609244287014008</v>
      </c>
      <c r="R64" s="104">
        <v>0.10231228172779083</v>
      </c>
    </row>
    <row r="65" spans="1:18" s="102" customFormat="1" x14ac:dyDescent="0.25">
      <c r="A65" s="103">
        <v>2017</v>
      </c>
      <c r="B65" s="282"/>
      <c r="C65" s="283"/>
      <c r="D65" s="283"/>
      <c r="E65" s="283"/>
      <c r="F65" s="283"/>
      <c r="Q65" s="104">
        <v>0.22572974860668182</v>
      </c>
      <c r="R65" s="104">
        <v>0.10278522223234177</v>
      </c>
    </row>
    <row r="66" spans="1:18" s="102" customFormat="1" x14ac:dyDescent="0.25">
      <c r="A66" s="103">
        <v>2018</v>
      </c>
      <c r="B66" s="282"/>
      <c r="C66" s="283"/>
      <c r="D66" s="283"/>
      <c r="E66" s="283"/>
      <c r="F66" s="283"/>
    </row>
    <row r="67" spans="1:18" s="102" customFormat="1" x14ac:dyDescent="0.25">
      <c r="A67" s="103">
        <v>2019</v>
      </c>
      <c r="B67" s="282"/>
      <c r="C67" s="283"/>
      <c r="D67" s="283"/>
      <c r="E67" s="283"/>
      <c r="F67" s="283"/>
      <c r="L67" s="101"/>
      <c r="M67" s="101"/>
      <c r="N67" s="101"/>
    </row>
    <row r="68" spans="1:18" s="102" customFormat="1" x14ac:dyDescent="0.25">
      <c r="A68" s="103">
        <v>2020</v>
      </c>
      <c r="B68" s="282"/>
      <c r="C68" s="283"/>
      <c r="D68" s="283"/>
      <c r="E68" s="283"/>
      <c r="F68" s="283"/>
      <c r="L68" s="101"/>
      <c r="M68" s="101"/>
      <c r="N68" s="101"/>
    </row>
    <row r="71" spans="1:18" x14ac:dyDescent="0.25">
      <c r="A71" s="101" t="s">
        <v>216</v>
      </c>
    </row>
    <row r="72" spans="1:18" x14ac:dyDescent="0.25">
      <c r="A72" s="101" t="s">
        <v>215</v>
      </c>
    </row>
    <row r="73" spans="1:18" x14ac:dyDescent="0.25">
      <c r="A73" s="101" t="s">
        <v>214</v>
      </c>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workbookViewId="0"/>
  </sheetViews>
  <sheetFormatPr baseColWidth="10" defaultRowHeight="14.4" x14ac:dyDescent="0.3"/>
  <sheetData>
    <row r="1" spans="1:16" ht="15.6" x14ac:dyDescent="0.3">
      <c r="A1" s="2" t="s">
        <v>236</v>
      </c>
    </row>
    <row r="2" spans="1:16" ht="15.6" x14ac:dyDescent="0.3">
      <c r="A2" s="118" t="s">
        <v>237</v>
      </c>
      <c r="F2" s="1" t="s">
        <v>0</v>
      </c>
    </row>
    <row r="3" spans="1:16" ht="15.6" x14ac:dyDescent="0.3">
      <c r="A3" s="1"/>
      <c r="B3" s="1"/>
      <c r="C3" s="1"/>
      <c r="D3" s="1"/>
      <c r="E3" s="1"/>
      <c r="F3" s="1"/>
      <c r="G3" s="1"/>
    </row>
    <row r="4" spans="1:16" ht="15.6" x14ac:dyDescent="0.3">
      <c r="A4" s="1"/>
      <c r="B4" s="420" t="s">
        <v>233</v>
      </c>
      <c r="C4" s="420"/>
      <c r="D4" s="420"/>
      <c r="E4" s="420"/>
      <c r="F4" s="420"/>
      <c r="G4" s="420"/>
      <c r="H4" s="420" t="s">
        <v>232</v>
      </c>
      <c r="I4" s="420"/>
      <c r="J4" s="420"/>
      <c r="K4" s="420"/>
      <c r="L4" s="420"/>
      <c r="M4" s="420"/>
      <c r="N4" s="420" t="s">
        <v>231</v>
      </c>
      <c r="O4" s="420"/>
      <c r="P4" s="420"/>
    </row>
    <row r="5" spans="1:16" ht="15.6" x14ac:dyDescent="0.3">
      <c r="A5" s="1"/>
      <c r="B5" s="1" t="s">
        <v>230</v>
      </c>
      <c r="C5" s="1"/>
      <c r="D5" s="1"/>
      <c r="E5" s="1" t="s">
        <v>229</v>
      </c>
      <c r="F5" s="1"/>
      <c r="G5" s="1"/>
      <c r="H5" s="1" t="s">
        <v>230</v>
      </c>
      <c r="I5" s="1"/>
      <c r="J5" s="1"/>
      <c r="K5" s="1" t="s">
        <v>229</v>
      </c>
      <c r="L5" s="1"/>
      <c r="M5" s="1"/>
      <c r="N5" s="1" t="s">
        <v>229</v>
      </c>
    </row>
    <row r="6" spans="1:16" ht="15.6" x14ac:dyDescent="0.3">
      <c r="A6" s="1"/>
      <c r="B6" s="1" t="s">
        <v>129</v>
      </c>
      <c r="C6" s="1" t="s">
        <v>128</v>
      </c>
      <c r="D6" s="1" t="s">
        <v>127</v>
      </c>
      <c r="E6" s="1" t="s">
        <v>228</v>
      </c>
      <c r="F6" s="1" t="s">
        <v>227</v>
      </c>
      <c r="G6" s="1" t="s">
        <v>226</v>
      </c>
      <c r="H6" s="1" t="s">
        <v>129</v>
      </c>
      <c r="I6" s="1" t="s">
        <v>128</v>
      </c>
      <c r="J6" s="1" t="s">
        <v>127</v>
      </c>
      <c r="K6" s="1" t="s">
        <v>228</v>
      </c>
      <c r="L6" s="1" t="s">
        <v>227</v>
      </c>
      <c r="M6" s="1" t="s">
        <v>226</v>
      </c>
      <c r="N6" s="1" t="s">
        <v>228</v>
      </c>
      <c r="O6" s="1" t="s">
        <v>227</v>
      </c>
      <c r="P6" s="1" t="s">
        <v>226</v>
      </c>
    </row>
    <row r="7" spans="1:16" ht="15.6" x14ac:dyDescent="0.3">
      <c r="A7" s="1">
        <v>1990</v>
      </c>
      <c r="B7" s="8">
        <v>0.23548407852649689</v>
      </c>
      <c r="C7" s="8">
        <v>0.46471884846687317</v>
      </c>
      <c r="D7" s="8">
        <v>0.29979708790779114</v>
      </c>
      <c r="E7" s="116">
        <f t="shared" ref="E7:E35" si="0">(D7/0.1)/(B7/0.5)</f>
        <v>6.3655489955780107</v>
      </c>
      <c r="F7" s="116">
        <f t="shared" ref="F7:F35" si="1">(D7/0.1)/(C7/0.4)</f>
        <v>2.5804598965317136</v>
      </c>
      <c r="G7" s="116">
        <f t="shared" ref="G7:G35" si="2">(C7/0.4)/(B7/0.5)</f>
        <v>2.4668273295522534</v>
      </c>
      <c r="H7" s="8">
        <v>0.26401841640472412</v>
      </c>
      <c r="I7" s="8">
        <v>0.45288896560668945</v>
      </c>
      <c r="J7" s="8">
        <v>0.28309258818626404</v>
      </c>
      <c r="K7" s="116">
        <f t="shared" ref="K7:K35" si="3">(J7/0.1)/(H7/0.5)</f>
        <v>5.3612280544911002</v>
      </c>
      <c r="L7" s="116">
        <f t="shared" ref="L7:L35" si="4">(J7/0.1)/(I7/0.4)</f>
        <v>2.5003266556254786</v>
      </c>
      <c r="M7" s="116">
        <f t="shared" ref="M7:M35" si="5">(I7/0.4)/(H7/0.5)</f>
        <v>2.1442110543551927</v>
      </c>
      <c r="N7" s="115">
        <f t="shared" ref="N7:N35" si="6">K7/E7</f>
        <v>0.84222555795508169</v>
      </c>
      <c r="O7" s="115">
        <f t="shared" ref="O7:O35" si="7">L7/F7</f>
        <v>0.96894613978929156</v>
      </c>
      <c r="P7" s="115">
        <f t="shared" ref="P7:P35" si="8">M7/G7</f>
        <v>0.86921813645723722</v>
      </c>
    </row>
    <row r="8" spans="1:16" ht="15.6" x14ac:dyDescent="0.3">
      <c r="A8" s="1">
        <v>1991</v>
      </c>
      <c r="B8" s="8">
        <v>0.23427478969097137</v>
      </c>
      <c r="C8" s="8">
        <v>0.46835997700691223</v>
      </c>
      <c r="D8" s="8">
        <v>0.2973652184009552</v>
      </c>
      <c r="E8" s="116">
        <f t="shared" si="0"/>
        <v>6.3465048627982021</v>
      </c>
      <c r="F8" s="116">
        <f t="shared" si="1"/>
        <v>2.5396296267780079</v>
      </c>
      <c r="G8" s="116">
        <f t="shared" si="2"/>
        <v>2.4989883547901131</v>
      </c>
      <c r="H8" s="8">
        <v>0.26272934675216675</v>
      </c>
      <c r="I8" s="8">
        <v>0.4570809006690979</v>
      </c>
      <c r="J8" s="8">
        <v>0.28018972277641296</v>
      </c>
      <c r="K8" s="116">
        <f t="shared" si="3"/>
        <v>5.3322882700408156</v>
      </c>
      <c r="L8" s="116">
        <f t="shared" si="4"/>
        <v>2.4519923922986693</v>
      </c>
      <c r="M8" s="116">
        <f t="shared" si="5"/>
        <v>2.1746756991533545</v>
      </c>
      <c r="N8" s="115">
        <f t="shared" si="6"/>
        <v>0.84019289125539032</v>
      </c>
      <c r="O8" s="115">
        <f t="shared" si="7"/>
        <v>0.96549211997084683</v>
      </c>
      <c r="P8" s="115">
        <f t="shared" si="8"/>
        <v>0.87022242219932344</v>
      </c>
    </row>
    <row r="9" spans="1:16" ht="15.6" x14ac:dyDescent="0.3">
      <c r="A9" s="1">
        <v>1992</v>
      </c>
      <c r="B9" s="8">
        <v>0.23336894810199738</v>
      </c>
      <c r="C9" s="8">
        <v>0.47233283519744873</v>
      </c>
      <c r="D9" s="8">
        <v>0.2942982017993927</v>
      </c>
      <c r="E9" s="116">
        <f t="shared" si="0"/>
        <v>6.3054276113625303</v>
      </c>
      <c r="F9" s="116">
        <f t="shared" si="1"/>
        <v>2.4922950925176952</v>
      </c>
      <c r="G9" s="116">
        <f t="shared" si="2"/>
        <v>2.5299683132597433</v>
      </c>
      <c r="H9" s="8">
        <v>0.26066312193870544</v>
      </c>
      <c r="I9" s="8">
        <v>0.45699292421340942</v>
      </c>
      <c r="J9" s="8">
        <v>0.28234392404556274</v>
      </c>
      <c r="K9" s="116">
        <f t="shared" si="3"/>
        <v>5.4158778185729606</v>
      </c>
      <c r="L9" s="116">
        <f t="shared" si="4"/>
        <v>2.4713198746483171</v>
      </c>
      <c r="M9" s="116">
        <f t="shared" si="5"/>
        <v>2.1914920339252606</v>
      </c>
      <c r="N9" s="115">
        <f t="shared" si="6"/>
        <v>0.85892316150191306</v>
      </c>
      <c r="O9" s="115">
        <f t="shared" si="7"/>
        <v>0.99158397497457296</v>
      </c>
      <c r="P9" s="115">
        <f t="shared" si="8"/>
        <v>0.86621323375454762</v>
      </c>
    </row>
    <row r="10" spans="1:16" ht="15.6" x14ac:dyDescent="0.3">
      <c r="A10" s="1">
        <v>1993</v>
      </c>
      <c r="B10" s="8">
        <v>0.22910790145397186</v>
      </c>
      <c r="C10" s="8">
        <v>0.47658398747444153</v>
      </c>
      <c r="D10" s="8">
        <v>0.29430809617042542</v>
      </c>
      <c r="E10" s="116">
        <f t="shared" si="0"/>
        <v>6.4229145809175066</v>
      </c>
      <c r="F10" s="116">
        <f t="shared" si="1"/>
        <v>2.4701467435366466</v>
      </c>
      <c r="G10" s="116">
        <f t="shared" si="2"/>
        <v>2.6002157959739116</v>
      </c>
      <c r="H10" s="8">
        <v>0.25846913456916809</v>
      </c>
      <c r="I10" s="8">
        <v>0.46117955446243286</v>
      </c>
      <c r="J10" s="8">
        <v>0.28035134077072144</v>
      </c>
      <c r="K10" s="116">
        <f t="shared" si="3"/>
        <v>5.4233040482382533</v>
      </c>
      <c r="L10" s="116">
        <f t="shared" si="4"/>
        <v>2.4316025119327662</v>
      </c>
      <c r="M10" s="116">
        <f t="shared" si="5"/>
        <v>2.2303415223598879</v>
      </c>
      <c r="N10" s="115">
        <f t="shared" si="6"/>
        <v>0.84436807930637936</v>
      </c>
      <c r="O10" s="115">
        <f t="shared" si="7"/>
        <v>0.98439597497406384</v>
      </c>
      <c r="P10" s="115">
        <f t="shared" si="8"/>
        <v>0.85775247031930013</v>
      </c>
    </row>
    <row r="11" spans="1:16" ht="15.6" x14ac:dyDescent="0.3">
      <c r="A11" s="1">
        <v>1994</v>
      </c>
      <c r="B11" s="8">
        <v>0.22829402983188629</v>
      </c>
      <c r="C11" s="8">
        <v>0.4737183153629303</v>
      </c>
      <c r="D11" s="8">
        <v>0.29798763990402222</v>
      </c>
      <c r="E11" s="116">
        <f t="shared" si="0"/>
        <v>6.526400189340424</v>
      </c>
      <c r="F11" s="116">
        <f t="shared" si="1"/>
        <v>2.5161589091249272</v>
      </c>
      <c r="G11" s="116">
        <f t="shared" si="2"/>
        <v>2.5937949171939159</v>
      </c>
      <c r="H11" s="8">
        <v>0.2600085437297821</v>
      </c>
      <c r="I11" s="8">
        <v>0.45913633704185486</v>
      </c>
      <c r="J11" s="8">
        <v>0.28085511922836304</v>
      </c>
      <c r="K11" s="116">
        <f t="shared" si="3"/>
        <v>5.4008825094656512</v>
      </c>
      <c r="L11" s="116">
        <f t="shared" si="4"/>
        <v>2.4468123872562089</v>
      </c>
      <c r="M11" s="116">
        <f t="shared" si="5"/>
        <v>2.207313702348082</v>
      </c>
      <c r="N11" s="115">
        <f t="shared" si="6"/>
        <v>0.82754387606921775</v>
      </c>
      <c r="O11" s="115">
        <f t="shared" si="7"/>
        <v>0.97243953010390916</v>
      </c>
      <c r="P11" s="115">
        <f t="shared" si="8"/>
        <v>0.85099777461822357</v>
      </c>
    </row>
    <row r="12" spans="1:16" ht="15.6" x14ac:dyDescent="0.3">
      <c r="A12" s="1">
        <v>1995</v>
      </c>
      <c r="B12" s="8">
        <v>0.22864261269569397</v>
      </c>
      <c r="C12" s="8">
        <v>0.47202855348587036</v>
      </c>
      <c r="D12" s="8">
        <v>0.29932883381843567</v>
      </c>
      <c r="E12" s="116">
        <f t="shared" si="0"/>
        <v>6.5457796840525901</v>
      </c>
      <c r="F12" s="116">
        <f t="shared" si="1"/>
        <v>2.5365315857096409</v>
      </c>
      <c r="G12" s="116">
        <f t="shared" si="2"/>
        <v>2.5806024734445754</v>
      </c>
      <c r="H12" s="8">
        <v>0.26065036654472351</v>
      </c>
      <c r="I12" s="8">
        <v>0.45581603050231934</v>
      </c>
      <c r="J12" s="8">
        <v>0.28353363275527954</v>
      </c>
      <c r="K12" s="116">
        <f t="shared" si="3"/>
        <v>5.4389647809420909</v>
      </c>
      <c r="L12" s="116">
        <f t="shared" si="4"/>
        <v>2.4881409496969136</v>
      </c>
      <c r="M12" s="116">
        <f t="shared" si="5"/>
        <v>2.1859552537024176</v>
      </c>
      <c r="N12" s="115">
        <f t="shared" si="6"/>
        <v>0.83091167797672449</v>
      </c>
      <c r="O12" s="115">
        <f t="shared" si="7"/>
        <v>0.9809225178644132</v>
      </c>
      <c r="P12" s="115">
        <f t="shared" si="8"/>
        <v>0.84707167267983563</v>
      </c>
    </row>
    <row r="13" spans="1:16" ht="15.6" x14ac:dyDescent="0.3">
      <c r="A13" s="1">
        <v>1996</v>
      </c>
      <c r="B13" s="8">
        <v>0.22537462413311005</v>
      </c>
      <c r="C13" s="8">
        <v>0.46677583456039429</v>
      </c>
      <c r="D13" s="8">
        <v>0.30784952640533447</v>
      </c>
      <c r="E13" s="116">
        <f t="shared" si="0"/>
        <v>6.8297291141240768</v>
      </c>
      <c r="F13" s="116">
        <f t="shared" si="1"/>
        <v>2.6380930940460074</v>
      </c>
      <c r="G13" s="116">
        <f t="shared" si="2"/>
        <v>2.5888885913610475</v>
      </c>
      <c r="H13" s="8">
        <v>0.25891512632369995</v>
      </c>
      <c r="I13" s="8">
        <v>0.45052379369735718</v>
      </c>
      <c r="J13" s="8">
        <v>0.29056107997894287</v>
      </c>
      <c r="K13" s="116">
        <f t="shared" si="3"/>
        <v>5.6111260107622805</v>
      </c>
      <c r="L13" s="116">
        <f t="shared" si="4"/>
        <v>2.5797623481269851</v>
      </c>
      <c r="M13" s="116">
        <f t="shared" si="5"/>
        <v>2.1750553940893789</v>
      </c>
      <c r="N13" s="115">
        <f t="shared" si="6"/>
        <v>0.82157372818173857</v>
      </c>
      <c r="O13" s="115">
        <f t="shared" si="7"/>
        <v>0.97788904946126776</v>
      </c>
      <c r="P13" s="115">
        <f t="shared" si="8"/>
        <v>0.84015024877756306</v>
      </c>
    </row>
    <row r="14" spans="1:16" ht="15.6" x14ac:dyDescent="0.3">
      <c r="A14" s="1">
        <v>1997</v>
      </c>
      <c r="B14" s="8">
        <v>0.22390618920326233</v>
      </c>
      <c r="C14" s="8">
        <v>0.46594366431236267</v>
      </c>
      <c r="D14" s="8">
        <v>0.310150146484375</v>
      </c>
      <c r="E14" s="116">
        <f t="shared" si="0"/>
        <v>6.9258948934819369</v>
      </c>
      <c r="F14" s="116">
        <f t="shared" si="1"/>
        <v>2.6625548987094225</v>
      </c>
      <c r="G14" s="116">
        <f t="shared" si="2"/>
        <v>2.6012214421715827</v>
      </c>
      <c r="H14" s="8">
        <v>0.26026102900505066</v>
      </c>
      <c r="I14" s="8">
        <v>0.44826483726501465</v>
      </c>
      <c r="J14" s="8">
        <v>0.29147413372993469</v>
      </c>
      <c r="K14" s="116">
        <f t="shared" si="3"/>
        <v>5.5996499907075661</v>
      </c>
      <c r="L14" s="116">
        <f t="shared" si="4"/>
        <v>2.6009100826047158</v>
      </c>
      <c r="M14" s="116">
        <f t="shared" si="5"/>
        <v>2.1529579312098797</v>
      </c>
      <c r="N14" s="115">
        <f t="shared" si="6"/>
        <v>0.80850923625443416</v>
      </c>
      <c r="O14" s="115">
        <f t="shared" si="7"/>
        <v>0.97684749481237487</v>
      </c>
      <c r="P14" s="115">
        <f t="shared" si="8"/>
        <v>0.82767191454969768</v>
      </c>
    </row>
    <row r="15" spans="1:16" ht="15.6" x14ac:dyDescent="0.3">
      <c r="A15" s="1">
        <v>1998</v>
      </c>
      <c r="B15" s="8">
        <v>0.22195591032505035</v>
      </c>
      <c r="C15" s="8">
        <v>0.46212685108184814</v>
      </c>
      <c r="D15" s="8">
        <v>0.3159172534942627</v>
      </c>
      <c r="E15" s="116">
        <f t="shared" si="0"/>
        <v>7.1166668423383657</v>
      </c>
      <c r="F15" s="116">
        <f t="shared" si="1"/>
        <v>2.734463515848033</v>
      </c>
      <c r="G15" s="116">
        <f t="shared" si="2"/>
        <v>2.6025824813871359</v>
      </c>
      <c r="H15" s="8">
        <v>0.25706243515014648</v>
      </c>
      <c r="I15" s="8">
        <v>0.44472315907478333</v>
      </c>
      <c r="J15" s="8">
        <v>0.29821443557739258</v>
      </c>
      <c r="K15" s="116">
        <f t="shared" si="3"/>
        <v>5.8004281217364531</v>
      </c>
      <c r="L15" s="116">
        <f t="shared" si="4"/>
        <v>2.6822478613239542</v>
      </c>
      <c r="M15" s="116">
        <f t="shared" si="5"/>
        <v>2.1625250243925511</v>
      </c>
      <c r="N15" s="115">
        <f t="shared" si="6"/>
        <v>0.81504842790007181</v>
      </c>
      <c r="O15" s="115">
        <f t="shared" si="7"/>
        <v>0.98090460734931939</v>
      </c>
      <c r="P15" s="115">
        <f t="shared" si="8"/>
        <v>0.83091507756555671</v>
      </c>
    </row>
    <row r="16" spans="1:16" ht="15.6" x14ac:dyDescent="0.3">
      <c r="A16" s="1">
        <v>1999</v>
      </c>
      <c r="B16" s="8">
        <v>0.22359870374202728</v>
      </c>
      <c r="C16" s="8">
        <v>0.46187266707420349</v>
      </c>
      <c r="D16" s="8">
        <v>0.31452864408493042</v>
      </c>
      <c r="E16" s="116">
        <f t="shared" si="0"/>
        <v>7.0333288793975255</v>
      </c>
      <c r="F16" s="116">
        <f t="shared" si="1"/>
        <v>2.7239424759846109</v>
      </c>
      <c r="G16" s="116">
        <f t="shared" si="2"/>
        <v>2.5820401647267612</v>
      </c>
      <c r="H16" s="8">
        <v>0.25912335515022278</v>
      </c>
      <c r="I16" s="8">
        <v>0.44613346457481384</v>
      </c>
      <c r="J16" s="8">
        <v>0.29474315047264099</v>
      </c>
      <c r="K16" s="116">
        <f t="shared" si="3"/>
        <v>5.6873134863078665</v>
      </c>
      <c r="L16" s="116">
        <f t="shared" si="4"/>
        <v>2.6426455209186792</v>
      </c>
      <c r="M16" s="116">
        <f t="shared" si="5"/>
        <v>2.1521287820436661</v>
      </c>
      <c r="N16" s="115">
        <f t="shared" si="6"/>
        <v>0.80862328263470051</v>
      </c>
      <c r="O16" s="115">
        <f t="shared" si="7"/>
        <v>0.97015467258112864</v>
      </c>
      <c r="P16" s="115">
        <f t="shared" si="8"/>
        <v>0.83349934344317622</v>
      </c>
    </row>
    <row r="17" spans="1:16" ht="15.6" x14ac:dyDescent="0.3">
      <c r="A17" s="1">
        <v>2000</v>
      </c>
      <c r="B17" s="8">
        <v>0.22319695353507996</v>
      </c>
      <c r="C17" s="8">
        <v>0.45848032832145691</v>
      </c>
      <c r="D17" s="8">
        <v>0.31832268834114075</v>
      </c>
      <c r="E17" s="116">
        <f t="shared" si="0"/>
        <v>7.1309819264874026</v>
      </c>
      <c r="F17" s="116">
        <f t="shared" si="1"/>
        <v>2.7771982235883703</v>
      </c>
      <c r="G17" s="116">
        <f t="shared" si="2"/>
        <v>2.5676892149504482</v>
      </c>
      <c r="H17" s="8">
        <v>0.26158717274665833</v>
      </c>
      <c r="I17" s="8">
        <v>0.44310960173606873</v>
      </c>
      <c r="J17" s="8">
        <v>0.29530319571495056</v>
      </c>
      <c r="K17" s="116">
        <f t="shared" si="3"/>
        <v>5.6444509991502052</v>
      </c>
      <c r="L17" s="116">
        <f t="shared" si="4"/>
        <v>2.665735019579587</v>
      </c>
      <c r="M17" s="116">
        <f t="shared" si="5"/>
        <v>2.1174088788616321</v>
      </c>
      <c r="N17" s="115">
        <f t="shared" si="6"/>
        <v>0.79153909760791719</v>
      </c>
      <c r="O17" s="115">
        <f t="shared" si="7"/>
        <v>0.95986487278363464</v>
      </c>
      <c r="P17" s="115">
        <f t="shared" si="8"/>
        <v>0.82463596705277054</v>
      </c>
    </row>
    <row r="18" spans="1:16" ht="15.6" x14ac:dyDescent="0.3">
      <c r="A18" s="1">
        <v>2001</v>
      </c>
      <c r="B18" s="8">
        <v>0.22391682863235474</v>
      </c>
      <c r="C18" s="8">
        <v>0.45529994368553162</v>
      </c>
      <c r="D18" s="8">
        <v>0.32078319787979126</v>
      </c>
      <c r="E18" s="116">
        <f t="shared" si="0"/>
        <v>7.1629988652277623</v>
      </c>
      <c r="F18" s="116">
        <f t="shared" si="1"/>
        <v>2.818214254832863</v>
      </c>
      <c r="G18" s="116">
        <f t="shared" si="2"/>
        <v>2.5416800205818881</v>
      </c>
      <c r="H18" s="8">
        <v>0.26261013746261597</v>
      </c>
      <c r="I18" s="8">
        <v>0.44134455919265747</v>
      </c>
      <c r="J18" s="8">
        <v>0.29604527354240417</v>
      </c>
      <c r="K18" s="116">
        <f t="shared" si="3"/>
        <v>5.636592638860864</v>
      </c>
      <c r="L18" s="116">
        <f t="shared" si="4"/>
        <v>2.6831215418987262</v>
      </c>
      <c r="M18" s="116">
        <f t="shared" si="5"/>
        <v>2.1007593397621851</v>
      </c>
      <c r="N18" s="115">
        <f t="shared" si="6"/>
        <v>0.7869040251036864</v>
      </c>
      <c r="O18" s="115">
        <f t="shared" si="7"/>
        <v>0.95206442778349065</v>
      </c>
      <c r="P18" s="115">
        <f t="shared" si="8"/>
        <v>0.82652392226824867</v>
      </c>
    </row>
    <row r="19" spans="1:16" ht="15.6" x14ac:dyDescent="0.3">
      <c r="A19" s="1">
        <v>2002</v>
      </c>
      <c r="B19" s="8">
        <v>0.22193583846092224</v>
      </c>
      <c r="C19" s="8">
        <v>0.45897963643074036</v>
      </c>
      <c r="D19" s="8">
        <v>0.31908455491065979</v>
      </c>
      <c r="E19" s="116">
        <f t="shared" si="0"/>
        <v>7.1886667138449383</v>
      </c>
      <c r="F19" s="116">
        <f t="shared" si="1"/>
        <v>2.7808166601204705</v>
      </c>
      <c r="G19" s="116">
        <f t="shared" si="2"/>
        <v>2.5850919325021273</v>
      </c>
      <c r="H19" s="8">
        <v>0.26556482911109924</v>
      </c>
      <c r="I19" s="8">
        <v>0.44211170077323914</v>
      </c>
      <c r="J19" s="8">
        <v>0.29232347011566162</v>
      </c>
      <c r="K19" s="116">
        <f t="shared" si="3"/>
        <v>5.5038061910180112</v>
      </c>
      <c r="L19" s="116">
        <f t="shared" si="4"/>
        <v>2.6447928847338562</v>
      </c>
      <c r="M19" s="116">
        <f t="shared" si="5"/>
        <v>2.0809970500097803</v>
      </c>
      <c r="N19" s="115">
        <f t="shared" si="6"/>
        <v>0.76562266830621217</v>
      </c>
      <c r="O19" s="115">
        <f t="shared" si="7"/>
        <v>0.95108495380608027</v>
      </c>
      <c r="P19" s="115">
        <f t="shared" si="8"/>
        <v>0.80499924348747232</v>
      </c>
    </row>
    <row r="20" spans="1:16" ht="15.6" x14ac:dyDescent="0.3">
      <c r="A20" s="1">
        <v>2003</v>
      </c>
      <c r="B20" s="8">
        <v>0.21861274540424347</v>
      </c>
      <c r="C20" s="8">
        <v>0.46017825603485107</v>
      </c>
      <c r="D20" s="8">
        <v>0.32120904326438904</v>
      </c>
      <c r="E20" s="116">
        <f t="shared" si="0"/>
        <v>7.3465305664230973</v>
      </c>
      <c r="F20" s="116">
        <f t="shared" si="1"/>
        <v>2.7920401631498439</v>
      </c>
      <c r="G20" s="116">
        <f t="shared" si="2"/>
        <v>2.6312410055502569</v>
      </c>
      <c r="H20" s="8">
        <v>0.26096493005752563</v>
      </c>
      <c r="I20" s="8">
        <v>0.44218546152114868</v>
      </c>
      <c r="J20" s="8">
        <v>0.29684960842132568</v>
      </c>
      <c r="K20" s="116">
        <f t="shared" si="3"/>
        <v>5.6875383285388166</v>
      </c>
      <c r="L20" s="116">
        <f t="shared" si="4"/>
        <v>2.6852950560621549</v>
      </c>
      <c r="M20" s="116">
        <f t="shared" si="5"/>
        <v>2.1180310579647417</v>
      </c>
      <c r="N20" s="115">
        <f t="shared" si="6"/>
        <v>0.77418017622269064</v>
      </c>
      <c r="O20" s="115">
        <f t="shared" si="7"/>
        <v>0.96176806175765595</v>
      </c>
      <c r="P20" s="115">
        <f t="shared" si="8"/>
        <v>0.80495517267214733</v>
      </c>
    </row>
    <row r="21" spans="1:16" ht="15.6" x14ac:dyDescent="0.3">
      <c r="A21" s="1">
        <v>2004</v>
      </c>
      <c r="B21" s="8">
        <v>0.21596986055374146</v>
      </c>
      <c r="C21" s="8">
        <v>0.45798194408416748</v>
      </c>
      <c r="D21" s="8">
        <v>0.32604819536209106</v>
      </c>
      <c r="E21" s="116">
        <f t="shared" si="0"/>
        <v>7.5484652007949498</v>
      </c>
      <c r="F21" s="116">
        <f t="shared" si="1"/>
        <v>2.8476947580463587</v>
      </c>
      <c r="G21" s="116">
        <f t="shared" si="2"/>
        <v>2.6507283406924982</v>
      </c>
      <c r="H21" s="8">
        <v>0.25881069898605347</v>
      </c>
      <c r="I21" s="8">
        <v>0.44078734517097473</v>
      </c>
      <c r="J21" s="8">
        <v>0.30040192604064941</v>
      </c>
      <c r="K21" s="116">
        <f t="shared" si="3"/>
        <v>5.8035067177968012</v>
      </c>
      <c r="L21" s="116">
        <f t="shared" si="4"/>
        <v>2.7260485522707376</v>
      </c>
      <c r="M21" s="116">
        <f t="shared" si="5"/>
        <v>2.1289080537331624</v>
      </c>
      <c r="N21" s="115">
        <f t="shared" si="6"/>
        <v>0.76883267835501423</v>
      </c>
      <c r="O21" s="115">
        <f t="shared" si="7"/>
        <v>0.95728256849442817</v>
      </c>
      <c r="P21" s="115">
        <f t="shared" si="8"/>
        <v>0.80314079004300709</v>
      </c>
    </row>
    <row r="22" spans="1:16" ht="15.6" x14ac:dyDescent="0.3">
      <c r="A22" s="1">
        <v>2005</v>
      </c>
      <c r="B22" s="8">
        <v>0.21626539528369904</v>
      </c>
      <c r="C22" s="8">
        <v>0.45801055431365967</v>
      </c>
      <c r="D22" s="8">
        <v>0.32572406530380249</v>
      </c>
      <c r="E22" s="116">
        <f t="shared" si="0"/>
        <v>7.5306561384107367</v>
      </c>
      <c r="F22" s="116">
        <f t="shared" si="1"/>
        <v>2.8446861080911829</v>
      </c>
      <c r="G22" s="116">
        <f t="shared" si="2"/>
        <v>2.6472713868117745</v>
      </c>
      <c r="H22" s="8">
        <v>0.26074150204658508</v>
      </c>
      <c r="I22" s="8">
        <v>0.44150319695472717</v>
      </c>
      <c r="J22" s="8">
        <v>0.29775530099868774</v>
      </c>
      <c r="K22" s="116">
        <f t="shared" si="3"/>
        <v>5.7097795836408434</v>
      </c>
      <c r="L22" s="116">
        <f t="shared" si="4"/>
        <v>2.6976502372119429</v>
      </c>
      <c r="M22" s="116">
        <f t="shared" si="5"/>
        <v>2.1165751975103992</v>
      </c>
      <c r="N22" s="115">
        <f t="shared" si="6"/>
        <v>0.75820479367231208</v>
      </c>
      <c r="O22" s="115">
        <f t="shared" si="7"/>
        <v>0.94831209304217301</v>
      </c>
      <c r="P22" s="115">
        <f t="shared" si="8"/>
        <v>0.79953087093933495</v>
      </c>
    </row>
    <row r="23" spans="1:16" ht="15.6" x14ac:dyDescent="0.3">
      <c r="A23" s="1">
        <v>2006</v>
      </c>
      <c r="B23" s="8">
        <v>0.21739599108695984</v>
      </c>
      <c r="C23" s="8">
        <v>0.45808961987495422</v>
      </c>
      <c r="D23" s="8">
        <v>0.32451438903808594</v>
      </c>
      <c r="E23" s="116">
        <f t="shared" si="0"/>
        <v>7.4636700386135004</v>
      </c>
      <c r="F23" s="116">
        <f t="shared" si="1"/>
        <v>2.8336323283349611</v>
      </c>
      <c r="G23" s="116">
        <f t="shared" si="2"/>
        <v>2.6339585287690248</v>
      </c>
      <c r="H23" s="8">
        <v>0.26162123680114746</v>
      </c>
      <c r="I23" s="8">
        <v>0.44363701343536377</v>
      </c>
      <c r="J23" s="8">
        <v>0.29474174976348877</v>
      </c>
      <c r="K23" s="116">
        <f t="shared" si="3"/>
        <v>5.6329859411893901</v>
      </c>
      <c r="L23" s="116">
        <f t="shared" si="4"/>
        <v>2.6575036873602209</v>
      </c>
      <c r="M23" s="116">
        <f t="shared" si="5"/>
        <v>2.11965310452111</v>
      </c>
      <c r="N23" s="115">
        <f t="shared" si="6"/>
        <v>0.75472065512636333</v>
      </c>
      <c r="O23" s="115">
        <f t="shared" si="7"/>
        <v>0.93784350947243988</v>
      </c>
      <c r="P23" s="115">
        <f t="shared" si="8"/>
        <v>0.80474050041772127</v>
      </c>
    </row>
    <row r="24" spans="1:16" ht="15.6" x14ac:dyDescent="0.3">
      <c r="A24" s="1">
        <v>2007</v>
      </c>
      <c r="B24" s="8">
        <v>0.21387355029582977</v>
      </c>
      <c r="C24" s="8">
        <v>0.45364457368850708</v>
      </c>
      <c r="D24" s="8">
        <v>0.33248189091682434</v>
      </c>
      <c r="E24" s="116">
        <f t="shared" si="0"/>
        <v>7.7728613579597754</v>
      </c>
      <c r="F24" s="116">
        <f t="shared" si="1"/>
        <v>2.9316509902320265</v>
      </c>
      <c r="G24" s="116">
        <f t="shared" si="2"/>
        <v>2.6513597231928991</v>
      </c>
      <c r="H24" s="8">
        <v>0.25806605815887451</v>
      </c>
      <c r="I24" s="8">
        <v>0.43880784511566162</v>
      </c>
      <c r="J24" s="8">
        <v>0.30312612652778625</v>
      </c>
      <c r="K24" s="116">
        <f t="shared" si="3"/>
        <v>5.8730336079526424</v>
      </c>
      <c r="L24" s="116">
        <f t="shared" si="4"/>
        <v>2.7631787343992249</v>
      </c>
      <c r="M24" s="116">
        <f t="shared" si="5"/>
        <v>2.1254627993616082</v>
      </c>
      <c r="N24" s="115">
        <f t="shared" si="6"/>
        <v>0.75558193276384378</v>
      </c>
      <c r="O24" s="115">
        <f t="shared" si="7"/>
        <v>0.94253331778095872</v>
      </c>
      <c r="P24" s="115">
        <f t="shared" si="8"/>
        <v>0.80165010457427488</v>
      </c>
    </row>
    <row r="25" spans="1:16" ht="15.6" x14ac:dyDescent="0.3">
      <c r="A25" s="1">
        <v>2008</v>
      </c>
      <c r="B25" s="8">
        <v>0.21189388632774353</v>
      </c>
      <c r="C25" s="8">
        <v>0.45203018188476563</v>
      </c>
      <c r="D25" s="8">
        <v>0.33607590198516846</v>
      </c>
      <c r="E25" s="116">
        <f t="shared" si="0"/>
        <v>7.9302878391061356</v>
      </c>
      <c r="F25" s="116">
        <f t="shared" si="1"/>
        <v>2.9739244453446081</v>
      </c>
      <c r="G25" s="116">
        <f t="shared" si="2"/>
        <v>2.6666070321726689</v>
      </c>
      <c r="H25" s="8">
        <v>0.25713571906089783</v>
      </c>
      <c r="I25" s="8">
        <v>0.43743497133255005</v>
      </c>
      <c r="J25" s="8">
        <v>0.30542930960655212</v>
      </c>
      <c r="K25" s="116">
        <f t="shared" si="3"/>
        <v>5.9390681061742505</v>
      </c>
      <c r="L25" s="116">
        <f t="shared" si="4"/>
        <v>2.7929116748588112</v>
      </c>
      <c r="M25" s="116">
        <f t="shared" si="5"/>
        <v>2.1264790289060915</v>
      </c>
      <c r="N25" s="115">
        <f t="shared" si="6"/>
        <v>0.74890952594271465</v>
      </c>
      <c r="O25" s="115">
        <f t="shared" si="7"/>
        <v>0.93913336609167897</v>
      </c>
      <c r="P25" s="115">
        <f t="shared" si="8"/>
        <v>0.79744746910590059</v>
      </c>
    </row>
    <row r="26" spans="1:16" ht="15.6" x14ac:dyDescent="0.3">
      <c r="A26" s="1">
        <v>2009</v>
      </c>
      <c r="B26" s="8">
        <v>0.21612647175788879</v>
      </c>
      <c r="C26" s="8">
        <v>0.4644453227519989</v>
      </c>
      <c r="D26" s="8">
        <v>0.3194282054901123</v>
      </c>
      <c r="E26" s="116">
        <f t="shared" si="0"/>
        <v>7.3898445408377631</v>
      </c>
      <c r="F26" s="116">
        <f t="shared" si="1"/>
        <v>2.7510511127328394</v>
      </c>
      <c r="G26" s="116">
        <f t="shared" si="2"/>
        <v>2.686189473774204</v>
      </c>
      <c r="H26" s="8">
        <v>0.26226812601089478</v>
      </c>
      <c r="I26" s="8">
        <v>0.44782254099845886</v>
      </c>
      <c r="J26" s="8">
        <v>0.28990933299064636</v>
      </c>
      <c r="K26" s="116">
        <f t="shared" si="3"/>
        <v>5.5269646639905332</v>
      </c>
      <c r="L26" s="116">
        <f t="shared" si="4"/>
        <v>2.5895019249747326</v>
      </c>
      <c r="M26" s="116">
        <f t="shared" si="5"/>
        <v>2.1343736456362983</v>
      </c>
      <c r="N26" s="115">
        <f t="shared" si="6"/>
        <v>0.74791352286877189</v>
      </c>
      <c r="O26" s="115">
        <f t="shared" si="7"/>
        <v>0.94127728597611293</v>
      </c>
      <c r="P26" s="115">
        <f t="shared" si="8"/>
        <v>0.79457300628812966</v>
      </c>
    </row>
    <row r="27" spans="1:16" ht="15.6" x14ac:dyDescent="0.3">
      <c r="A27" s="1">
        <v>2010</v>
      </c>
      <c r="B27" s="8">
        <v>0.21559545397758484</v>
      </c>
      <c r="C27" s="8">
        <v>0.46051862835884094</v>
      </c>
      <c r="D27" s="8">
        <v>0.32388594746589661</v>
      </c>
      <c r="E27" s="116">
        <f t="shared" si="0"/>
        <v>7.5114280354809937</v>
      </c>
      <c r="F27" s="116">
        <f t="shared" si="1"/>
        <v>2.813227761232028</v>
      </c>
      <c r="G27" s="116">
        <f t="shared" si="2"/>
        <v>2.6700390700649956</v>
      </c>
      <c r="H27" s="8">
        <v>0.26088926196098328</v>
      </c>
      <c r="I27" s="8">
        <v>0.4460730254650116</v>
      </c>
      <c r="J27" s="8">
        <v>0.29303774237632751</v>
      </c>
      <c r="K27" s="116">
        <f t="shared" si="3"/>
        <v>5.6161326873651118</v>
      </c>
      <c r="L27" s="116">
        <f t="shared" si="4"/>
        <v>2.6277109410132882</v>
      </c>
      <c r="M27" s="116">
        <f t="shared" si="5"/>
        <v>2.1372718740515042</v>
      </c>
      <c r="N27" s="115">
        <f t="shared" si="6"/>
        <v>0.747678425571907</v>
      </c>
      <c r="O27" s="115">
        <f t="shared" si="7"/>
        <v>0.93405552768415223</v>
      </c>
      <c r="P27" s="115">
        <f t="shared" si="8"/>
        <v>0.80046464413701535</v>
      </c>
    </row>
    <row r="28" spans="1:16" ht="15.6" x14ac:dyDescent="0.3">
      <c r="A28" s="1">
        <v>2011</v>
      </c>
      <c r="B28" s="8">
        <v>0.21791552007198334</v>
      </c>
      <c r="C28" s="8">
        <v>0.4574916660785675</v>
      </c>
      <c r="D28" s="8">
        <v>0.32459279894828796</v>
      </c>
      <c r="E28" s="116">
        <f t="shared" si="0"/>
        <v>7.4476751091676778</v>
      </c>
      <c r="F28" s="116">
        <f t="shared" si="1"/>
        <v>2.8380215248995935</v>
      </c>
      <c r="G28" s="116">
        <f t="shared" si="2"/>
        <v>2.6242489860717915</v>
      </c>
      <c r="H28" s="8">
        <v>0.2651313841342926</v>
      </c>
      <c r="I28" s="8">
        <v>0.44423031806945801</v>
      </c>
      <c r="J28" s="8">
        <v>0.29063829779624939</v>
      </c>
      <c r="K28" s="116">
        <f t="shared" si="3"/>
        <v>5.4810240354087467</v>
      </c>
      <c r="L28" s="116">
        <f t="shared" si="4"/>
        <v>2.6170055124495701</v>
      </c>
      <c r="M28" s="116">
        <f t="shared" si="5"/>
        <v>2.0943876538794131</v>
      </c>
      <c r="N28" s="115">
        <f t="shared" si="6"/>
        <v>0.73593758522869879</v>
      </c>
      <c r="O28" s="115">
        <f t="shared" si="7"/>
        <v>0.92212320783654289</v>
      </c>
      <c r="P28" s="115">
        <f t="shared" si="8"/>
        <v>0.79809029745095883</v>
      </c>
    </row>
    <row r="29" spans="1:16" ht="15.6" x14ac:dyDescent="0.3">
      <c r="A29" s="1">
        <v>2012</v>
      </c>
      <c r="B29" s="8">
        <v>0.22073380649089813</v>
      </c>
      <c r="C29" s="8">
        <v>0.46339312195777893</v>
      </c>
      <c r="D29" s="8">
        <v>0.31587308645248413</v>
      </c>
      <c r="E29" s="116">
        <f t="shared" si="0"/>
        <v>7.1550681672657381</v>
      </c>
      <c r="F29" s="116">
        <f t="shared" si="1"/>
        <v>2.7266100551338286</v>
      </c>
      <c r="G29" s="116">
        <f t="shared" si="2"/>
        <v>2.6241626131297129</v>
      </c>
      <c r="H29" s="8">
        <v>0.27269157767295837</v>
      </c>
      <c r="I29" s="8">
        <v>0.45281437039375305</v>
      </c>
      <c r="J29" s="8">
        <v>0.27449408173561096</v>
      </c>
      <c r="K29" s="116">
        <f t="shared" si="3"/>
        <v>5.0330502334915224</v>
      </c>
      <c r="L29" s="116">
        <f t="shared" si="4"/>
        <v>2.4247824246118301</v>
      </c>
      <c r="M29" s="116">
        <f t="shared" si="5"/>
        <v>2.0756708653137137</v>
      </c>
      <c r="N29" s="115">
        <f t="shared" si="6"/>
        <v>0.70342449796881101</v>
      </c>
      <c r="O29" s="115">
        <f t="shared" si="7"/>
        <v>0.889302971668538</v>
      </c>
      <c r="P29" s="115">
        <f t="shared" si="8"/>
        <v>0.79098408571493239</v>
      </c>
    </row>
    <row r="30" spans="1:16" ht="15.6" x14ac:dyDescent="0.3">
      <c r="A30" s="1">
        <v>2013</v>
      </c>
      <c r="B30" s="8">
        <v>0.2210136353969574</v>
      </c>
      <c r="C30" s="8">
        <v>0.46803891658782959</v>
      </c>
      <c r="D30" s="8">
        <v>0.31094744801521301</v>
      </c>
      <c r="E30" s="116">
        <f t="shared" si="0"/>
        <v>7.0345761123907042</v>
      </c>
      <c r="F30" s="116">
        <f t="shared" si="1"/>
        <v>2.6574495153704794</v>
      </c>
      <c r="G30" s="116">
        <f t="shared" si="2"/>
        <v>2.6471156165726826</v>
      </c>
      <c r="H30" s="8">
        <v>0.27469834685325623</v>
      </c>
      <c r="I30" s="8">
        <v>0.45664170384407043</v>
      </c>
      <c r="J30" s="8">
        <v>0.26865994930267334</v>
      </c>
      <c r="K30" s="116">
        <f t="shared" si="3"/>
        <v>4.8900903915193821</v>
      </c>
      <c r="L30" s="116">
        <f t="shared" si="4"/>
        <v>2.3533544749947999</v>
      </c>
      <c r="M30" s="116">
        <f t="shared" si="5"/>
        <v>2.0779234252545771</v>
      </c>
      <c r="N30" s="115">
        <f t="shared" si="6"/>
        <v>0.69515068333768903</v>
      </c>
      <c r="O30" s="115">
        <f t="shared" si="7"/>
        <v>0.88556883635349692</v>
      </c>
      <c r="P30" s="115">
        <f t="shared" si="8"/>
        <v>0.78497645219778522</v>
      </c>
    </row>
    <row r="31" spans="1:16" ht="15.6" x14ac:dyDescent="0.3">
      <c r="A31" s="1">
        <v>2014</v>
      </c>
      <c r="B31" s="8">
        <v>0.22309508919715881</v>
      </c>
      <c r="C31" s="8">
        <v>0.46390247344970703</v>
      </c>
      <c r="D31" s="8">
        <v>0.31300243735313416</v>
      </c>
      <c r="E31" s="116">
        <f t="shared" si="0"/>
        <v>7.0150006098188991</v>
      </c>
      <c r="F31" s="116">
        <f t="shared" si="1"/>
        <v>2.6988641386243235</v>
      </c>
      <c r="G31" s="116">
        <f t="shared" si="2"/>
        <v>2.5992418474961156</v>
      </c>
      <c r="H31" s="8">
        <v>0.27744951844215393</v>
      </c>
      <c r="I31" s="8">
        <v>0.45437410473823547</v>
      </c>
      <c r="J31" s="8">
        <v>0.26817640662193298</v>
      </c>
      <c r="K31" s="116">
        <f t="shared" si="3"/>
        <v>4.8328865036009363</v>
      </c>
      <c r="L31" s="116">
        <f t="shared" si="4"/>
        <v>2.3608423440101558</v>
      </c>
      <c r="M31" s="116">
        <f t="shared" si="5"/>
        <v>2.0471026012655025</v>
      </c>
      <c r="N31" s="115">
        <f t="shared" si="6"/>
        <v>0.68893600619739692</v>
      </c>
      <c r="O31" s="115">
        <f t="shared" si="7"/>
        <v>0.87475405309343746</v>
      </c>
      <c r="P31" s="115">
        <f t="shared" si="8"/>
        <v>0.78757680945984454</v>
      </c>
    </row>
    <row r="32" spans="1:16" ht="15.6" x14ac:dyDescent="0.3">
      <c r="A32" s="1">
        <v>2015</v>
      </c>
      <c r="B32" s="8">
        <v>0.21713665127754211</v>
      </c>
      <c r="C32" s="8">
        <v>0.46141719818115234</v>
      </c>
      <c r="D32" s="8">
        <v>0.32144615054130554</v>
      </c>
      <c r="E32" s="116">
        <f t="shared" si="0"/>
        <v>7.4019321162514373</v>
      </c>
      <c r="F32" s="116">
        <f t="shared" si="1"/>
        <v>2.7865987813926765</v>
      </c>
      <c r="G32" s="116">
        <f t="shared" si="2"/>
        <v>2.6562604439782773</v>
      </c>
      <c r="H32" s="8">
        <v>0.27013155817985535</v>
      </c>
      <c r="I32" s="8">
        <v>0.45376101136207581</v>
      </c>
      <c r="J32" s="8">
        <v>0.27610740065574646</v>
      </c>
      <c r="K32" s="116">
        <f t="shared" si="3"/>
        <v>5.1106098546233598</v>
      </c>
      <c r="L32" s="116">
        <f t="shared" si="4"/>
        <v>2.4339455681918714</v>
      </c>
      <c r="M32" s="116">
        <f t="shared" si="5"/>
        <v>2.0997223279811998</v>
      </c>
      <c r="N32" s="115">
        <f t="shared" si="6"/>
        <v>0.69044268095929628</v>
      </c>
      <c r="O32" s="115">
        <f t="shared" si="7"/>
        <v>0.87344672094324349</v>
      </c>
      <c r="P32" s="115">
        <f t="shared" si="8"/>
        <v>0.79048059189423792</v>
      </c>
    </row>
    <row r="33" spans="1:16" ht="15.6" x14ac:dyDescent="0.3">
      <c r="A33" s="1">
        <v>2016</v>
      </c>
      <c r="B33" s="8">
        <v>0.21882334351539612</v>
      </c>
      <c r="C33" s="8">
        <v>0.45963758230209351</v>
      </c>
      <c r="D33" s="8">
        <v>0.32153910398483276</v>
      </c>
      <c r="E33" s="116">
        <f t="shared" si="0"/>
        <v>7.3470018970396023</v>
      </c>
      <c r="F33" s="116">
        <f t="shared" si="1"/>
        <v>2.7981968086630782</v>
      </c>
      <c r="G33" s="116">
        <f t="shared" si="2"/>
        <v>2.6256201401894423</v>
      </c>
      <c r="H33" s="8">
        <v>0.27392041683197021</v>
      </c>
      <c r="I33" s="8">
        <v>0.45229285955429077</v>
      </c>
      <c r="J33" s="8">
        <v>0.27378669381141663</v>
      </c>
      <c r="K33" s="116">
        <f t="shared" si="3"/>
        <v>4.997559089933854</v>
      </c>
      <c r="L33" s="116">
        <f t="shared" si="4"/>
        <v>2.4213222740789502</v>
      </c>
      <c r="M33" s="116">
        <f t="shared" si="5"/>
        <v>2.063979315531173</v>
      </c>
      <c r="N33" s="115">
        <f t="shared" si="6"/>
        <v>0.68021747645765118</v>
      </c>
      <c r="O33" s="115">
        <f t="shared" si="7"/>
        <v>0.86531521534963407</v>
      </c>
      <c r="P33" s="115">
        <f t="shared" si="8"/>
        <v>0.78609212503308035</v>
      </c>
    </row>
    <row r="34" spans="1:16" ht="15.6" x14ac:dyDescent="0.3">
      <c r="A34" s="1">
        <v>2017</v>
      </c>
      <c r="B34" s="8">
        <v>0.21875149011611938</v>
      </c>
      <c r="C34" s="8">
        <v>0.4594275951385498</v>
      </c>
      <c r="D34" s="8">
        <v>0.32182091474533081</v>
      </c>
      <c r="E34" s="116">
        <f t="shared" si="0"/>
        <v>7.355856514954465</v>
      </c>
      <c r="F34" s="116">
        <f t="shared" si="1"/>
        <v>2.8019293412123329</v>
      </c>
      <c r="G34" s="116">
        <f t="shared" si="2"/>
        <v>2.6252826603299528</v>
      </c>
      <c r="H34" s="8">
        <v>0.27368089556694031</v>
      </c>
      <c r="I34" s="8">
        <v>0.451872318983078</v>
      </c>
      <c r="J34" s="8">
        <v>0.27444681525230408</v>
      </c>
      <c r="K34" s="116">
        <f t="shared" si="3"/>
        <v>5.0139929329699306</v>
      </c>
      <c r="L34" s="116">
        <f t="shared" si="4"/>
        <v>2.429419140963859</v>
      </c>
      <c r="M34" s="116">
        <f t="shared" si="5"/>
        <v>2.0638649166897793</v>
      </c>
      <c r="N34" s="115">
        <f t="shared" si="6"/>
        <v>0.68163278100605651</v>
      </c>
      <c r="O34" s="115">
        <f t="shared" si="7"/>
        <v>0.86705225047277712</v>
      </c>
      <c r="P34" s="115">
        <f t="shared" si="8"/>
        <v>0.78614960128917588</v>
      </c>
    </row>
    <row r="35" spans="1:16" ht="15.6" x14ac:dyDescent="0.3">
      <c r="A35" s="1">
        <v>2018</v>
      </c>
      <c r="B35" s="8">
        <v>0.2188153862953186</v>
      </c>
      <c r="C35" s="8">
        <v>0.4581151008605957</v>
      </c>
      <c r="D35" s="8">
        <v>0.32306951284408569</v>
      </c>
      <c r="E35" s="116">
        <f t="shared" si="0"/>
        <v>7.3822393917049132</v>
      </c>
      <c r="F35" s="116">
        <f t="shared" si="1"/>
        <v>2.8208588822955711</v>
      </c>
      <c r="G35" s="116">
        <f t="shared" si="2"/>
        <v>2.6170183265946867</v>
      </c>
      <c r="H35" s="8">
        <v>0.27296629548072815</v>
      </c>
      <c r="I35" s="8">
        <v>0.44921272993087769</v>
      </c>
      <c r="J35" s="8">
        <v>0.27782097458839417</v>
      </c>
      <c r="K35" s="116">
        <f t="shared" si="3"/>
        <v>5.0889245153713265</v>
      </c>
      <c r="L35" s="116">
        <f t="shared" si="4"/>
        <v>2.4738477436393547</v>
      </c>
      <c r="M35" s="116">
        <f t="shared" si="5"/>
        <v>2.0570888117329527</v>
      </c>
      <c r="N35" s="115">
        <f t="shared" si="6"/>
        <v>0.6893469915225886</v>
      </c>
      <c r="O35" s="115">
        <f t="shared" si="7"/>
        <v>0.87698387153141666</v>
      </c>
      <c r="P35" s="115">
        <f t="shared" si="8"/>
        <v>0.78604295232799348</v>
      </c>
    </row>
    <row r="36" spans="1:16" ht="15.6" x14ac:dyDescent="0.3">
      <c r="A36" s="1"/>
      <c r="B36" s="1"/>
      <c r="C36" s="1"/>
      <c r="D36" s="1"/>
      <c r="E36" s="1"/>
      <c r="F36" s="1"/>
      <c r="G36" s="1"/>
    </row>
    <row r="37" spans="1:16" ht="15.6" x14ac:dyDescent="0.3">
      <c r="A37" s="1" t="s">
        <v>225</v>
      </c>
      <c r="B37" s="117">
        <f>AVERAGE(B7:B35)</f>
        <v>0.22189916156489273</v>
      </c>
      <c r="C37" s="117">
        <f>AVERAGE(C7:C35)</f>
        <v>0.46253600613824253</v>
      </c>
      <c r="D37" s="117">
        <f>AVERAGE(D7:D35)</f>
        <v>0.3155648338383642</v>
      </c>
      <c r="E37" s="116">
        <f>(D37/0.1)/(B37/0.5)</f>
        <v>7.1105458806810233</v>
      </c>
      <c r="F37" s="116">
        <f>(D37/0.1)/(C37/0.4)</f>
        <v>2.7289969182987095</v>
      </c>
      <c r="G37" s="116">
        <f>(C37/0.4)/(B37/0.5)</f>
        <v>2.6055529168987945</v>
      </c>
      <c r="H37" s="117">
        <f>AVERAGE(H7:H35)</f>
        <v>0.26389070831496142</v>
      </c>
      <c r="I37" s="117">
        <f>AVERAGE(I7:I35)</f>
        <v>0.44871574640274048</v>
      </c>
      <c r="J37" s="117">
        <f>AVERAGE(J7:J35)</f>
        <v>0.28739354425463182</v>
      </c>
      <c r="K37" s="116">
        <f>(J37/0.1)/(H37/0.5)</f>
        <v>5.4453138211978853</v>
      </c>
      <c r="L37" s="116">
        <f>(J37/0.1)/(I37/0.4)</f>
        <v>2.5619207398769066</v>
      </c>
      <c r="M37" s="116">
        <f>(I37/0.4)/(H37/0.5)</f>
        <v>2.1254809863709982</v>
      </c>
      <c r="N37" s="115">
        <f>AVERAGE(N7:N35)</f>
        <v>0.76769296976742318</v>
      </c>
      <c r="O37" s="115">
        <f>AVERAGE(O7:O35)</f>
        <v>0.93963252392424412</v>
      </c>
      <c r="P37" s="115">
        <f>AVERAGE(P7:P35)</f>
        <v>0.81609541036960309</v>
      </c>
    </row>
    <row r="38" spans="1:16" ht="15.6" x14ac:dyDescent="0.3">
      <c r="A38" s="1" t="s">
        <v>224</v>
      </c>
      <c r="B38" s="117">
        <f>AVERAGE(B7:B16)</f>
        <v>0.22840077877044679</v>
      </c>
      <c r="C38" s="117">
        <f>AVERAGE(C7:C16)</f>
        <v>0.46844615340232848</v>
      </c>
      <c r="D38" s="117">
        <f>AVERAGE(D7:D16)</f>
        <v>0.3031530648469925</v>
      </c>
      <c r="E38" s="116">
        <f>(D38/0.1)/(B38/0.5)</f>
        <v>6.6364280034192697</v>
      </c>
      <c r="F38" s="116">
        <f>(D38/0.1)/(C38/0.4)</f>
        <v>2.5885840892934153</v>
      </c>
      <c r="G38" s="116">
        <f>(C38/0.4)/(B38/0.5)</f>
        <v>2.5637289632073577</v>
      </c>
      <c r="H38" s="117">
        <f>AVERAGE(H7:H16)</f>
        <v>0.26019008755683898</v>
      </c>
      <c r="I38" s="117">
        <f>AVERAGE(I7:I16)</f>
        <v>0.45327399671077728</v>
      </c>
      <c r="J38" s="117">
        <f>AVERAGE(J7:J16)</f>
        <v>0.28653591275215151</v>
      </c>
      <c r="K38" s="116">
        <f>(J38/0.1)/(H38/0.5)</f>
        <v>5.5062803399371854</v>
      </c>
      <c r="L38" s="116">
        <f>(J38/0.1)/(I38/0.4)</f>
        <v>2.5285890197225043</v>
      </c>
      <c r="M38" s="116">
        <f>(I38/0.4)/(H38/0.5)</f>
        <v>2.1776098436674629</v>
      </c>
      <c r="N38" s="115">
        <f>AVERAGE(N7:N16)</f>
        <v>0.82979199190356534</v>
      </c>
      <c r="O38" s="115">
        <f>AVERAGE(O7:O16)</f>
        <v>0.97695760818811905</v>
      </c>
      <c r="P38" s="115">
        <f>AVERAGE(P7:P16)</f>
        <v>0.84937122943644616</v>
      </c>
    </row>
    <row r="39" spans="1:16" ht="15.6" x14ac:dyDescent="0.3">
      <c r="A39" s="1" t="s">
        <v>223</v>
      </c>
      <c r="B39" s="117">
        <f>AVERAGE(B17:B26)</f>
        <v>0.21791875213384629</v>
      </c>
      <c r="C39" s="117">
        <f>AVERAGE(C17:C26)</f>
        <v>0.45771403610706329</v>
      </c>
      <c r="D39" s="117">
        <f>AVERAGE(D17:D26)</f>
        <v>0.32436721324920653</v>
      </c>
      <c r="E39" s="116">
        <f>(D39/0.1)/(B39/0.5)</f>
        <v>7.4423887360088052</v>
      </c>
      <c r="F39" s="116">
        <f>(D39/0.1)/(C39/0.4)</f>
        <v>2.8346713245501975</v>
      </c>
      <c r="G39" s="116">
        <f>(C39/0.4)/(B39/0.5)</f>
        <v>2.625485597413928</v>
      </c>
      <c r="H39" s="117">
        <f>AVERAGE(H17:H26)</f>
        <v>0.26093704104423521</v>
      </c>
      <c r="I39" s="117">
        <f>AVERAGE(I17:I26)</f>
        <v>0.44187442362308504</v>
      </c>
      <c r="J39" s="117">
        <f>AVERAGE(J17:J26)</f>
        <v>0.29718852937221529</v>
      </c>
      <c r="K39" s="116">
        <f>(J39/0.1)/(H39/0.5)</f>
        <v>5.6946405190866436</v>
      </c>
      <c r="L39" s="116">
        <f>(J39/0.1)/(I39/0.4)</f>
        <v>2.6902532799745336</v>
      </c>
      <c r="M39" s="116">
        <f>(I39/0.4)/(H39/0.5)</f>
        <v>2.1167674291026417</v>
      </c>
      <c r="N39" s="115">
        <f>AVERAGE(N17:N26)</f>
        <v>0.76524090759695274</v>
      </c>
      <c r="O39" s="115">
        <f>AVERAGE(O17:O26)</f>
        <v>0.94911644569886544</v>
      </c>
      <c r="P39" s="115">
        <f>AVERAGE(P17:P26)</f>
        <v>0.80621970468490078</v>
      </c>
    </row>
    <row r="40" spans="1:16" ht="15.6" x14ac:dyDescent="0.3">
      <c r="A40" s="1" t="s">
        <v>222</v>
      </c>
      <c r="B40" s="117">
        <f>AVERAGE(B27:B35)</f>
        <v>0.21909781959321764</v>
      </c>
      <c r="C40" s="117">
        <f>AVERAGE(C27:C35)</f>
        <v>0.46132692032390171</v>
      </c>
      <c r="D40" s="117">
        <f>AVERAGE(D27:D35)</f>
        <v>0.31957526670561898</v>
      </c>
      <c r="E40" s="116">
        <f>(D40/0.1)/(B40/0.5)</f>
        <v>7.2929814477147739</v>
      </c>
      <c r="F40" s="116">
        <f>(D40/0.1)/(C40/0.4)</f>
        <v>2.7709223340466873</v>
      </c>
      <c r="G40" s="116">
        <f>(C40/0.4)/(B40/0.5)</f>
        <v>2.6319689145036476</v>
      </c>
      <c r="H40" s="117">
        <f>AVERAGE(H27:H35)</f>
        <v>0.2712843616803487</v>
      </c>
      <c r="I40" s="117">
        <f>AVERAGE(I27:I35)</f>
        <v>0.45125249359342789</v>
      </c>
      <c r="J40" s="117">
        <f>AVERAGE(J27:J35)</f>
        <v>0.27746315134896171</v>
      </c>
      <c r="K40" s="116">
        <f>(J40/0.1)/(H40/0.5)</f>
        <v>5.1138803141902702</v>
      </c>
      <c r="L40" s="116">
        <f>(J40/0.1)/(I40/0.4)</f>
        <v>2.4594935676872036</v>
      </c>
      <c r="M40" s="116">
        <f>(I40/0.4)/(H40/0.5)</f>
        <v>2.0792411825655361</v>
      </c>
      <c r="N40" s="115">
        <f>AVERAGE(N27:N35)</f>
        <v>0.70141856980556616</v>
      </c>
      <c r="O40" s="115">
        <f>AVERAGE(O27:O35)</f>
        <v>0.88762251721480423</v>
      </c>
      <c r="P40" s="115">
        <f>AVERAGE(P27:P35)</f>
        <v>0.79009528438944721</v>
      </c>
    </row>
    <row r="42" spans="1:16" ht="15.6" x14ac:dyDescent="0.3">
      <c r="A42" s="118" t="s">
        <v>238</v>
      </c>
      <c r="B42" s="1"/>
      <c r="C42" s="1"/>
      <c r="D42" s="1"/>
      <c r="E42" s="1"/>
      <c r="F42" s="1"/>
      <c r="G42" s="1"/>
    </row>
    <row r="43" spans="1:16" ht="15.6" x14ac:dyDescent="0.3">
      <c r="A43" s="1"/>
      <c r="B43" s="420" t="s">
        <v>233</v>
      </c>
      <c r="C43" s="420"/>
      <c r="D43" s="420"/>
      <c r="E43" s="420"/>
      <c r="F43" s="420"/>
      <c r="G43" s="420"/>
      <c r="H43" s="420" t="s">
        <v>232</v>
      </c>
      <c r="I43" s="420"/>
      <c r="J43" s="420"/>
      <c r="K43" s="420"/>
      <c r="L43" s="420"/>
      <c r="M43" s="420"/>
      <c r="N43" s="420" t="s">
        <v>231</v>
      </c>
      <c r="O43" s="420"/>
      <c r="P43" s="420"/>
    </row>
    <row r="44" spans="1:16" ht="15.6" x14ac:dyDescent="0.3">
      <c r="A44" s="1"/>
      <c r="B44" s="1" t="s">
        <v>230</v>
      </c>
      <c r="C44" s="1"/>
      <c r="D44" s="1"/>
      <c r="E44" s="1" t="s">
        <v>229</v>
      </c>
      <c r="F44" s="1"/>
      <c r="G44" s="1"/>
      <c r="H44" s="1" t="s">
        <v>230</v>
      </c>
      <c r="I44" s="1"/>
      <c r="J44" s="1"/>
      <c r="K44" s="1" t="s">
        <v>229</v>
      </c>
      <c r="L44" s="1"/>
      <c r="M44" s="1"/>
      <c r="N44" s="1" t="s">
        <v>229</v>
      </c>
    </row>
    <row r="45" spans="1:16" ht="15.6" x14ac:dyDescent="0.3">
      <c r="A45" s="1"/>
      <c r="B45" s="1" t="s">
        <v>129</v>
      </c>
      <c r="C45" s="1" t="s">
        <v>128</v>
      </c>
      <c r="D45" s="1" t="s">
        <v>127</v>
      </c>
      <c r="E45" s="1" t="s">
        <v>228</v>
      </c>
      <c r="F45" s="1" t="s">
        <v>227</v>
      </c>
      <c r="G45" s="1" t="s">
        <v>226</v>
      </c>
      <c r="H45" s="1" t="s">
        <v>129</v>
      </c>
      <c r="I45" s="1" t="s">
        <v>128</v>
      </c>
      <c r="J45" s="1" t="s">
        <v>127</v>
      </c>
      <c r="K45" s="1" t="s">
        <v>228</v>
      </c>
      <c r="L45" s="1" t="s">
        <v>227</v>
      </c>
      <c r="M45" s="1" t="s">
        <v>226</v>
      </c>
      <c r="N45" s="1" t="s">
        <v>228</v>
      </c>
      <c r="O45" s="1" t="s">
        <v>227</v>
      </c>
      <c r="P45" s="1" t="s">
        <v>226</v>
      </c>
    </row>
    <row r="46" spans="1:16" ht="15.6" x14ac:dyDescent="0.3">
      <c r="A46" s="1">
        <v>1990</v>
      </c>
      <c r="B46" s="8">
        <v>0.16803818941116333</v>
      </c>
      <c r="C46" s="8">
        <v>0.4448210597038269</v>
      </c>
      <c r="D46" s="8">
        <v>0.38714075088500977</v>
      </c>
      <c r="E46" s="116">
        <f t="shared" ref="E46:E70" si="9">(D46/0.1)/(B46/0.5)</f>
        <v>11.519427584932391</v>
      </c>
      <c r="F46" s="116">
        <f t="shared" ref="F46:F70" si="10">(D46/0.1)/(C46/0.4)</f>
        <v>3.4813167446952971</v>
      </c>
      <c r="G46" s="116">
        <f t="shared" ref="G46:G70" si="11">(C46/0.4)/(B46/0.5)</f>
        <v>3.3089283250325536</v>
      </c>
      <c r="H46" s="8">
        <v>0.21457616952553588</v>
      </c>
      <c r="I46" s="8">
        <v>0.4402505089026475</v>
      </c>
      <c r="J46" s="8">
        <v>0.34517332157181646</v>
      </c>
      <c r="K46" s="116">
        <f t="shared" ref="K46:K70" si="12">(J46/0.1)/(H46/0.5)</f>
        <v>8.0431420305212118</v>
      </c>
      <c r="L46" s="116">
        <f t="shared" ref="L46:L70" si="13">(J46/0.1)/(I46/0.4)</f>
        <v>3.1361537542085576</v>
      </c>
      <c r="M46" s="116">
        <f t="shared" ref="M46:M70" si="14">(I46/0.4)/(H46/0.5)</f>
        <v>2.5646516914955866</v>
      </c>
      <c r="N46" s="115">
        <f t="shared" ref="N46:N70" si="15">K46/E46</f>
        <v>0.6982241062951583</v>
      </c>
      <c r="O46" s="115">
        <f t="shared" ref="O46:O70" si="16">L46/F46</f>
        <v>0.90085274745175481</v>
      </c>
      <c r="P46" s="115">
        <f t="shared" ref="P46:P70" si="17">M46/G46</f>
        <v>0.77507018574370456</v>
      </c>
    </row>
    <row r="47" spans="1:16" ht="15.6" x14ac:dyDescent="0.3">
      <c r="A47" s="1">
        <v>1991</v>
      </c>
      <c r="B47" s="8">
        <v>0.16619127988815308</v>
      </c>
      <c r="C47" s="8">
        <v>0.4482463002204895</v>
      </c>
      <c r="D47" s="8">
        <v>0.38556241989135742</v>
      </c>
      <c r="E47" s="116">
        <f t="shared" si="9"/>
        <v>11.599959400723112</v>
      </c>
      <c r="F47" s="116">
        <f t="shared" si="10"/>
        <v>3.4406300259629736</v>
      </c>
      <c r="G47" s="116">
        <f t="shared" si="11"/>
        <v>3.37146374739216</v>
      </c>
      <c r="H47" s="8">
        <v>0.21362813034035669</v>
      </c>
      <c r="I47" s="8">
        <v>0.44250115374117605</v>
      </c>
      <c r="J47" s="8">
        <v>0.34387071591846724</v>
      </c>
      <c r="K47" s="116">
        <f t="shared" si="12"/>
        <v>8.0483482060767315</v>
      </c>
      <c r="L47" s="116">
        <f t="shared" si="13"/>
        <v>3.1084277454300255</v>
      </c>
      <c r="M47" s="116">
        <f t="shared" si="14"/>
        <v>2.5892022801267682</v>
      </c>
      <c r="N47" s="115">
        <f t="shared" si="15"/>
        <v>0.69382554955968367</v>
      </c>
      <c r="O47" s="115">
        <f t="shared" si="16"/>
        <v>0.90344725296641848</v>
      </c>
      <c r="P47" s="115">
        <f t="shared" si="17"/>
        <v>0.76797571444436441</v>
      </c>
    </row>
    <row r="48" spans="1:16" ht="15.6" x14ac:dyDescent="0.3">
      <c r="A48" s="1">
        <v>1992</v>
      </c>
      <c r="B48" s="8">
        <v>0.15830767154693604</v>
      </c>
      <c r="C48" s="8">
        <v>0.44392475485801697</v>
      </c>
      <c r="D48" s="8">
        <v>0.397767573595047</v>
      </c>
      <c r="E48" s="116">
        <f t="shared" si="9"/>
        <v>12.563117431650001</v>
      </c>
      <c r="F48" s="116">
        <f t="shared" si="10"/>
        <v>3.5840990550055474</v>
      </c>
      <c r="G48" s="116">
        <f t="shared" si="11"/>
        <v>3.5052372266621283</v>
      </c>
      <c r="H48" s="8">
        <v>0.2069556669574362</v>
      </c>
      <c r="I48" s="8">
        <v>0.43944440346427938</v>
      </c>
      <c r="J48" s="8">
        <v>0.35359992957828434</v>
      </c>
      <c r="K48" s="116">
        <f t="shared" si="12"/>
        <v>8.5428907257467834</v>
      </c>
      <c r="L48" s="116">
        <f t="shared" si="13"/>
        <v>3.2186090143894805</v>
      </c>
      <c r="M48" s="116">
        <f t="shared" si="14"/>
        <v>2.6542182314018143</v>
      </c>
      <c r="N48" s="115">
        <f t="shared" si="15"/>
        <v>0.67999768148507922</v>
      </c>
      <c r="O48" s="115">
        <f t="shared" si="16"/>
        <v>0.89802457046893724</v>
      </c>
      <c r="P48" s="115">
        <f t="shared" si="17"/>
        <v>0.75721500707936418</v>
      </c>
    </row>
    <row r="49" spans="1:16" ht="15.6" x14ac:dyDescent="0.3">
      <c r="A49" s="1">
        <v>1993</v>
      </c>
      <c r="B49" s="8">
        <v>0.15894609689712524</v>
      </c>
      <c r="C49" s="8">
        <v>0.44548815488815308</v>
      </c>
      <c r="D49" s="8">
        <v>0.39556574821472168</v>
      </c>
      <c r="E49" s="116">
        <f t="shared" si="9"/>
        <v>12.443392946941751</v>
      </c>
      <c r="F49" s="116">
        <f t="shared" si="10"/>
        <v>3.5517509848407509</v>
      </c>
      <c r="G49" s="116">
        <f t="shared" si="11"/>
        <v>3.5034530855489217</v>
      </c>
      <c r="H49" s="8">
        <v>0.2089693747000074</v>
      </c>
      <c r="I49" s="8">
        <v>0.44156085004039758</v>
      </c>
      <c r="J49" s="8">
        <v>0.34946977525959505</v>
      </c>
      <c r="K49" s="116">
        <f t="shared" si="12"/>
        <v>8.3617462071006194</v>
      </c>
      <c r="L49" s="116">
        <f t="shared" si="13"/>
        <v>3.1657677552493406</v>
      </c>
      <c r="M49" s="116">
        <f t="shared" si="14"/>
        <v>2.641301211447217</v>
      </c>
      <c r="N49" s="115">
        <f t="shared" si="15"/>
        <v>0.67198281391215808</v>
      </c>
      <c r="O49" s="115">
        <f t="shared" si="16"/>
        <v>0.89132593156478945</v>
      </c>
      <c r="P49" s="115">
        <f t="shared" si="17"/>
        <v>0.75391368086020127</v>
      </c>
    </row>
    <row r="50" spans="1:16" ht="15.6" x14ac:dyDescent="0.3">
      <c r="A50" s="1">
        <v>1994</v>
      </c>
      <c r="B50" s="8">
        <v>0.15776264667510986</v>
      </c>
      <c r="C50" s="8">
        <v>0.44365590810775757</v>
      </c>
      <c r="D50" s="8">
        <v>0.39858144521713257</v>
      </c>
      <c r="E50" s="116">
        <f t="shared" si="9"/>
        <v>12.632313593152229</v>
      </c>
      <c r="F50" s="116">
        <f t="shared" si="10"/>
        <v>3.593608811992405</v>
      </c>
      <c r="G50" s="116">
        <f t="shared" si="11"/>
        <v>3.5152166677119467</v>
      </c>
      <c r="H50" s="8">
        <v>0.20824182807334898</v>
      </c>
      <c r="I50" s="8">
        <v>0.44124513785119857</v>
      </c>
      <c r="J50" s="8">
        <v>0.35051303407545242</v>
      </c>
      <c r="K50" s="116">
        <f t="shared" si="12"/>
        <v>8.4160093416004607</v>
      </c>
      <c r="L50" s="116">
        <f t="shared" si="13"/>
        <v>3.1774902792801423</v>
      </c>
      <c r="M50" s="116">
        <f t="shared" si="14"/>
        <v>2.6486341741089765</v>
      </c>
      <c r="N50" s="115">
        <f t="shared" si="15"/>
        <v>0.66622865871241843</v>
      </c>
      <c r="O50" s="115">
        <f t="shared" si="16"/>
        <v>0.88420594603296454</v>
      </c>
      <c r="P50" s="115">
        <f t="shared" si="17"/>
        <v>0.75347679090090669</v>
      </c>
    </row>
    <row r="51" spans="1:16" ht="15.6" x14ac:dyDescent="0.3">
      <c r="A51" s="1">
        <v>1995</v>
      </c>
      <c r="B51" s="8">
        <v>0.15379762649536133</v>
      </c>
      <c r="C51" s="8">
        <v>0.43962365388870239</v>
      </c>
      <c r="D51" s="8">
        <v>0.40657871961593628</v>
      </c>
      <c r="E51" s="116">
        <f t="shared" si="9"/>
        <v>13.21797770488347</v>
      </c>
      <c r="F51" s="116">
        <f t="shared" si="10"/>
        <v>3.6993343376275023</v>
      </c>
      <c r="G51" s="116">
        <f t="shared" si="11"/>
        <v>3.573069233142244</v>
      </c>
      <c r="H51" s="8">
        <v>0.20484363445528506</v>
      </c>
      <c r="I51" s="8">
        <v>0.43867829170741779</v>
      </c>
      <c r="J51" s="8">
        <v>0.35647807383729713</v>
      </c>
      <c r="K51" s="116">
        <f t="shared" si="12"/>
        <v>8.7012241016235254</v>
      </c>
      <c r="L51" s="116">
        <f t="shared" si="13"/>
        <v>3.2504738034774223</v>
      </c>
      <c r="M51" s="116">
        <f t="shared" si="14"/>
        <v>2.6769094684949564</v>
      </c>
      <c r="N51" s="115">
        <f t="shared" si="15"/>
        <v>0.6582870917091046</v>
      </c>
      <c r="O51" s="115">
        <f t="shared" si="16"/>
        <v>0.87866451280585034</v>
      </c>
      <c r="P51" s="115">
        <f t="shared" si="17"/>
        <v>0.7491904840984055</v>
      </c>
    </row>
    <row r="52" spans="1:16" ht="15.6" x14ac:dyDescent="0.3">
      <c r="A52" s="1">
        <v>1996</v>
      </c>
      <c r="B52" s="8">
        <v>0.15079790353775024</v>
      </c>
      <c r="C52" s="8">
        <v>0.43374183773994446</v>
      </c>
      <c r="D52" s="8">
        <v>0.4154602587223053</v>
      </c>
      <c r="E52" s="116">
        <f t="shared" si="9"/>
        <v>13.77539902662839</v>
      </c>
      <c r="F52" s="116">
        <f t="shared" si="10"/>
        <v>3.8314058969925782</v>
      </c>
      <c r="G52" s="116">
        <f t="shared" si="11"/>
        <v>3.5953901510255659</v>
      </c>
      <c r="H52" s="8">
        <v>0.2022285655033976</v>
      </c>
      <c r="I52" s="8">
        <v>0.43530835989286631</v>
      </c>
      <c r="J52" s="8">
        <v>0.362463074603736</v>
      </c>
      <c r="K52" s="116">
        <f t="shared" si="12"/>
        <v>8.9617179873049704</v>
      </c>
      <c r="L52" s="116">
        <f t="shared" si="13"/>
        <v>3.3306327927443591</v>
      </c>
      <c r="M52" s="116">
        <f t="shared" si="14"/>
        <v>2.6906952957491108</v>
      </c>
      <c r="N52" s="115">
        <f t="shared" si="15"/>
        <v>0.65055959322714463</v>
      </c>
      <c r="O52" s="115">
        <f t="shared" si="16"/>
        <v>0.86929781972688003</v>
      </c>
      <c r="P52" s="115">
        <f t="shared" si="17"/>
        <v>0.74837366258613247</v>
      </c>
    </row>
    <row r="53" spans="1:16" ht="15.6" x14ac:dyDescent="0.3">
      <c r="A53" s="1">
        <v>1997</v>
      </c>
      <c r="B53" s="8">
        <v>0.14862990379333496</v>
      </c>
      <c r="C53" s="8">
        <v>0.42869958281517029</v>
      </c>
      <c r="D53" s="8">
        <v>0.42267051339149475</v>
      </c>
      <c r="E53" s="116">
        <f t="shared" si="9"/>
        <v>14.218892114039322</v>
      </c>
      <c r="F53" s="116">
        <f t="shared" si="10"/>
        <v>3.9437455069670557</v>
      </c>
      <c r="G53" s="116">
        <f t="shared" si="11"/>
        <v>3.6054284154289626</v>
      </c>
      <c r="H53" s="8">
        <v>0.19980486061761538</v>
      </c>
      <c r="I53" s="8">
        <v>0.43334139429073915</v>
      </c>
      <c r="J53" s="8">
        <v>0.36685374509164537</v>
      </c>
      <c r="K53" s="116">
        <f t="shared" si="12"/>
        <v>9.1803008184502222</v>
      </c>
      <c r="L53" s="116">
        <f t="shared" si="13"/>
        <v>3.3862792701083562</v>
      </c>
      <c r="M53" s="116">
        <f t="shared" si="14"/>
        <v>2.7110288568008345</v>
      </c>
      <c r="N53" s="115">
        <f t="shared" si="15"/>
        <v>0.64564107701371887</v>
      </c>
      <c r="O53" s="115">
        <f t="shared" si="16"/>
        <v>0.85864548412825448</v>
      </c>
      <c r="P53" s="115">
        <f t="shared" si="17"/>
        <v>0.75192974160833115</v>
      </c>
    </row>
    <row r="54" spans="1:16" ht="15.6" x14ac:dyDescent="0.3">
      <c r="A54" s="1">
        <v>1998</v>
      </c>
      <c r="B54" s="8">
        <v>0.14906054735183716</v>
      </c>
      <c r="C54" s="8">
        <v>0.42462053894996643</v>
      </c>
      <c r="D54" s="8">
        <v>0.42631891369819641</v>
      </c>
      <c r="E54" s="116">
        <f t="shared" si="9"/>
        <v>14.300192816679003</v>
      </c>
      <c r="F54" s="116">
        <f t="shared" si="10"/>
        <v>4.015998988201841</v>
      </c>
      <c r="G54" s="116">
        <f t="shared" si="11"/>
        <v>3.560805881348565</v>
      </c>
      <c r="H54" s="8">
        <v>0.19853016732737308</v>
      </c>
      <c r="I54" s="8">
        <v>0.43408302516326724</v>
      </c>
      <c r="J54" s="8">
        <v>0.36738680750935965</v>
      </c>
      <c r="K54" s="116">
        <f t="shared" si="12"/>
        <v>9.2526695679338413</v>
      </c>
      <c r="L54" s="116">
        <f t="shared" si="13"/>
        <v>3.3854058897712314</v>
      </c>
      <c r="M54" s="116">
        <f t="shared" si="14"/>
        <v>2.7331049419776043</v>
      </c>
      <c r="N54" s="115">
        <f t="shared" si="15"/>
        <v>0.64703110556257726</v>
      </c>
      <c r="O54" s="115">
        <f t="shared" si="16"/>
        <v>0.84297976660772089</v>
      </c>
      <c r="P54" s="115">
        <f t="shared" si="17"/>
        <v>0.76755235557589852</v>
      </c>
    </row>
    <row r="55" spans="1:16" ht="15.6" x14ac:dyDescent="0.3">
      <c r="A55" s="1">
        <v>1999</v>
      </c>
      <c r="B55" s="8">
        <v>0.14768904447555542</v>
      </c>
      <c r="C55" s="8">
        <v>0.41882997751235962</v>
      </c>
      <c r="D55" s="8">
        <v>0.43348097801208496</v>
      </c>
      <c r="E55" s="116">
        <f t="shared" si="9"/>
        <v>14.675461526323033</v>
      </c>
      <c r="F55" s="116">
        <f t="shared" si="10"/>
        <v>4.1399231314505709</v>
      </c>
      <c r="G55" s="116">
        <f t="shared" si="11"/>
        <v>3.5448632886043367</v>
      </c>
      <c r="H55" s="8">
        <v>0.19570343291462677</v>
      </c>
      <c r="I55" s="8">
        <v>0.43225384241250708</v>
      </c>
      <c r="J55" s="8">
        <v>0.37204272467286614</v>
      </c>
      <c r="K55" s="116">
        <f t="shared" si="12"/>
        <v>9.505268229892657</v>
      </c>
      <c r="L55" s="116">
        <f t="shared" si="13"/>
        <v>3.4428170502444675</v>
      </c>
      <c r="M55" s="116">
        <f t="shared" si="14"/>
        <v>2.7608984419365838</v>
      </c>
      <c r="N55" s="115">
        <f t="shared" si="15"/>
        <v>0.64769807837683868</v>
      </c>
      <c r="O55" s="115">
        <f t="shared" si="16"/>
        <v>0.83161376212271665</v>
      </c>
      <c r="P55" s="115">
        <f t="shared" si="17"/>
        <v>0.77884482902684493</v>
      </c>
    </row>
    <row r="56" spans="1:16" ht="15.6" x14ac:dyDescent="0.3">
      <c r="A56" s="1">
        <v>2000</v>
      </c>
      <c r="B56" s="8">
        <v>0.14615023136138916</v>
      </c>
      <c r="C56" s="8">
        <v>0.41501730680465698</v>
      </c>
      <c r="D56" s="8">
        <v>0.43883246183395386</v>
      </c>
      <c r="E56" s="116">
        <f t="shared" si="9"/>
        <v>15.013060798680584</v>
      </c>
      <c r="F56" s="116">
        <f t="shared" si="10"/>
        <v>4.2295340906398042</v>
      </c>
      <c r="G56" s="116">
        <f t="shared" si="11"/>
        <v>3.5495779149541149</v>
      </c>
      <c r="H56" s="8">
        <v>0.19217576491234817</v>
      </c>
      <c r="I56" s="8">
        <v>0.43094460350095104</v>
      </c>
      <c r="J56" s="8">
        <v>0.37687963158670074</v>
      </c>
      <c r="K56" s="116">
        <f t="shared" si="12"/>
        <v>9.8055972811815373</v>
      </c>
      <c r="L56" s="116">
        <f t="shared" si="13"/>
        <v>3.4981724196100208</v>
      </c>
      <c r="M56" s="116">
        <f t="shared" si="14"/>
        <v>2.8030628868415453</v>
      </c>
      <c r="N56" s="115">
        <f t="shared" si="15"/>
        <v>0.65313778533710443</v>
      </c>
      <c r="O56" s="115">
        <f t="shared" si="16"/>
        <v>0.82708221393738668</v>
      </c>
      <c r="P56" s="115">
        <f t="shared" si="17"/>
        <v>0.78968907120828202</v>
      </c>
    </row>
    <row r="57" spans="1:16" ht="15.6" x14ac:dyDescent="0.3">
      <c r="A57" s="1">
        <v>2001</v>
      </c>
      <c r="B57" s="8">
        <v>0.14948296546936035</v>
      </c>
      <c r="C57" s="8">
        <v>0.42251256108283997</v>
      </c>
      <c r="D57" s="8">
        <v>0.42800447344779968</v>
      </c>
      <c r="E57" s="116">
        <f t="shared" si="9"/>
        <v>14.316162115994686</v>
      </c>
      <c r="F57" s="116">
        <f t="shared" si="10"/>
        <v>4.051992890823267</v>
      </c>
      <c r="G57" s="116">
        <f t="shared" si="11"/>
        <v>3.5331162965308138</v>
      </c>
      <c r="H57" s="8">
        <v>0.1927605570736764</v>
      </c>
      <c r="I57" s="8">
        <v>0.43114157166910472</v>
      </c>
      <c r="J57" s="8">
        <v>0.37609787125721883</v>
      </c>
      <c r="K57" s="116">
        <f t="shared" si="12"/>
        <v>9.7555712892411837</v>
      </c>
      <c r="L57" s="116">
        <f t="shared" si="13"/>
        <v>3.489321336388028</v>
      </c>
      <c r="M57" s="116">
        <f t="shared" si="14"/>
        <v>2.7958363099168348</v>
      </c>
      <c r="N57" s="115">
        <f t="shared" si="15"/>
        <v>0.68143760947927534</v>
      </c>
      <c r="O57" s="115">
        <f t="shared" si="16"/>
        <v>0.8611370825181982</v>
      </c>
      <c r="P57" s="115">
        <f t="shared" si="17"/>
        <v>0.79132303475605426</v>
      </c>
    </row>
    <row r="58" spans="1:16" ht="15.6" x14ac:dyDescent="0.3">
      <c r="A58" s="1">
        <v>2002</v>
      </c>
      <c r="B58" s="8">
        <v>0.14821606874465942</v>
      </c>
      <c r="C58" s="8">
        <v>0.42455491423606873</v>
      </c>
      <c r="D58" s="8">
        <v>0.42722901701927185</v>
      </c>
      <c r="E58" s="116">
        <f t="shared" si="9"/>
        <v>14.412371770407853</v>
      </c>
      <c r="F58" s="116">
        <f t="shared" si="10"/>
        <v>4.0251944113096876</v>
      </c>
      <c r="G58" s="116">
        <f t="shared" si="11"/>
        <v>3.5805405398340659</v>
      </c>
      <c r="H58" s="8">
        <v>0.19071085944845434</v>
      </c>
      <c r="I58" s="8">
        <v>0.42896882883757609</v>
      </c>
      <c r="J58" s="8">
        <v>0.38032031171396957</v>
      </c>
      <c r="K58" s="116">
        <f t="shared" si="12"/>
        <v>9.9711236374760084</v>
      </c>
      <c r="L58" s="116">
        <f t="shared" si="13"/>
        <v>3.5463678118017596</v>
      </c>
      <c r="M58" s="116">
        <f t="shared" si="14"/>
        <v>2.81164395985483</v>
      </c>
      <c r="N58" s="115">
        <f t="shared" si="15"/>
        <v>0.69184474258075823</v>
      </c>
      <c r="O58" s="115">
        <f t="shared" si="16"/>
        <v>0.88104261544173934</v>
      </c>
      <c r="P58" s="115">
        <f t="shared" si="17"/>
        <v>0.78525684280763119</v>
      </c>
    </row>
    <row r="59" spans="1:16" ht="15.6" x14ac:dyDescent="0.3">
      <c r="A59" s="1">
        <v>2003</v>
      </c>
      <c r="B59" s="8">
        <v>0.1451382040977478</v>
      </c>
      <c r="C59" s="8">
        <v>0.42619356513023376</v>
      </c>
      <c r="D59" s="8">
        <v>0.42866823077201843</v>
      </c>
      <c r="E59" s="116">
        <f t="shared" si="9"/>
        <v>14.767587673997902</v>
      </c>
      <c r="F59" s="116">
        <f t="shared" si="10"/>
        <v>4.0232257438333541</v>
      </c>
      <c r="G59" s="116">
        <f t="shared" si="11"/>
        <v>3.6705839081073424</v>
      </c>
      <c r="H59" s="8">
        <v>0.18769527111362994</v>
      </c>
      <c r="I59" s="8">
        <v>0.42853778566478556</v>
      </c>
      <c r="J59" s="8">
        <v>0.38376694322158456</v>
      </c>
      <c r="K59" s="116">
        <f t="shared" si="12"/>
        <v>10.223138306698564</v>
      </c>
      <c r="L59" s="116">
        <f t="shared" si="13"/>
        <v>3.5821059991361226</v>
      </c>
      <c r="M59" s="116">
        <f t="shared" si="14"/>
        <v>2.8539463402713441</v>
      </c>
      <c r="N59" s="115">
        <f t="shared" si="15"/>
        <v>0.69226867193069064</v>
      </c>
      <c r="O59" s="115">
        <f t="shared" si="16"/>
        <v>0.89035670062179262</v>
      </c>
      <c r="P59" s="115">
        <f t="shared" si="17"/>
        <v>0.7775183490473373</v>
      </c>
    </row>
    <row r="60" spans="1:16" ht="15.6" x14ac:dyDescent="0.3">
      <c r="A60" s="1">
        <v>2004</v>
      </c>
      <c r="B60" s="8">
        <v>0.14188343286514282</v>
      </c>
      <c r="C60" s="8">
        <v>0.4190920889377594</v>
      </c>
      <c r="D60" s="8">
        <v>0.43902447819709778</v>
      </c>
      <c r="E60" s="116">
        <f t="shared" si="9"/>
        <v>15.47130871207427</v>
      </c>
      <c r="F60" s="116">
        <f t="shared" si="10"/>
        <v>4.1902435267614759</v>
      </c>
      <c r="G60" s="116">
        <f t="shared" si="11"/>
        <v>3.69222185137092</v>
      </c>
      <c r="H60" s="8">
        <v>0.18462717080241114</v>
      </c>
      <c r="I60" s="8">
        <v>0.42486318372569648</v>
      </c>
      <c r="J60" s="8">
        <v>0.39050964547189221</v>
      </c>
      <c r="K60" s="116">
        <f t="shared" si="12"/>
        <v>10.575627730595986</v>
      </c>
      <c r="L60" s="116">
        <f t="shared" si="13"/>
        <v>3.6765684618511556</v>
      </c>
      <c r="M60" s="116">
        <f t="shared" si="14"/>
        <v>2.8764941657773857</v>
      </c>
      <c r="N60" s="115">
        <f t="shared" si="15"/>
        <v>0.68356387474463953</v>
      </c>
      <c r="O60" s="115">
        <f t="shared" si="16"/>
        <v>0.87741164406563132</v>
      </c>
      <c r="P60" s="115">
        <f t="shared" si="17"/>
        <v>0.77906861547589423</v>
      </c>
    </row>
    <row r="61" spans="1:16" ht="15.6" x14ac:dyDescent="0.3">
      <c r="A61" s="1">
        <v>2005</v>
      </c>
      <c r="B61" s="8">
        <v>0.13831955194473267</v>
      </c>
      <c r="C61" s="8">
        <v>0.41104164719581604</v>
      </c>
      <c r="D61" s="8">
        <v>0.45063880085945129</v>
      </c>
      <c r="E61" s="116">
        <f t="shared" si="9"/>
        <v>16.289772289007622</v>
      </c>
      <c r="F61" s="116">
        <f t="shared" si="10"/>
        <v>4.3853347117867267</v>
      </c>
      <c r="G61" s="116">
        <f t="shared" si="11"/>
        <v>3.7146018171029516</v>
      </c>
      <c r="H61" s="8">
        <v>0.18391822969986013</v>
      </c>
      <c r="I61" s="8">
        <v>0.42095776136236618</v>
      </c>
      <c r="J61" s="8">
        <v>0.39512400893777366</v>
      </c>
      <c r="K61" s="116">
        <f t="shared" si="12"/>
        <v>10.741839174468581</v>
      </c>
      <c r="L61" s="116">
        <f t="shared" si="13"/>
        <v>3.7545240421178083</v>
      </c>
      <c r="M61" s="116">
        <f t="shared" si="14"/>
        <v>2.8610388571142162</v>
      </c>
      <c r="N61" s="115">
        <f t="shared" si="15"/>
        <v>0.65942230400097124</v>
      </c>
      <c r="O61" s="115">
        <f t="shared" si="16"/>
        <v>0.85615449877213456</v>
      </c>
      <c r="P61" s="115">
        <f t="shared" si="17"/>
        <v>0.77021414352980744</v>
      </c>
    </row>
    <row r="62" spans="1:16" ht="15.6" x14ac:dyDescent="0.3">
      <c r="A62" s="1">
        <v>2006</v>
      </c>
      <c r="B62" s="8">
        <v>0.13535594940185547</v>
      </c>
      <c r="C62" s="8">
        <v>0.40435737371444702</v>
      </c>
      <c r="D62" s="8">
        <v>0.46028667688369751</v>
      </c>
      <c r="E62" s="116">
        <f t="shared" si="9"/>
        <v>17.002823995462585</v>
      </c>
      <c r="F62" s="116">
        <f t="shared" si="10"/>
        <v>4.553266064179625</v>
      </c>
      <c r="G62" s="116">
        <f t="shared" si="11"/>
        <v>3.7342039221523136</v>
      </c>
      <c r="H62" s="8">
        <v>0.1812866668204039</v>
      </c>
      <c r="I62" s="8">
        <v>0.41642491496918566</v>
      </c>
      <c r="J62" s="8">
        <v>0.40228841821041039</v>
      </c>
      <c r="K62" s="116">
        <f t="shared" si="12"/>
        <v>11.095366947447584</v>
      </c>
      <c r="L62" s="116">
        <f t="shared" si="13"/>
        <v>3.8642108456952311</v>
      </c>
      <c r="M62" s="116">
        <f t="shared" si="14"/>
        <v>2.8713150991250727</v>
      </c>
      <c r="N62" s="115">
        <f t="shared" si="15"/>
        <v>0.65256024236965116</v>
      </c>
      <c r="O62" s="115">
        <f t="shared" si="16"/>
        <v>0.84866792127410129</v>
      </c>
      <c r="P62" s="115">
        <f t="shared" si="17"/>
        <v>0.76892295091107643</v>
      </c>
    </row>
    <row r="63" spans="1:16" ht="15.6" x14ac:dyDescent="0.3">
      <c r="A63" s="1">
        <v>2007</v>
      </c>
      <c r="B63" s="8">
        <v>0.13738417625427246</v>
      </c>
      <c r="C63" s="8">
        <v>0.40469321608543396</v>
      </c>
      <c r="D63" s="8">
        <v>0.45792260766029358</v>
      </c>
      <c r="E63" s="116">
        <f t="shared" si="9"/>
        <v>16.665769673967556</v>
      </c>
      <c r="F63" s="116">
        <f t="shared" si="10"/>
        <v>4.5261209178621122</v>
      </c>
      <c r="G63" s="116">
        <f t="shared" si="11"/>
        <v>3.6821308967237099</v>
      </c>
      <c r="H63" s="8">
        <v>0.18405236267526473</v>
      </c>
      <c r="I63" s="8">
        <v>0.41925536971197119</v>
      </c>
      <c r="J63" s="8">
        <v>0.3966922676127641</v>
      </c>
      <c r="K63" s="116">
        <f t="shared" si="12"/>
        <v>10.776614378829612</v>
      </c>
      <c r="L63" s="116">
        <f t="shared" si="13"/>
        <v>3.784731657798845</v>
      </c>
      <c r="M63" s="116">
        <f t="shared" si="14"/>
        <v>2.8473919297880057</v>
      </c>
      <c r="N63" s="115">
        <f t="shared" si="15"/>
        <v>0.6466316641626827</v>
      </c>
      <c r="O63" s="115">
        <f t="shared" si="16"/>
        <v>0.83619764617038594</v>
      </c>
      <c r="P63" s="115">
        <f t="shared" si="17"/>
        <v>0.77330002915473783</v>
      </c>
    </row>
    <row r="64" spans="1:16" ht="15.6" x14ac:dyDescent="0.3">
      <c r="A64" s="1">
        <v>2008</v>
      </c>
      <c r="B64" s="8">
        <v>0.13710874319076538</v>
      </c>
      <c r="C64" s="8">
        <v>0.4098031222820282</v>
      </c>
      <c r="D64" s="8">
        <v>0.45308813452720642</v>
      </c>
      <c r="E64" s="116">
        <f t="shared" si="9"/>
        <v>16.52294828116122</v>
      </c>
      <c r="F64" s="116">
        <f t="shared" si="10"/>
        <v>4.4224956804051807</v>
      </c>
      <c r="G64" s="116">
        <f t="shared" si="11"/>
        <v>3.7361140575828489</v>
      </c>
      <c r="H64" s="8">
        <v>0.19002702945812228</v>
      </c>
      <c r="I64" s="8">
        <v>0.41654193976859022</v>
      </c>
      <c r="J64" s="8">
        <v>0.3934310307732875</v>
      </c>
      <c r="K64" s="116">
        <f t="shared" si="12"/>
        <v>10.351975503042606</v>
      </c>
      <c r="L64" s="116">
        <f t="shared" si="13"/>
        <v>3.7780688397606061</v>
      </c>
      <c r="M64" s="116">
        <f t="shared" si="14"/>
        <v>2.740017702720988</v>
      </c>
      <c r="N64" s="115">
        <f t="shared" si="15"/>
        <v>0.62652108612150648</v>
      </c>
      <c r="O64" s="115">
        <f t="shared" si="16"/>
        <v>0.85428434820188826</v>
      </c>
      <c r="P64" s="115">
        <f t="shared" si="17"/>
        <v>0.73338705951972338</v>
      </c>
    </row>
    <row r="65" spans="1:16" ht="15.6" x14ac:dyDescent="0.3">
      <c r="A65" s="1">
        <v>2009</v>
      </c>
      <c r="B65" s="8">
        <v>0.13589709997177124</v>
      </c>
      <c r="C65" s="8">
        <v>0.42071524262428284</v>
      </c>
      <c r="D65" s="8">
        <v>0.44338765740394592</v>
      </c>
      <c r="E65" s="116">
        <f t="shared" si="9"/>
        <v>16.313359795611795</v>
      </c>
      <c r="F65" s="116">
        <f t="shared" si="10"/>
        <v>4.2155606689050771</v>
      </c>
      <c r="G65" s="116">
        <f t="shared" si="11"/>
        <v>3.8697959955701267</v>
      </c>
      <c r="H65" s="8">
        <v>0.18296006846741672</v>
      </c>
      <c r="I65" s="8">
        <v>0.4222688550214187</v>
      </c>
      <c r="J65" s="8">
        <v>0.39477107651116444</v>
      </c>
      <c r="K65" s="116">
        <f t="shared" si="12"/>
        <v>10.788449081212194</v>
      </c>
      <c r="L65" s="116">
        <f t="shared" si="13"/>
        <v>3.7395234985174599</v>
      </c>
      <c r="M65" s="116">
        <f t="shared" si="14"/>
        <v>2.8849796198604696</v>
      </c>
      <c r="N65" s="115">
        <f t="shared" si="15"/>
        <v>0.66132600619243553</v>
      </c>
      <c r="O65" s="115">
        <f t="shared" si="16"/>
        <v>0.88707619038696928</v>
      </c>
      <c r="P65" s="115">
        <f t="shared" si="17"/>
        <v>0.74551206915377288</v>
      </c>
    </row>
    <row r="66" spans="1:16" ht="15.6" x14ac:dyDescent="0.3">
      <c r="A66" s="1">
        <v>2010</v>
      </c>
      <c r="B66" s="8">
        <v>0.13031774759292603</v>
      </c>
      <c r="C66" s="8">
        <v>0.41217800974845886</v>
      </c>
      <c r="D66" s="8">
        <v>0.45750424265861511</v>
      </c>
      <c r="E66" s="116">
        <f t="shared" si="9"/>
        <v>17.553412758779512</v>
      </c>
      <c r="F66" s="116">
        <f t="shared" si="10"/>
        <v>4.4398704621609255</v>
      </c>
      <c r="G66" s="116">
        <f t="shared" si="11"/>
        <v>3.9535866887062521</v>
      </c>
      <c r="H66" s="8">
        <v>0.18521216354657197</v>
      </c>
      <c r="I66" s="8">
        <v>0.41292440137929953</v>
      </c>
      <c r="J66" s="8">
        <v>0.40186343507412847</v>
      </c>
      <c r="K66" s="116">
        <f t="shared" si="12"/>
        <v>10.848732269494791</v>
      </c>
      <c r="L66" s="116">
        <f t="shared" si="13"/>
        <v>3.8928523839402671</v>
      </c>
      <c r="M66" s="116">
        <f t="shared" si="14"/>
        <v>2.786833714592055</v>
      </c>
      <c r="N66" s="115">
        <f t="shared" si="15"/>
        <v>0.61804119908641075</v>
      </c>
      <c r="O66" s="115">
        <f t="shared" si="16"/>
        <v>0.87679413557610419</v>
      </c>
      <c r="P66" s="115">
        <f t="shared" si="17"/>
        <v>0.70488746902979926</v>
      </c>
    </row>
    <row r="67" spans="1:16" ht="15.6" x14ac:dyDescent="0.3">
      <c r="A67" s="1">
        <v>2011</v>
      </c>
      <c r="B67" s="8">
        <v>0.12730598449707031</v>
      </c>
      <c r="C67" s="8">
        <v>0.41345709562301636</v>
      </c>
      <c r="D67" s="8">
        <v>0.45923691987991333</v>
      </c>
      <c r="E67" s="116">
        <f t="shared" si="9"/>
        <v>18.036737302419656</v>
      </c>
      <c r="F67" s="116">
        <f t="shared" si="10"/>
        <v>4.4428979426551027</v>
      </c>
      <c r="G67" s="116">
        <f t="shared" si="11"/>
        <v>4.0596785105625885</v>
      </c>
      <c r="H67" s="8">
        <v>0.18257112644212453</v>
      </c>
      <c r="I67" s="8">
        <v>0.41348330287088153</v>
      </c>
      <c r="J67" s="8">
        <v>0.40394557068699399</v>
      </c>
      <c r="K67" s="116">
        <f t="shared" si="12"/>
        <v>11.062690430818085</v>
      </c>
      <c r="L67" s="116">
        <f t="shared" si="13"/>
        <v>3.9077328432111718</v>
      </c>
      <c r="M67" s="116">
        <f t="shared" si="14"/>
        <v>2.8309740902674765</v>
      </c>
      <c r="N67" s="115">
        <f t="shared" si="15"/>
        <v>0.61334210535593969</v>
      </c>
      <c r="O67" s="115">
        <f t="shared" si="16"/>
        <v>0.87954593908044776</v>
      </c>
      <c r="P67" s="115">
        <f t="shared" si="17"/>
        <v>0.69733947722751111</v>
      </c>
    </row>
    <row r="68" spans="1:16" ht="15.6" x14ac:dyDescent="0.3">
      <c r="A68" s="1">
        <v>2012</v>
      </c>
      <c r="B68" s="8">
        <v>0.12380164861679077</v>
      </c>
      <c r="C68" s="8">
        <v>0.40475207567214966</v>
      </c>
      <c r="D68" s="8">
        <v>0.47144627571105957</v>
      </c>
      <c r="E68" s="116">
        <f t="shared" si="9"/>
        <v>19.040387627241945</v>
      </c>
      <c r="F68" s="116">
        <f t="shared" si="10"/>
        <v>4.659111629539189</v>
      </c>
      <c r="G68" s="116">
        <f t="shared" si="11"/>
        <v>4.0866991695421433</v>
      </c>
      <c r="H68" s="8">
        <v>0.17555231611750499</v>
      </c>
      <c r="I68" s="8">
        <v>0.40856763955194353</v>
      </c>
      <c r="J68" s="8">
        <v>0.41588004433055148</v>
      </c>
      <c r="K68" s="116">
        <f t="shared" si="12"/>
        <v>11.844903374905757</v>
      </c>
      <c r="L68" s="116">
        <f t="shared" si="13"/>
        <v>4.0715906407725004</v>
      </c>
      <c r="M68" s="116">
        <f t="shared" si="14"/>
        <v>2.9091587096924929</v>
      </c>
      <c r="N68" s="115">
        <f t="shared" si="15"/>
        <v>0.62209360475197029</v>
      </c>
      <c r="O68" s="115">
        <f t="shared" si="16"/>
        <v>0.87389849493157612</v>
      </c>
      <c r="P68" s="115">
        <f t="shared" si="17"/>
        <v>0.71186025420569987</v>
      </c>
    </row>
    <row r="69" spans="1:16" ht="15.6" x14ac:dyDescent="0.3">
      <c r="A69" s="1">
        <v>2013</v>
      </c>
      <c r="B69" s="8">
        <v>0.1276591420173645</v>
      </c>
      <c r="C69" s="8">
        <v>0.40913662314414978</v>
      </c>
      <c r="D69" s="8">
        <v>0.46320423483848572</v>
      </c>
      <c r="E69" s="116">
        <f t="shared" si="9"/>
        <v>18.142227321858375</v>
      </c>
      <c r="F69" s="116">
        <f t="shared" si="10"/>
        <v>4.5286020232443134</v>
      </c>
      <c r="G69" s="116">
        <f t="shared" si="11"/>
        <v>4.0061430058853329</v>
      </c>
      <c r="H69" s="8">
        <v>0.17894821361913654</v>
      </c>
      <c r="I69" s="8">
        <v>0.41578903551813995</v>
      </c>
      <c r="J69" s="8">
        <v>0.40526275086272356</v>
      </c>
      <c r="K69" s="116">
        <f t="shared" si="12"/>
        <v>11.323464556211283</v>
      </c>
      <c r="L69" s="116">
        <f t="shared" si="13"/>
        <v>3.8987343700172477</v>
      </c>
      <c r="M69" s="116">
        <f t="shared" si="14"/>
        <v>2.9043949860480462</v>
      </c>
      <c r="N69" s="115">
        <f t="shared" si="15"/>
        <v>0.62414963473467155</v>
      </c>
      <c r="O69" s="115">
        <f t="shared" si="16"/>
        <v>0.86091344525438662</v>
      </c>
      <c r="P69" s="115">
        <f t="shared" si="17"/>
        <v>0.7249853491952899</v>
      </c>
    </row>
    <row r="70" spans="1:16" ht="15.6" x14ac:dyDescent="0.3">
      <c r="A70" s="1">
        <v>2014</v>
      </c>
      <c r="B70" s="8">
        <v>0.12545061111450195</v>
      </c>
      <c r="C70" s="8">
        <v>0.40441522002220154</v>
      </c>
      <c r="D70" s="8">
        <v>0.47013416886329651</v>
      </c>
      <c r="E70" s="116">
        <f t="shared" si="9"/>
        <v>18.737818998513809</v>
      </c>
      <c r="F70" s="116">
        <f t="shared" si="10"/>
        <v>4.6500145947769935</v>
      </c>
      <c r="G70" s="116">
        <f t="shared" si="11"/>
        <v>4.0296258466716584</v>
      </c>
      <c r="H70" s="8">
        <v>0.17819172036534581</v>
      </c>
      <c r="I70" s="8">
        <v>0.41218606378963324</v>
      </c>
      <c r="J70" s="8">
        <v>0.4096222158450209</v>
      </c>
      <c r="K70" s="116">
        <f t="shared" si="12"/>
        <v>11.493862200925328</v>
      </c>
      <c r="L70" s="116">
        <f t="shared" si="13"/>
        <v>3.975119508689446</v>
      </c>
      <c r="M70" s="116">
        <f t="shared" si="14"/>
        <v>2.8914507289152498</v>
      </c>
      <c r="N70" s="115">
        <f t="shared" si="15"/>
        <v>0.61340448436592132</v>
      </c>
      <c r="O70" s="115">
        <f t="shared" si="16"/>
        <v>0.85486172734906984</v>
      </c>
      <c r="P70" s="115">
        <f t="shared" si="17"/>
        <v>0.71754818907157236</v>
      </c>
    </row>
    <row r="71" spans="1:16" ht="15.6" x14ac:dyDescent="0.3">
      <c r="A71" s="1">
        <v>2015</v>
      </c>
      <c r="B71" s="8">
        <f t="shared" ref="B71:M71" si="18">B70</f>
        <v>0.12545061111450195</v>
      </c>
      <c r="C71" s="8">
        <f t="shared" si="18"/>
        <v>0.40441522002220154</v>
      </c>
      <c r="D71" s="8">
        <f t="shared" si="18"/>
        <v>0.47013416886329651</v>
      </c>
      <c r="E71" s="116">
        <f t="shared" si="18"/>
        <v>18.737818998513809</v>
      </c>
      <c r="F71" s="116">
        <f t="shared" si="18"/>
        <v>4.6500145947769935</v>
      </c>
      <c r="G71" s="116">
        <f t="shared" si="18"/>
        <v>4.0296258466716584</v>
      </c>
      <c r="H71" s="8">
        <f t="shared" si="18"/>
        <v>0.17819172036534581</v>
      </c>
      <c r="I71" s="8">
        <f t="shared" si="18"/>
        <v>0.41218606378963324</v>
      </c>
      <c r="J71" s="8">
        <f t="shared" si="18"/>
        <v>0.4096222158450209</v>
      </c>
      <c r="K71" s="116">
        <f t="shared" si="18"/>
        <v>11.493862200925328</v>
      </c>
      <c r="L71" s="116">
        <f t="shared" si="18"/>
        <v>3.975119508689446</v>
      </c>
      <c r="M71" s="116">
        <f t="shared" si="18"/>
        <v>2.8914507289152498</v>
      </c>
      <c r="N71" s="8"/>
      <c r="O71" s="8"/>
      <c r="P71" s="8"/>
    </row>
    <row r="72" spans="1:16" ht="15.6" x14ac:dyDescent="0.3">
      <c r="A72" s="1">
        <v>2016</v>
      </c>
      <c r="B72" s="8"/>
      <c r="C72" s="8"/>
      <c r="D72" s="8"/>
      <c r="E72" s="8"/>
      <c r="F72" s="8"/>
      <c r="G72" s="8"/>
      <c r="H72" s="8"/>
      <c r="I72" s="8"/>
      <c r="J72" s="8"/>
      <c r="K72" s="8"/>
      <c r="L72" s="8"/>
      <c r="M72" s="8"/>
      <c r="N72" s="8"/>
      <c r="O72" s="8"/>
      <c r="P72" s="8"/>
    </row>
    <row r="73" spans="1:16" ht="15.6" x14ac:dyDescent="0.3">
      <c r="A73" s="1">
        <v>2017</v>
      </c>
      <c r="B73" s="8"/>
      <c r="C73" s="8"/>
      <c r="D73" s="8"/>
      <c r="E73" s="8"/>
      <c r="F73" s="8"/>
      <c r="G73" s="8"/>
      <c r="H73" s="8"/>
      <c r="I73" s="8"/>
      <c r="J73" s="8"/>
      <c r="K73" s="8"/>
      <c r="L73" s="8"/>
      <c r="M73" s="8"/>
      <c r="N73" s="8"/>
      <c r="O73" s="8"/>
      <c r="P73" s="8"/>
    </row>
    <row r="74" spans="1:16" ht="15.6" x14ac:dyDescent="0.3">
      <c r="A74" s="1">
        <v>2018</v>
      </c>
      <c r="B74" s="8"/>
      <c r="C74" s="8"/>
      <c r="D74" s="8"/>
      <c r="E74" s="8"/>
      <c r="F74" s="8"/>
      <c r="G74" s="8"/>
      <c r="H74" s="8"/>
      <c r="I74" s="8"/>
      <c r="J74" s="8"/>
      <c r="K74" s="8"/>
      <c r="L74" s="8"/>
      <c r="M74" s="8"/>
      <c r="N74" s="8"/>
      <c r="O74" s="8"/>
      <c r="P74" s="8"/>
    </row>
    <row r="75" spans="1:16" ht="15.6" x14ac:dyDescent="0.3">
      <c r="A75" s="1"/>
      <c r="B75" s="1"/>
      <c r="C75" s="1"/>
      <c r="D75" s="1"/>
      <c r="E75" s="1"/>
      <c r="F75" s="1"/>
      <c r="G75" s="1"/>
    </row>
    <row r="76" spans="1:16" ht="15.6" x14ac:dyDescent="0.3">
      <c r="A76" s="1" t="s">
        <v>235</v>
      </c>
      <c r="B76" s="117">
        <f>AVERAGE(B46:B74)</f>
        <v>0.14362088762796843</v>
      </c>
      <c r="C76" s="117">
        <f>AVERAGE(C46:C74)</f>
        <v>0.4222302711926974</v>
      </c>
      <c r="D76" s="117">
        <f>AVERAGE(D46:D74)</f>
        <v>0.43414884117933422</v>
      </c>
      <c r="E76" s="116">
        <f>(D76/0.1)/(B76/0.5)</f>
        <v>15.114404608887439</v>
      </c>
      <c r="F76" s="116">
        <f>(D76/0.1)/(C76/0.4)</f>
        <v>4.1129106158397386</v>
      </c>
      <c r="G76" s="116">
        <f>(C76/0.4)/(B76/0.5)</f>
        <v>3.6748682431070798</v>
      </c>
      <c r="H76" s="117">
        <f>AVERAGE(H46:H74)</f>
        <v>0.19239857966702315</v>
      </c>
      <c r="I76" s="117">
        <f>AVERAGE(I46:I74)</f>
        <v>0.42668108802298743</v>
      </c>
      <c r="J76" s="117">
        <f>AVERAGE(J46:J74)</f>
        <v>0.38092033230998951</v>
      </c>
      <c r="K76" s="116">
        <f>(J76/0.1)/(H76/0.5)</f>
        <v>9.8992501132085735</v>
      </c>
      <c r="L76" s="116">
        <f>(J76/0.1)/(I76/0.4)</f>
        <v>3.5710074151631246</v>
      </c>
      <c r="M76" s="116">
        <f>(I76/0.4)/(H76/0.5)</f>
        <v>2.7721169301342301</v>
      </c>
      <c r="N76" s="115">
        <f>AVERAGE(N46:N74)</f>
        <v>0.65596883084274049</v>
      </c>
      <c r="O76" s="115">
        <f>AVERAGE(O46:O74)</f>
        <v>0.86897929589832401</v>
      </c>
      <c r="P76" s="115">
        <f>AVERAGE(P46:P74)</f>
        <v>0.75497421424873368</v>
      </c>
    </row>
    <row r="77" spans="1:16" ht="15.6" x14ac:dyDescent="0.3">
      <c r="A77" s="1" t="s">
        <v>224</v>
      </c>
      <c r="B77" s="117">
        <f>AVERAGE(B46:B55)</f>
        <v>0.15592209100723267</v>
      </c>
      <c r="C77" s="117">
        <f>AVERAGE(C46:C55)</f>
        <v>0.4371651768684387</v>
      </c>
      <c r="D77" s="117">
        <f>AVERAGE(D46:D55)</f>
        <v>0.4069127321243286</v>
      </c>
      <c r="E77" s="116">
        <f>(D77/0.1)/(B77/0.5)</f>
        <v>13.048591431006829</v>
      </c>
      <c r="F77" s="116">
        <f>(D77/0.1)/(C77/0.4)</f>
        <v>3.7231943773672143</v>
      </c>
      <c r="G77" s="116">
        <f>(C77/0.4)/(B77/0.5)</f>
        <v>3.5046763903403533</v>
      </c>
      <c r="H77" s="117">
        <f>AVERAGE(H46:H55)</f>
        <v>0.20534818304149832</v>
      </c>
      <c r="I77" s="117">
        <f>AVERAGE(I46:I55)</f>
        <v>0.43786669674664969</v>
      </c>
      <c r="J77" s="117">
        <f>AVERAGE(J46:J55)</f>
        <v>0.35678512021185205</v>
      </c>
      <c r="K77" s="116">
        <f>(J77/0.1)/(H77/0.5)</f>
        <v>8.687321088683559</v>
      </c>
      <c r="L77" s="116">
        <f>(J77/0.1)/(I77/0.4)</f>
        <v>3.2593035539150716</v>
      </c>
      <c r="M77" s="116">
        <f>(I77/0.4)/(H77/0.5)</f>
        <v>2.6653918375440542</v>
      </c>
      <c r="N77" s="115">
        <f>AVERAGE(N46:N55)</f>
        <v>0.6659475755853882</v>
      </c>
      <c r="O77" s="115">
        <f>AVERAGE(O46:O55)</f>
        <v>0.87590577938762859</v>
      </c>
      <c r="P77" s="115">
        <f>AVERAGE(P46:P55)</f>
        <v>0.76035424519241546</v>
      </c>
    </row>
    <row r="78" spans="1:16" ht="15.6" x14ac:dyDescent="0.3">
      <c r="A78" s="1" t="s">
        <v>223</v>
      </c>
      <c r="B78" s="117">
        <f>AVERAGE(B56:B65)</f>
        <v>0.14149364233016967</v>
      </c>
      <c r="C78" s="117">
        <f>AVERAGE(C56:C65)</f>
        <v>0.41579810380935667</v>
      </c>
      <c r="D78" s="117">
        <f>AVERAGE(D56:D65)</f>
        <v>0.44270825386047363</v>
      </c>
      <c r="E78" s="116">
        <f>(D78/0.1)/(B78/0.5)</f>
        <v>15.644104094353295</v>
      </c>
      <c r="F78" s="116">
        <f>(D78/0.1)/(C78/0.4)</f>
        <v>4.2588770829359559</v>
      </c>
      <c r="G78" s="116">
        <f>(C78/0.4)/(B78/0.5)</f>
        <v>3.6732931685289842</v>
      </c>
      <c r="H78" s="117">
        <f>AVERAGE(H56:H65)</f>
        <v>0.18702139804715875</v>
      </c>
      <c r="I78" s="117">
        <f>AVERAGE(I56:I65)</f>
        <v>0.42399048142316448</v>
      </c>
      <c r="J78" s="117">
        <f>AVERAGE(J56:J65)</f>
        <v>0.38898812052967663</v>
      </c>
      <c r="K78" s="116">
        <f>(J78/0.1)/(H78/0.5)</f>
        <v>10.399561884132385</v>
      </c>
      <c r="L78" s="116">
        <f>(J78/0.1)/(I78/0.4)</f>
        <v>3.6697816349461516</v>
      </c>
      <c r="M78" s="116">
        <f>(I78/0.4)/(H78/0.5)</f>
        <v>2.8338367016447785</v>
      </c>
      <c r="N78" s="115">
        <f>AVERAGE(N56:N65)</f>
        <v>0.66487139869197143</v>
      </c>
      <c r="O78" s="115">
        <f>AVERAGE(O56:O65)</f>
        <v>0.86194108613902287</v>
      </c>
      <c r="P78" s="115">
        <f>AVERAGE(P56:P65)</f>
        <v>0.77141921655643175</v>
      </c>
    </row>
    <row r="79" spans="1:16" ht="15.6" x14ac:dyDescent="0.3">
      <c r="A79" s="1" t="s">
        <v>234</v>
      </c>
      <c r="B79" s="117">
        <f>AVERAGE(B66:B70)</f>
        <v>0.12690702676773072</v>
      </c>
      <c r="C79" s="117">
        <f>AVERAGE(C66:C70)</f>
        <v>0.40878780484199523</v>
      </c>
      <c r="D79" s="117">
        <f>AVERAGE(D66:D70)</f>
        <v>0.46430516839027403</v>
      </c>
      <c r="E79" s="116">
        <f>(D79/0.1)/(B79/0.5)</f>
        <v>18.293122934794621</v>
      </c>
      <c r="F79" s="116">
        <f>(D79/0.1)/(C79/0.4)</f>
        <v>4.5432389409927465</v>
      </c>
      <c r="G79" s="116">
        <f>(C79/0.4)/(B79/0.5)</f>
        <v>4.0264496700227213</v>
      </c>
      <c r="H79" s="117">
        <f>AVERAGE(H66:H70)</f>
        <v>0.18009510801813677</v>
      </c>
      <c r="I79" s="117">
        <f>AVERAGE(I66:I70)</f>
        <v>0.41259008862197949</v>
      </c>
      <c r="J79" s="117">
        <f>AVERAGE(J66:J70)</f>
        <v>0.40731480335988374</v>
      </c>
      <c r="K79" s="116">
        <f>(J79/0.1)/(H79/0.5)</f>
        <v>11.308325024543821</v>
      </c>
      <c r="L79" s="116">
        <f>(J79/0.1)/(I79/0.4)</f>
        <v>3.9488568881553618</v>
      </c>
      <c r="M79" s="116">
        <f>(I79/0.4)/(H79/0.5)</f>
        <v>2.8636958352335489</v>
      </c>
      <c r="N79" s="115">
        <f>AVERAGE(N66:N70)</f>
        <v>0.61820620565898277</v>
      </c>
      <c r="O79" s="115">
        <f>AVERAGE(O66:O70)</f>
        <v>0.86920274843831691</v>
      </c>
      <c r="P79" s="115">
        <f>AVERAGE(P66:P70)</f>
        <v>0.71132414774597452</v>
      </c>
    </row>
  </sheetData>
  <mergeCells count="6">
    <mergeCell ref="B4:G4"/>
    <mergeCell ref="H4:M4"/>
    <mergeCell ref="N4:P4"/>
    <mergeCell ref="B43:G43"/>
    <mergeCell ref="H43:M43"/>
    <mergeCell ref="N43:P43"/>
  </mergeCells>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91"/>
  <sheetViews>
    <sheetView topLeftCell="A7" workbookViewId="0"/>
  </sheetViews>
  <sheetFormatPr baseColWidth="10" defaultColWidth="10.77734375" defaultRowHeight="13.2" x14ac:dyDescent="0.25"/>
  <cols>
    <col min="1" max="16384" width="10.77734375" style="305"/>
  </cols>
  <sheetData>
    <row r="1" spans="1:8" ht="15.6" x14ac:dyDescent="0.3">
      <c r="A1" s="2" t="s">
        <v>314</v>
      </c>
    </row>
    <row r="2" spans="1:8" ht="15.6" thickBot="1" x14ac:dyDescent="0.3">
      <c r="A2" s="1" t="s">
        <v>0</v>
      </c>
    </row>
    <row r="3" spans="1:8" ht="30" customHeight="1" thickTop="1" x14ac:dyDescent="0.25">
      <c r="A3" s="422" t="s">
        <v>318</v>
      </c>
      <c r="B3" s="423"/>
      <c r="C3" s="423"/>
      <c r="D3" s="423"/>
      <c r="E3" s="423"/>
      <c r="F3" s="423"/>
      <c r="G3" s="423"/>
      <c r="H3" s="424"/>
    </row>
    <row r="4" spans="1:8" ht="13.8" thickBot="1" x14ac:dyDescent="0.3">
      <c r="A4" s="354"/>
      <c r="B4" s="325"/>
      <c r="C4" s="325"/>
      <c r="D4" s="325"/>
      <c r="E4" s="325"/>
      <c r="F4" s="325"/>
      <c r="G4" s="325"/>
      <c r="H4" s="324"/>
    </row>
    <row r="5" spans="1:8" ht="25.05" customHeight="1" thickTop="1" thickBot="1" x14ac:dyDescent="0.3">
      <c r="A5" s="354"/>
      <c r="B5" s="421" t="s">
        <v>53</v>
      </c>
      <c r="C5" s="421"/>
      <c r="D5" s="421"/>
      <c r="E5" s="421"/>
      <c r="F5" s="421" t="s">
        <v>10</v>
      </c>
      <c r="G5" s="421"/>
      <c r="H5" s="421"/>
    </row>
    <row r="6" spans="1:8" ht="30" customHeight="1" thickTop="1" thickBot="1" x14ac:dyDescent="0.3">
      <c r="A6" s="354"/>
      <c r="B6" s="355" t="s">
        <v>313</v>
      </c>
      <c r="C6" s="355" t="s">
        <v>312</v>
      </c>
      <c r="D6" s="356" t="s">
        <v>317</v>
      </c>
      <c r="E6" s="356" t="s">
        <v>310</v>
      </c>
      <c r="F6" s="355" t="s">
        <v>311</v>
      </c>
      <c r="G6" s="355" t="s">
        <v>320</v>
      </c>
      <c r="H6" s="355" t="s">
        <v>310</v>
      </c>
    </row>
    <row r="7" spans="1:8" ht="13.8" thickTop="1" x14ac:dyDescent="0.25">
      <c r="A7" s="354">
        <v>1950</v>
      </c>
      <c r="B7" s="353">
        <v>0.78</v>
      </c>
      <c r="C7" s="352">
        <f t="shared" ref="C7:C38" si="0">B7/6.55957</f>
        <v>0.11891023344518011</v>
      </c>
      <c r="D7" s="352">
        <f>C7*E$76/E7</f>
        <v>2.2294661600625836</v>
      </c>
      <c r="E7" s="351">
        <v>143.33344090131774</v>
      </c>
      <c r="F7" s="352">
        <v>0.4</v>
      </c>
      <c r="G7" s="352">
        <f>F7*H$76/H7</f>
        <v>4.2511060580912874</v>
      </c>
      <c r="H7" s="351">
        <v>140.93567251461988</v>
      </c>
    </row>
    <row r="8" spans="1:8" x14ac:dyDescent="0.25">
      <c r="A8" s="354">
        <f t="shared" ref="A8:A39" si="1">A7+1</f>
        <v>1951</v>
      </c>
      <c r="B8" s="353">
        <v>0.78</v>
      </c>
      <c r="C8" s="352">
        <f t="shared" si="0"/>
        <v>0.11891023344518011</v>
      </c>
      <c r="D8" s="352">
        <f t="shared" ref="D8:D71" si="2">C8*E$76/E8</f>
        <v>1.9169958384029091</v>
      </c>
      <c r="E8" s="351">
        <v>166.69679176823254</v>
      </c>
      <c r="F8" s="325">
        <v>0.75</v>
      </c>
      <c r="G8" s="352">
        <f t="shared" ref="G8:G71" si="3">F8*H$76/H8</f>
        <v>7.3883405769230786</v>
      </c>
      <c r="H8" s="351">
        <v>152.046783625731</v>
      </c>
    </row>
    <row r="9" spans="1:8" x14ac:dyDescent="0.25">
      <c r="A9" s="354">
        <f t="shared" si="1"/>
        <v>1952</v>
      </c>
      <c r="B9" s="353">
        <v>1</v>
      </c>
      <c r="C9" s="352">
        <f t="shared" si="0"/>
        <v>0.15244901723741039</v>
      </c>
      <c r="D9" s="352">
        <f t="shared" si="2"/>
        <v>2.1963243720388044</v>
      </c>
      <c r="E9" s="351">
        <v>186.53370998865222</v>
      </c>
      <c r="F9" s="325">
        <v>0.75</v>
      </c>
      <c r="G9" s="352">
        <f t="shared" si="3"/>
        <v>7.2489379245283034</v>
      </c>
      <c r="H9" s="351">
        <v>154.97076023391813</v>
      </c>
    </row>
    <row r="10" spans="1:8" x14ac:dyDescent="0.25">
      <c r="A10" s="354">
        <f t="shared" si="1"/>
        <v>1953</v>
      </c>
      <c r="B10" s="353">
        <v>1</v>
      </c>
      <c r="C10" s="352">
        <f t="shared" si="0"/>
        <v>0.15244901723741039</v>
      </c>
      <c r="D10" s="352">
        <f t="shared" si="2"/>
        <v>2.2343076012602281</v>
      </c>
      <c r="E10" s="351">
        <v>183.36263691884514</v>
      </c>
      <c r="F10" s="325">
        <v>0.75</v>
      </c>
      <c r="G10" s="352">
        <f t="shared" si="3"/>
        <v>7.1946387640449458</v>
      </c>
      <c r="H10" s="351">
        <v>156.14035087719296</v>
      </c>
    </row>
    <row r="11" spans="1:8" x14ac:dyDescent="0.25">
      <c r="A11" s="354">
        <f t="shared" si="1"/>
        <v>1954</v>
      </c>
      <c r="B11" s="353">
        <v>1</v>
      </c>
      <c r="C11" s="352">
        <f t="shared" si="0"/>
        <v>0.15244901723741039</v>
      </c>
      <c r="D11" s="352">
        <f t="shared" si="2"/>
        <v>2.225405977350825</v>
      </c>
      <c r="E11" s="351">
        <v>184.09608746652052</v>
      </c>
      <c r="F11" s="325">
        <v>0.75</v>
      </c>
      <c r="G11" s="352">
        <f t="shared" si="3"/>
        <v>7.1411470260223053</v>
      </c>
      <c r="H11" s="351">
        <v>157.30994152046785</v>
      </c>
    </row>
    <row r="12" spans="1:8" x14ac:dyDescent="0.25">
      <c r="A12" s="354">
        <f t="shared" si="1"/>
        <v>1955</v>
      </c>
      <c r="B12" s="353">
        <v>1.2150000000000001</v>
      </c>
      <c r="C12" s="352">
        <f t="shared" si="0"/>
        <v>0.18522555594345363</v>
      </c>
      <c r="D12" s="352">
        <f t="shared" si="2"/>
        <v>2.6797505079100619</v>
      </c>
      <c r="E12" s="351">
        <v>185.75295225371917</v>
      </c>
      <c r="F12" s="325">
        <v>0.75</v>
      </c>
      <c r="G12" s="352">
        <f t="shared" si="3"/>
        <v>7.1677930970149273</v>
      </c>
      <c r="H12" s="351">
        <v>156.7251461988304</v>
      </c>
    </row>
    <row r="13" spans="1:8" x14ac:dyDescent="0.25">
      <c r="A13" s="354">
        <f t="shared" si="1"/>
        <v>1956</v>
      </c>
      <c r="B13" s="353">
        <v>1.26</v>
      </c>
      <c r="C13" s="352">
        <f t="shared" si="0"/>
        <v>0.19208576171913708</v>
      </c>
      <c r="D13" s="352">
        <f t="shared" si="2"/>
        <v>2.6669870697903511</v>
      </c>
      <c r="E13" s="351">
        <v>193.55457624837538</v>
      </c>
      <c r="F13" s="325">
        <v>0.75</v>
      </c>
      <c r="G13" s="352">
        <f t="shared" si="3"/>
        <v>7.0623843750000059</v>
      </c>
      <c r="H13" s="351">
        <v>159.06432748538001</v>
      </c>
    </row>
    <row r="14" spans="1:8" x14ac:dyDescent="0.25">
      <c r="A14" s="354">
        <f t="shared" si="1"/>
        <v>1957</v>
      </c>
      <c r="B14" s="353">
        <v>1.26</v>
      </c>
      <c r="C14" s="352">
        <f t="shared" si="0"/>
        <v>0.19208576171913708</v>
      </c>
      <c r="D14" s="352">
        <f t="shared" si="2"/>
        <v>2.5893078347479133</v>
      </c>
      <c r="E14" s="351">
        <v>199.36121353582666</v>
      </c>
      <c r="F14" s="352">
        <v>1</v>
      </c>
      <c r="G14" s="352">
        <f t="shared" si="3"/>
        <v>9.1149160142348791</v>
      </c>
      <c r="H14" s="351">
        <v>164.32748538011691</v>
      </c>
    </row>
    <row r="15" spans="1:8" x14ac:dyDescent="0.25">
      <c r="A15" s="354">
        <f t="shared" si="1"/>
        <v>1958</v>
      </c>
      <c r="B15" s="353">
        <v>1.3919999999999999</v>
      </c>
      <c r="C15" s="352">
        <f t="shared" si="0"/>
        <v>0.21220903199447524</v>
      </c>
      <c r="D15" s="352">
        <f t="shared" si="2"/>
        <v>2.4852898831720487</v>
      </c>
      <c r="E15" s="351">
        <v>229.46475677973649</v>
      </c>
      <c r="F15" s="352">
        <v>1</v>
      </c>
      <c r="G15" s="352">
        <f t="shared" si="3"/>
        <v>8.8626000000000023</v>
      </c>
      <c r="H15" s="351">
        <v>169.00584795321637</v>
      </c>
    </row>
    <row r="16" spans="1:8" x14ac:dyDescent="0.25">
      <c r="A16" s="354">
        <f t="shared" si="1"/>
        <v>1959</v>
      </c>
      <c r="B16" s="353">
        <v>1.4924999999999999</v>
      </c>
      <c r="C16" s="352">
        <f t="shared" si="0"/>
        <v>0.22753015822683498</v>
      </c>
      <c r="D16" s="352">
        <f t="shared" si="2"/>
        <v>2.5115207613143387</v>
      </c>
      <c r="E16" s="351">
        <v>243.4621069433004</v>
      </c>
      <c r="F16" s="352">
        <v>1</v>
      </c>
      <c r="G16" s="352">
        <f t="shared" si="3"/>
        <v>8.8016886597938164</v>
      </c>
      <c r="H16" s="351">
        <v>170.1754385964912</v>
      </c>
    </row>
    <row r="17" spans="1:8" x14ac:dyDescent="0.25">
      <c r="A17" s="354">
        <f t="shared" si="1"/>
        <v>1960</v>
      </c>
      <c r="B17" s="353">
        <v>1.6014999999999999</v>
      </c>
      <c r="C17" s="352">
        <f t="shared" si="0"/>
        <v>0.24414710110571272</v>
      </c>
      <c r="D17" s="352">
        <f t="shared" si="2"/>
        <v>2.5987866036998968</v>
      </c>
      <c r="E17" s="351">
        <v>252.4702049002025</v>
      </c>
      <c r="F17" s="352">
        <v>1</v>
      </c>
      <c r="G17" s="352">
        <f t="shared" si="3"/>
        <v>8.6530114864864895</v>
      </c>
      <c r="H17" s="351">
        <v>173.09941520467834</v>
      </c>
    </row>
    <row r="18" spans="1:8" x14ac:dyDescent="0.25">
      <c r="A18" s="354">
        <f t="shared" si="1"/>
        <v>1961</v>
      </c>
      <c r="B18" s="353">
        <v>1.64</v>
      </c>
      <c r="C18" s="352">
        <f t="shared" si="0"/>
        <v>0.25001638826935302</v>
      </c>
      <c r="D18" s="352">
        <f t="shared" si="2"/>
        <v>2.5762452432619778</v>
      </c>
      <c r="E18" s="351">
        <v>260.80172166190914</v>
      </c>
      <c r="F18" s="352">
        <v>1</v>
      </c>
      <c r="G18" s="352">
        <f t="shared" si="3"/>
        <v>8.5661919732441483</v>
      </c>
      <c r="H18" s="351">
        <v>174.85380116959064</v>
      </c>
    </row>
    <row r="19" spans="1:8" x14ac:dyDescent="0.25">
      <c r="A19" s="354">
        <f t="shared" si="1"/>
        <v>1962</v>
      </c>
      <c r="B19" s="353">
        <v>1.69</v>
      </c>
      <c r="C19" s="352">
        <f t="shared" si="0"/>
        <v>0.25763883913122354</v>
      </c>
      <c r="D19" s="352">
        <f t="shared" si="2"/>
        <v>2.5356153825755023</v>
      </c>
      <c r="E19" s="351">
        <v>273.05940258001885</v>
      </c>
      <c r="F19" s="352">
        <v>1.1499999999999999</v>
      </c>
      <c r="G19" s="352">
        <f t="shared" si="3"/>
        <v>9.7532619536423866</v>
      </c>
      <c r="H19" s="351">
        <v>176.60818713450291</v>
      </c>
    </row>
    <row r="20" spans="1:8" x14ac:dyDescent="0.25">
      <c r="A20" s="354">
        <f t="shared" si="1"/>
        <v>1963</v>
      </c>
      <c r="B20" s="353">
        <v>1.81</v>
      </c>
      <c r="C20" s="352">
        <f t="shared" si="0"/>
        <v>0.27593272119971279</v>
      </c>
      <c r="D20" s="352">
        <f t="shared" si="2"/>
        <v>2.5912777465454959</v>
      </c>
      <c r="E20" s="351">
        <v>286.1662539038598</v>
      </c>
      <c r="F20" s="352">
        <v>1.1499999999999999</v>
      </c>
      <c r="G20" s="352">
        <f t="shared" si="3"/>
        <v>9.625768333333335</v>
      </c>
      <c r="H20" s="351">
        <v>178.94736842105263</v>
      </c>
    </row>
    <row r="21" spans="1:8" x14ac:dyDescent="0.25">
      <c r="A21" s="354">
        <f t="shared" si="1"/>
        <v>1964</v>
      </c>
      <c r="B21" s="353">
        <v>1.88</v>
      </c>
      <c r="C21" s="352">
        <f t="shared" si="0"/>
        <v>0.28660415240633152</v>
      </c>
      <c r="D21" s="352">
        <f t="shared" si="2"/>
        <v>2.6029912069768915</v>
      </c>
      <c r="E21" s="351">
        <v>295.89590653659104</v>
      </c>
      <c r="F21" s="352">
        <v>1.25</v>
      </c>
      <c r="G21" s="352">
        <f t="shared" si="3"/>
        <v>10.327787903225811</v>
      </c>
      <c r="H21" s="351">
        <v>181.28654970760229</v>
      </c>
    </row>
    <row r="22" spans="1:8" x14ac:dyDescent="0.25">
      <c r="A22" s="354">
        <f t="shared" si="1"/>
        <v>1965</v>
      </c>
      <c r="B22" s="353">
        <v>1.93</v>
      </c>
      <c r="C22" s="352">
        <f t="shared" si="0"/>
        <v>0.29422660326820205</v>
      </c>
      <c r="D22" s="352">
        <f t="shared" si="2"/>
        <v>2.607043606365024</v>
      </c>
      <c r="E22" s="351">
        <v>303.29330420000576</v>
      </c>
      <c r="F22" s="352">
        <v>1.25</v>
      </c>
      <c r="G22" s="352">
        <f t="shared" si="3"/>
        <v>10.163854761904766</v>
      </c>
      <c r="H22" s="351">
        <v>184.21052631578945</v>
      </c>
    </row>
    <row r="23" spans="1:8" x14ac:dyDescent="0.25">
      <c r="A23" s="354">
        <f t="shared" si="1"/>
        <v>1966</v>
      </c>
      <c r="B23" s="353">
        <v>2.0099999999999998</v>
      </c>
      <c r="C23" s="352">
        <f t="shared" si="0"/>
        <v>0.30642252464719483</v>
      </c>
      <c r="D23" s="352">
        <f t="shared" si="2"/>
        <v>2.6437269620725883</v>
      </c>
      <c r="E23" s="351">
        <v>311.4822234134059</v>
      </c>
      <c r="F23" s="352">
        <v>1.25</v>
      </c>
      <c r="G23" s="352">
        <f t="shared" si="3"/>
        <v>9.8815254629629656</v>
      </c>
      <c r="H23" s="351">
        <v>189.4736842105263</v>
      </c>
    </row>
    <row r="24" spans="1:8" x14ac:dyDescent="0.25">
      <c r="A24" s="354">
        <f t="shared" si="1"/>
        <v>1967</v>
      </c>
      <c r="B24" s="353">
        <v>2.1</v>
      </c>
      <c r="C24" s="352">
        <f t="shared" si="0"/>
        <v>0.32014293619856182</v>
      </c>
      <c r="D24" s="352">
        <f t="shared" si="2"/>
        <v>2.6921079884943877</v>
      </c>
      <c r="E24" s="351">
        <v>319.58076122215448</v>
      </c>
      <c r="F24" s="352">
        <v>1.25</v>
      </c>
      <c r="G24" s="352">
        <f t="shared" si="3"/>
        <v>9.5856714071856306</v>
      </c>
      <c r="H24" s="351">
        <v>195.32163742690057</v>
      </c>
    </row>
    <row r="25" spans="1:8" x14ac:dyDescent="0.25">
      <c r="A25" s="354">
        <f t="shared" si="1"/>
        <v>1968</v>
      </c>
      <c r="B25" s="353">
        <v>2.2200000000000002</v>
      </c>
      <c r="C25" s="352">
        <f t="shared" si="0"/>
        <v>0.33843681826705108</v>
      </c>
      <c r="D25" s="352">
        <f t="shared" si="2"/>
        <v>2.7207865494207142</v>
      </c>
      <c r="E25" s="351">
        <v>334.28147623837361</v>
      </c>
      <c r="F25" s="352">
        <v>1.4</v>
      </c>
      <c r="G25" s="352">
        <f t="shared" si="3"/>
        <v>10.304045862068969</v>
      </c>
      <c r="H25" s="351">
        <v>203.50877192982452</v>
      </c>
    </row>
    <row r="26" spans="1:8" x14ac:dyDescent="0.25">
      <c r="A26" s="354">
        <f t="shared" si="1"/>
        <v>1969</v>
      </c>
      <c r="B26" s="353">
        <v>3.08</v>
      </c>
      <c r="C26" s="352">
        <f t="shared" si="0"/>
        <v>0.469542973091224</v>
      </c>
      <c r="D26" s="352">
        <f t="shared" si="2"/>
        <v>3.544399006985492</v>
      </c>
      <c r="E26" s="351">
        <v>356.00977219386789</v>
      </c>
      <c r="F26" s="352">
        <v>1.6</v>
      </c>
      <c r="G26" s="352">
        <f t="shared" si="3"/>
        <v>11.166393024523162</v>
      </c>
      <c r="H26" s="351">
        <v>214.61988304093569</v>
      </c>
    </row>
    <row r="27" spans="1:8" x14ac:dyDescent="0.25">
      <c r="A27" s="354">
        <f t="shared" si="1"/>
        <v>1970</v>
      </c>
      <c r="B27" s="353">
        <v>3.27</v>
      </c>
      <c r="C27" s="352">
        <f t="shared" si="0"/>
        <v>0.49850828636633193</v>
      </c>
      <c r="D27" s="352">
        <f t="shared" si="2"/>
        <v>3.5770408723157368</v>
      </c>
      <c r="E27" s="351">
        <v>374.52228034794905</v>
      </c>
      <c r="F27" s="352">
        <v>1.6</v>
      </c>
      <c r="G27" s="352">
        <f t="shared" si="3"/>
        <v>10.562026391752582</v>
      </c>
      <c r="H27" s="351">
        <v>226.90058479532161</v>
      </c>
    </row>
    <row r="28" spans="1:8" x14ac:dyDescent="0.25">
      <c r="A28" s="354">
        <f t="shared" si="1"/>
        <v>1971</v>
      </c>
      <c r="B28" s="353">
        <v>3.63</v>
      </c>
      <c r="C28" s="352">
        <f t="shared" si="0"/>
        <v>0.55338993257179969</v>
      </c>
      <c r="D28" s="352">
        <f t="shared" si="2"/>
        <v>3.7638327366424993</v>
      </c>
      <c r="E28" s="351">
        <v>395.12100576708622</v>
      </c>
      <c r="F28" s="352">
        <v>1.6</v>
      </c>
      <c r="G28" s="352">
        <f t="shared" si="3"/>
        <v>10.118682074074078</v>
      </c>
      <c r="H28" s="351">
        <v>236.84210526315786</v>
      </c>
    </row>
    <row r="29" spans="1:8" x14ac:dyDescent="0.25">
      <c r="A29" s="354">
        <f t="shared" si="1"/>
        <v>1972</v>
      </c>
      <c r="B29" s="353">
        <v>3.94</v>
      </c>
      <c r="C29" s="352">
        <f t="shared" si="0"/>
        <v>0.60064912791539693</v>
      </c>
      <c r="D29" s="352">
        <f t="shared" si="2"/>
        <v>3.8467626917276121</v>
      </c>
      <c r="E29" s="351">
        <v>419.61850812464559</v>
      </c>
      <c r="F29" s="352">
        <v>1.6</v>
      </c>
      <c r="G29" s="352">
        <f t="shared" si="3"/>
        <v>9.8039862200956982</v>
      </c>
      <c r="H29" s="351">
        <v>244.4444444444444</v>
      </c>
    </row>
    <row r="30" spans="1:8" x14ac:dyDescent="0.25">
      <c r="A30" s="354">
        <f t="shared" si="1"/>
        <v>1973</v>
      </c>
      <c r="B30" s="353">
        <v>4.55</v>
      </c>
      <c r="C30" s="352">
        <f t="shared" si="0"/>
        <v>0.69364302843021719</v>
      </c>
      <c r="D30" s="352">
        <f t="shared" si="2"/>
        <v>4.1401001621150035</v>
      </c>
      <c r="E30" s="351">
        <v>450.25065921774467</v>
      </c>
      <c r="F30" s="352">
        <v>1.6</v>
      </c>
      <c r="G30" s="352">
        <f t="shared" si="3"/>
        <v>9.2298789189189208</v>
      </c>
      <c r="H30" s="351">
        <v>259.64912280701753</v>
      </c>
    </row>
    <row r="31" spans="1:8" x14ac:dyDescent="0.25">
      <c r="A31" s="354">
        <f t="shared" si="1"/>
        <v>1974</v>
      </c>
      <c r="B31" s="353">
        <v>5.43</v>
      </c>
      <c r="C31" s="352">
        <f t="shared" si="0"/>
        <v>0.82779816359913838</v>
      </c>
      <c r="D31" s="352">
        <f t="shared" si="2"/>
        <v>4.3454906163867655</v>
      </c>
      <c r="E31" s="351">
        <v>511.93499953057568</v>
      </c>
      <c r="F31" s="352">
        <v>1.6</v>
      </c>
      <c r="G31" s="352">
        <f t="shared" si="3"/>
        <v>8.3125075862068982</v>
      </c>
      <c r="H31" s="351">
        <v>288.30409356725147</v>
      </c>
    </row>
    <row r="32" spans="1:8" x14ac:dyDescent="0.25">
      <c r="A32" s="354">
        <f t="shared" si="1"/>
        <v>1975</v>
      </c>
      <c r="B32" s="353">
        <v>6.75</v>
      </c>
      <c r="C32" s="352">
        <f t="shared" si="0"/>
        <v>1.0290308663525201</v>
      </c>
      <c r="D32" s="352">
        <f t="shared" si="2"/>
        <v>4.8317110699207459</v>
      </c>
      <c r="E32" s="351">
        <v>572.34332947518362</v>
      </c>
      <c r="F32" s="352">
        <v>2.1</v>
      </c>
      <c r="G32" s="352">
        <f t="shared" si="3"/>
        <v>9.9976058364312284</v>
      </c>
      <c r="H32" s="351">
        <v>314.61988304093569</v>
      </c>
    </row>
    <row r="33" spans="1:8" x14ac:dyDescent="0.25">
      <c r="A33" s="354">
        <f t="shared" si="1"/>
        <v>1976</v>
      </c>
      <c r="B33" s="353">
        <v>7.89</v>
      </c>
      <c r="C33" s="352">
        <f t="shared" si="0"/>
        <v>1.202822746003168</v>
      </c>
      <c r="D33" s="352">
        <f t="shared" si="2"/>
        <v>5.1530414087151506</v>
      </c>
      <c r="E33" s="351">
        <v>627.28828910480127</v>
      </c>
      <c r="F33" s="352">
        <v>2.2999999999999998</v>
      </c>
      <c r="G33" s="352">
        <f t="shared" si="3"/>
        <v>10.353198980667841</v>
      </c>
      <c r="H33" s="351">
        <v>332.74853801169587</v>
      </c>
    </row>
    <row r="34" spans="1:8" x14ac:dyDescent="0.25">
      <c r="A34" s="354">
        <f t="shared" si="1"/>
        <v>1977</v>
      </c>
      <c r="B34" s="353">
        <v>8.94</v>
      </c>
      <c r="C34" s="352">
        <f t="shared" si="0"/>
        <v>1.3628942141024487</v>
      </c>
      <c r="D34" s="352">
        <f t="shared" si="2"/>
        <v>5.3371182592819268</v>
      </c>
      <c r="E34" s="351">
        <v>686.25338828065264</v>
      </c>
      <c r="F34" s="352">
        <v>2.2999999999999998</v>
      </c>
      <c r="G34" s="352">
        <f t="shared" si="3"/>
        <v>9.7210729702970315</v>
      </c>
      <c r="H34" s="351">
        <v>354.38596491228071</v>
      </c>
    </row>
    <row r="35" spans="1:8" x14ac:dyDescent="0.25">
      <c r="A35" s="354">
        <f t="shared" si="1"/>
        <v>1978</v>
      </c>
      <c r="B35" s="353">
        <v>10.06</v>
      </c>
      <c r="C35" s="352">
        <f t="shared" si="0"/>
        <v>1.5336371134083484</v>
      </c>
      <c r="D35" s="352">
        <f t="shared" si="2"/>
        <v>5.5048125796763205</v>
      </c>
      <c r="E35" s="351">
        <v>748.70244661419201</v>
      </c>
      <c r="F35" s="352">
        <v>2.65</v>
      </c>
      <c r="G35" s="352">
        <f t="shared" si="3"/>
        <v>10.410156763803684</v>
      </c>
      <c r="H35" s="351">
        <v>381.28654970760232</v>
      </c>
    </row>
    <row r="36" spans="1:8" x14ac:dyDescent="0.25">
      <c r="A36" s="354">
        <f t="shared" si="1"/>
        <v>1979</v>
      </c>
      <c r="B36" s="353">
        <v>11.31</v>
      </c>
      <c r="C36" s="352">
        <f t="shared" si="0"/>
        <v>1.7241983849551115</v>
      </c>
      <c r="D36" s="352">
        <f t="shared" si="2"/>
        <v>5.5855687424316187</v>
      </c>
      <c r="E36" s="351">
        <v>829.56231084852482</v>
      </c>
      <c r="F36" s="352">
        <v>2.9</v>
      </c>
      <c r="G36" s="352">
        <f t="shared" si="3"/>
        <v>10.231053801652894</v>
      </c>
      <c r="H36" s="351">
        <v>424.56140350877189</v>
      </c>
    </row>
    <row r="37" spans="1:8" x14ac:dyDescent="0.25">
      <c r="A37" s="354">
        <f t="shared" si="1"/>
        <v>1980</v>
      </c>
      <c r="B37" s="353">
        <v>12.93</v>
      </c>
      <c r="C37" s="352">
        <f t="shared" si="0"/>
        <v>1.9711657928797162</v>
      </c>
      <c r="D37" s="352">
        <f t="shared" si="2"/>
        <v>5.6211476071002249</v>
      </c>
      <c r="E37" s="351">
        <v>942.38278512392424</v>
      </c>
      <c r="F37" s="352">
        <v>3.1</v>
      </c>
      <c r="G37" s="352">
        <f t="shared" si="3"/>
        <v>9.6359263834951498</v>
      </c>
      <c r="H37" s="351">
        <v>481.87134502923971</v>
      </c>
    </row>
    <row r="38" spans="1:8" x14ac:dyDescent="0.25">
      <c r="A38" s="354">
        <f t="shared" si="1"/>
        <v>1981</v>
      </c>
      <c r="B38" s="353">
        <v>14.79</v>
      </c>
      <c r="C38" s="352">
        <f t="shared" si="0"/>
        <v>2.2547209649412996</v>
      </c>
      <c r="D38" s="352">
        <f t="shared" si="2"/>
        <v>5.6699807475752859</v>
      </c>
      <c r="E38" s="351">
        <v>1068.66207833053</v>
      </c>
      <c r="F38" s="352">
        <v>3.35</v>
      </c>
      <c r="G38" s="352">
        <f t="shared" si="3"/>
        <v>9.4393027392739306</v>
      </c>
      <c r="H38" s="351">
        <v>531.57894736842104</v>
      </c>
    </row>
    <row r="39" spans="1:8" x14ac:dyDescent="0.25">
      <c r="A39" s="354">
        <f t="shared" si="1"/>
        <v>1982</v>
      </c>
      <c r="B39" s="353">
        <v>18.149999999999999</v>
      </c>
      <c r="C39" s="352">
        <f t="shared" ref="C39:C58" si="4">B39/6.55957</f>
        <v>2.7669496628589982</v>
      </c>
      <c r="D39" s="352">
        <f t="shared" si="2"/>
        <v>6.2236940644570451</v>
      </c>
      <c r="E39" s="351">
        <v>1194.7642035735325</v>
      </c>
      <c r="F39" s="352">
        <v>3.35</v>
      </c>
      <c r="G39" s="352">
        <f t="shared" si="3"/>
        <v>8.8915297305699532</v>
      </c>
      <c r="H39" s="351">
        <v>564.32748538011685</v>
      </c>
    </row>
    <row r="40" spans="1:8" x14ac:dyDescent="0.25">
      <c r="A40" s="354">
        <f t="shared" ref="A40:A70" si="5">A39+1</f>
        <v>1983</v>
      </c>
      <c r="B40" s="353">
        <v>20.29</v>
      </c>
      <c r="C40" s="352">
        <f t="shared" si="4"/>
        <v>3.0931905597470566</v>
      </c>
      <c r="D40" s="352">
        <f t="shared" si="2"/>
        <v>6.3480903544988765</v>
      </c>
      <c r="E40" s="351">
        <v>1309.4615671165918</v>
      </c>
      <c r="F40" s="352">
        <v>3.35</v>
      </c>
      <c r="G40" s="352">
        <f t="shared" si="3"/>
        <v>8.6147853313253027</v>
      </c>
      <c r="H40" s="351">
        <v>582.45614035087726</v>
      </c>
    </row>
    <row r="41" spans="1:8" x14ac:dyDescent="0.25">
      <c r="A41" s="354">
        <f t="shared" si="5"/>
        <v>1984</v>
      </c>
      <c r="B41" s="353">
        <v>22.78</v>
      </c>
      <c r="C41" s="352">
        <f t="shared" si="4"/>
        <v>3.4727886126682086</v>
      </c>
      <c r="D41" s="352">
        <f t="shared" si="2"/>
        <v>6.6360628556087748</v>
      </c>
      <c r="E41" s="351">
        <v>1406.3617230832197</v>
      </c>
      <c r="F41" s="352">
        <v>3.35</v>
      </c>
      <c r="G41" s="352">
        <f t="shared" si="3"/>
        <v>8.2582542733397517</v>
      </c>
      <c r="H41" s="351">
        <v>607.60233918128654</v>
      </c>
    </row>
    <row r="42" spans="1:8" x14ac:dyDescent="0.25">
      <c r="A42" s="354">
        <f t="shared" si="5"/>
        <v>1985</v>
      </c>
      <c r="B42" s="353">
        <v>24.36</v>
      </c>
      <c r="C42" s="352">
        <f t="shared" si="4"/>
        <v>3.7136580599033167</v>
      </c>
      <c r="D42" s="352">
        <f t="shared" si="2"/>
        <v>6.7073101285506365</v>
      </c>
      <c r="E42" s="351">
        <v>1487.9307030220464</v>
      </c>
      <c r="F42" s="352">
        <v>3.35</v>
      </c>
      <c r="G42" s="352">
        <f t="shared" si="3"/>
        <v>7.974280845724909</v>
      </c>
      <c r="H42" s="351">
        <v>629.23976608187138</v>
      </c>
    </row>
    <row r="43" spans="1:8" x14ac:dyDescent="0.25">
      <c r="A43" s="354">
        <f t="shared" si="5"/>
        <v>1986</v>
      </c>
      <c r="B43" s="353">
        <v>26.04</v>
      </c>
      <c r="C43" s="352">
        <f t="shared" si="4"/>
        <v>3.9697724088621662</v>
      </c>
      <c r="D43" s="352">
        <f t="shared" si="2"/>
        <v>6.9813858236265576</v>
      </c>
      <c r="E43" s="351">
        <v>1528.1048320036416</v>
      </c>
      <c r="F43" s="352">
        <v>3.35</v>
      </c>
      <c r="G43" s="352">
        <f t="shared" si="3"/>
        <v>7.8287647718978119</v>
      </c>
      <c r="H43" s="351">
        <v>640.93567251461991</v>
      </c>
    </row>
    <row r="44" spans="1:8" x14ac:dyDescent="0.25">
      <c r="A44" s="354">
        <f t="shared" si="5"/>
        <v>1987</v>
      </c>
      <c r="B44" s="353">
        <v>26.92</v>
      </c>
      <c r="C44" s="352">
        <f t="shared" si="4"/>
        <v>4.1039275440310874</v>
      </c>
      <c r="D44" s="352">
        <f t="shared" si="2"/>
        <v>7.000306414068147</v>
      </c>
      <c r="E44" s="351">
        <v>1575.4760817957545</v>
      </c>
      <c r="F44" s="352">
        <v>3.35</v>
      </c>
      <c r="G44" s="352">
        <f t="shared" si="3"/>
        <v>7.5531040404929612</v>
      </c>
      <c r="H44" s="351">
        <v>664.32748538011685</v>
      </c>
    </row>
    <row r="45" spans="1:8" x14ac:dyDescent="0.25">
      <c r="A45" s="354">
        <f t="shared" si="5"/>
        <v>1988</v>
      </c>
      <c r="B45" s="353">
        <v>27.84</v>
      </c>
      <c r="C45" s="352">
        <f t="shared" si="4"/>
        <v>4.244180639889505</v>
      </c>
      <c r="D45" s="352">
        <f t="shared" si="2"/>
        <v>7.0492154100670179</v>
      </c>
      <c r="E45" s="351">
        <v>1618.0139360042397</v>
      </c>
      <c r="F45" s="352">
        <v>3.35</v>
      </c>
      <c r="G45" s="352">
        <f t="shared" si="3"/>
        <v>7.2530229839391414</v>
      </c>
      <c r="H45" s="351">
        <v>691.8128654970759</v>
      </c>
    </row>
    <row r="46" spans="1:8" x14ac:dyDescent="0.25">
      <c r="A46" s="354">
        <f t="shared" si="5"/>
        <v>1989</v>
      </c>
      <c r="B46" s="353">
        <v>28.76</v>
      </c>
      <c r="C46" s="352">
        <f t="shared" si="4"/>
        <v>4.3844337357479226</v>
      </c>
      <c r="D46" s="352">
        <f t="shared" si="2"/>
        <v>7.0223371460531965</v>
      </c>
      <c r="E46" s="351">
        <v>1677.8804516363964</v>
      </c>
      <c r="F46" s="352">
        <v>3.35</v>
      </c>
      <c r="G46" s="352">
        <f t="shared" si="3"/>
        <v>6.9196178951612941</v>
      </c>
      <c r="H46" s="351">
        <v>725.14619883040916</v>
      </c>
    </row>
    <row r="47" spans="1:8" x14ac:dyDescent="0.25">
      <c r="A47" s="354">
        <f t="shared" si="5"/>
        <v>1990</v>
      </c>
      <c r="B47" s="353">
        <v>29.91</v>
      </c>
      <c r="C47" s="352">
        <f t="shared" si="4"/>
        <v>4.5597501055709442</v>
      </c>
      <c r="D47" s="352">
        <f t="shared" si="2"/>
        <v>7.0629912609137406</v>
      </c>
      <c r="E47" s="351">
        <v>1734.9283869920339</v>
      </c>
      <c r="F47" s="352">
        <v>3.35</v>
      </c>
      <c r="G47" s="352">
        <f t="shared" si="3"/>
        <v>6.5649014460596824</v>
      </c>
      <c r="H47" s="351">
        <v>764.32748538011674</v>
      </c>
    </row>
    <row r="48" spans="1:8" x14ac:dyDescent="0.25">
      <c r="A48" s="354">
        <f t="shared" si="5"/>
        <v>1991</v>
      </c>
      <c r="B48" s="353">
        <v>31.94</v>
      </c>
      <c r="C48" s="352">
        <f t="shared" si="4"/>
        <v>4.8692216105628878</v>
      </c>
      <c r="D48" s="352">
        <f t="shared" si="2"/>
        <v>7.3084868583005118</v>
      </c>
      <c r="E48" s="351">
        <v>1790.4460953757791</v>
      </c>
      <c r="F48" s="352">
        <v>3.8</v>
      </c>
      <c r="G48" s="352">
        <f t="shared" si="3"/>
        <v>7.1460406167400912</v>
      </c>
      <c r="H48" s="351">
        <v>796.49122807017523</v>
      </c>
    </row>
    <row r="49" spans="1:11" x14ac:dyDescent="0.25">
      <c r="A49" s="354">
        <f t="shared" si="5"/>
        <v>1992</v>
      </c>
      <c r="B49" s="353">
        <v>32.659999999999997</v>
      </c>
      <c r="C49" s="352">
        <f t="shared" si="4"/>
        <v>4.9789849029738225</v>
      </c>
      <c r="D49" s="352">
        <f t="shared" si="2"/>
        <v>7.2980827330081386</v>
      </c>
      <c r="E49" s="351">
        <v>1833.416801664798</v>
      </c>
      <c r="F49" s="352">
        <v>4.25</v>
      </c>
      <c r="G49" s="352">
        <f t="shared" si="3"/>
        <v>7.7587230577334294</v>
      </c>
      <c r="H49" s="351">
        <v>820.46783625730995</v>
      </c>
    </row>
    <row r="50" spans="1:11" x14ac:dyDescent="0.25">
      <c r="A50" s="354">
        <f t="shared" si="5"/>
        <v>1993</v>
      </c>
      <c r="B50" s="353">
        <v>34.06</v>
      </c>
      <c r="C50" s="352">
        <f t="shared" si="4"/>
        <v>5.192413527106198</v>
      </c>
      <c r="D50" s="352">
        <f t="shared" si="2"/>
        <v>7.4616877960165109</v>
      </c>
      <c r="E50" s="351">
        <v>1870.0851376980941</v>
      </c>
      <c r="F50" s="352">
        <v>4.25</v>
      </c>
      <c r="G50" s="352">
        <f t="shared" si="3"/>
        <v>7.5332100000000022</v>
      </c>
      <c r="H50" s="351">
        <v>845.02923976608179</v>
      </c>
    </row>
    <row r="51" spans="1:11" x14ac:dyDescent="0.25">
      <c r="A51" s="354">
        <f t="shared" si="5"/>
        <v>1994</v>
      </c>
      <c r="B51" s="353">
        <v>34.83</v>
      </c>
      <c r="C51" s="352">
        <f t="shared" si="4"/>
        <v>5.3097992703790036</v>
      </c>
      <c r="D51" s="352">
        <f t="shared" si="2"/>
        <v>7.5028273298509918</v>
      </c>
      <c r="E51" s="351">
        <v>1901.8765850389614</v>
      </c>
      <c r="F51" s="352">
        <v>4.25</v>
      </c>
      <c r="G51" s="352">
        <f t="shared" si="3"/>
        <v>7.3451339068825936</v>
      </c>
      <c r="H51" s="351">
        <v>866.66666666666652</v>
      </c>
    </row>
    <row r="52" spans="1:11" x14ac:dyDescent="0.25">
      <c r="A52" s="354">
        <f t="shared" si="5"/>
        <v>1995</v>
      </c>
      <c r="B52" s="353">
        <v>35.56</v>
      </c>
      <c r="C52" s="352">
        <f t="shared" si="4"/>
        <v>5.4210870529623136</v>
      </c>
      <c r="D52" s="352">
        <f t="shared" si="2"/>
        <v>7.5320340840650459</v>
      </c>
      <c r="E52" s="351">
        <v>1934.2084869846235</v>
      </c>
      <c r="F52" s="352">
        <v>4.25</v>
      </c>
      <c r="G52" s="352">
        <f t="shared" si="3"/>
        <v>7.1427089566929158</v>
      </c>
      <c r="H52" s="351">
        <v>891.22807017543846</v>
      </c>
    </row>
    <row r="53" spans="1:11" x14ac:dyDescent="0.25">
      <c r="A53" s="354">
        <f t="shared" si="5"/>
        <v>1996</v>
      </c>
      <c r="B53" s="353">
        <v>36.979999999999997</v>
      </c>
      <c r="C53" s="352">
        <f t="shared" si="4"/>
        <v>5.6375646574394356</v>
      </c>
      <c r="D53" s="352">
        <f t="shared" si="2"/>
        <v>7.6792226457554573</v>
      </c>
      <c r="E53" s="351">
        <v>1972.8926567243161</v>
      </c>
      <c r="F53" s="352">
        <v>4.25</v>
      </c>
      <c r="G53" s="352">
        <f t="shared" si="3"/>
        <v>6.9378511472275353</v>
      </c>
      <c r="H53" s="351">
        <v>917.54385964912274</v>
      </c>
    </row>
    <row r="54" spans="1:11" x14ac:dyDescent="0.25">
      <c r="A54" s="354">
        <f t="shared" si="5"/>
        <v>1997</v>
      </c>
      <c r="B54" s="353">
        <v>37.909999999999997</v>
      </c>
      <c r="C54" s="352">
        <f t="shared" si="4"/>
        <v>5.7793422434702268</v>
      </c>
      <c r="D54" s="352">
        <f t="shared" si="2"/>
        <v>7.7789973669291745</v>
      </c>
      <c r="E54" s="351">
        <v>1996.5673686050079</v>
      </c>
      <c r="F54" s="352">
        <v>4.75</v>
      </c>
      <c r="G54" s="352">
        <f t="shared" si="3"/>
        <v>7.5801458878504686</v>
      </c>
      <c r="H54" s="351">
        <v>938.59649122807014</v>
      </c>
    </row>
    <row r="55" spans="1:11" x14ac:dyDescent="0.25">
      <c r="A55" s="354">
        <f t="shared" si="5"/>
        <v>1998</v>
      </c>
      <c r="B55" s="353">
        <v>39.43</v>
      </c>
      <c r="C55" s="352">
        <f t="shared" si="4"/>
        <v>6.0110647496710916</v>
      </c>
      <c r="D55" s="352">
        <f t="shared" si="2"/>
        <v>8.03465339505596</v>
      </c>
      <c r="E55" s="351">
        <v>2010.5433401852429</v>
      </c>
      <c r="F55" s="352">
        <v>5.15</v>
      </c>
      <c r="G55" s="352">
        <f t="shared" si="3"/>
        <v>8.0924237484662616</v>
      </c>
      <c r="H55" s="351">
        <v>953.21637426900566</v>
      </c>
    </row>
    <row r="56" spans="1:11" x14ac:dyDescent="0.25">
      <c r="A56" s="354">
        <f t="shared" si="5"/>
        <v>1999</v>
      </c>
      <c r="B56" s="353">
        <v>40.22</v>
      </c>
      <c r="C56" s="352">
        <f t="shared" si="4"/>
        <v>6.1314994732886454</v>
      </c>
      <c r="D56" s="352">
        <f t="shared" si="2"/>
        <v>8.1549412925750353</v>
      </c>
      <c r="E56" s="351">
        <v>2020.5752836698628</v>
      </c>
      <c r="F56" s="352">
        <v>5.15</v>
      </c>
      <c r="G56" s="352">
        <f t="shared" si="3"/>
        <v>7.9175574489795952</v>
      </c>
      <c r="H56" s="351">
        <v>974.26900584795305</v>
      </c>
    </row>
    <row r="57" spans="1:11" x14ac:dyDescent="0.25">
      <c r="A57" s="354">
        <f t="shared" si="5"/>
        <v>2000</v>
      </c>
      <c r="B57" s="353">
        <v>40.72</v>
      </c>
      <c r="C57" s="352">
        <f t="shared" si="4"/>
        <v>6.2077239819073506</v>
      </c>
      <c r="D57" s="352">
        <f t="shared" si="2"/>
        <v>8.1183092165571029</v>
      </c>
      <c r="E57" s="351">
        <v>2054.92506349225</v>
      </c>
      <c r="F57" s="352">
        <v>5.15</v>
      </c>
      <c r="G57" s="352">
        <f t="shared" si="3"/>
        <v>7.6600759059233479</v>
      </c>
      <c r="H57" s="351">
        <v>1007.017543859649</v>
      </c>
    </row>
    <row r="58" spans="1:11" x14ac:dyDescent="0.25">
      <c r="A58" s="354">
        <f t="shared" si="5"/>
        <v>2001</v>
      </c>
      <c r="B58" s="353">
        <v>42.02</v>
      </c>
      <c r="C58" s="352">
        <f t="shared" si="4"/>
        <v>6.4059077043159851</v>
      </c>
      <c r="D58" s="352">
        <f t="shared" si="2"/>
        <v>8.2374523396882076</v>
      </c>
      <c r="E58" s="351">
        <v>2089.8587895716182</v>
      </c>
      <c r="F58" s="352">
        <v>5.15</v>
      </c>
      <c r="G58" s="352">
        <f t="shared" si="3"/>
        <v>7.4481370468661794</v>
      </c>
      <c r="H58" s="351">
        <v>1035.672514619883</v>
      </c>
    </row>
    <row r="59" spans="1:11" x14ac:dyDescent="0.25">
      <c r="A59" s="354">
        <f t="shared" si="5"/>
        <v>2002</v>
      </c>
      <c r="B59" s="353">
        <v>6.67</v>
      </c>
      <c r="C59" s="352">
        <f t="shared" ref="C59:C69" si="6">B59</f>
        <v>6.67</v>
      </c>
      <c r="D59" s="352">
        <f t="shared" si="2"/>
        <v>8.4171271490530444</v>
      </c>
      <c r="E59" s="351">
        <v>2129.5661065734789</v>
      </c>
      <c r="F59" s="352">
        <v>5.15</v>
      </c>
      <c r="G59" s="352">
        <f t="shared" si="3"/>
        <v>7.3322127348526989</v>
      </c>
      <c r="H59" s="351">
        <v>1052.0467836257308</v>
      </c>
    </row>
    <row r="60" spans="1:11" x14ac:dyDescent="0.25">
      <c r="A60" s="354">
        <f t="shared" si="5"/>
        <v>2003</v>
      </c>
      <c r="B60" s="353">
        <v>6.83</v>
      </c>
      <c r="C60" s="352">
        <f t="shared" si="6"/>
        <v>6.83</v>
      </c>
      <c r="D60" s="352">
        <f t="shared" si="2"/>
        <v>8.4417602797081823</v>
      </c>
      <c r="E60" s="351">
        <v>2174.2869948115217</v>
      </c>
      <c r="F60" s="352">
        <v>5.15</v>
      </c>
      <c r="G60" s="352">
        <f t="shared" si="3"/>
        <v>7.1688319076086984</v>
      </c>
      <c r="H60" s="351">
        <v>1076.0233918128654</v>
      </c>
    </row>
    <row r="61" spans="1:11" x14ac:dyDescent="0.25">
      <c r="A61" s="354">
        <f t="shared" si="5"/>
        <v>2004</v>
      </c>
      <c r="B61" s="353">
        <v>7.19</v>
      </c>
      <c r="C61" s="352">
        <f t="shared" si="6"/>
        <v>7.19</v>
      </c>
      <c r="D61" s="352">
        <f t="shared" si="2"/>
        <v>8.7039314098086358</v>
      </c>
      <c r="E61" s="351">
        <v>2219.9470217025637</v>
      </c>
      <c r="F61" s="352">
        <v>5.15</v>
      </c>
      <c r="G61" s="352">
        <f t="shared" si="3"/>
        <v>6.982874912652199</v>
      </c>
      <c r="H61" s="351">
        <v>1104.6783625730993</v>
      </c>
    </row>
    <row r="62" spans="1:11" x14ac:dyDescent="0.25">
      <c r="A62" s="354">
        <f t="shared" si="5"/>
        <v>2005</v>
      </c>
      <c r="B62" s="353">
        <v>7.61</v>
      </c>
      <c r="C62" s="352">
        <f t="shared" si="6"/>
        <v>7.61</v>
      </c>
      <c r="D62" s="352">
        <f t="shared" si="2"/>
        <v>9.0494763285401998</v>
      </c>
      <c r="E62" s="351">
        <v>2259.9060680932098</v>
      </c>
      <c r="F62" s="352">
        <v>5.15</v>
      </c>
      <c r="G62" s="352">
        <f t="shared" si="3"/>
        <v>6.7540454224270379</v>
      </c>
      <c r="H62" s="351">
        <v>1142.1052631578946</v>
      </c>
    </row>
    <row r="63" spans="1:11" x14ac:dyDescent="0.25">
      <c r="A63" s="354">
        <f t="shared" si="5"/>
        <v>2006</v>
      </c>
      <c r="B63" s="353">
        <v>8.0299999999999994</v>
      </c>
      <c r="C63" s="352">
        <f t="shared" si="6"/>
        <v>8.0299999999999994</v>
      </c>
      <c r="D63" s="352">
        <f t="shared" si="2"/>
        <v>9.3985450813498872</v>
      </c>
      <c r="E63" s="351">
        <v>2296.0645651827012</v>
      </c>
      <c r="F63" s="352">
        <v>5.15</v>
      </c>
      <c r="G63" s="352">
        <f t="shared" si="3"/>
        <v>6.5429815029761942</v>
      </c>
      <c r="H63" s="351">
        <v>1178.9473684210523</v>
      </c>
    </row>
    <row r="64" spans="1:11" ht="14.4" x14ac:dyDescent="0.25">
      <c r="A64" s="354">
        <f t="shared" si="5"/>
        <v>2007</v>
      </c>
      <c r="B64" s="353">
        <v>8.27</v>
      </c>
      <c r="C64" s="352">
        <f t="shared" si="6"/>
        <v>8.27</v>
      </c>
      <c r="D64" s="352">
        <f t="shared" si="2"/>
        <v>9.5364020174056119</v>
      </c>
      <c r="E64" s="351">
        <v>2330.5055336604414</v>
      </c>
      <c r="F64" s="352">
        <v>5.15</v>
      </c>
      <c r="G64" s="352">
        <f t="shared" si="3"/>
        <v>6.3617842549989891</v>
      </c>
      <c r="H64" s="351">
        <v>1212.5263157894735</v>
      </c>
      <c r="K64" s="364"/>
    </row>
    <row r="65" spans="1:11" ht="14.4" x14ac:dyDescent="0.25">
      <c r="A65" s="354">
        <f t="shared" si="5"/>
        <v>2008</v>
      </c>
      <c r="B65" s="353">
        <v>8.44</v>
      </c>
      <c r="C65" s="352">
        <f t="shared" si="6"/>
        <v>8.44</v>
      </c>
      <c r="D65" s="352">
        <f t="shared" si="2"/>
        <v>9.4673487015210593</v>
      </c>
      <c r="E65" s="351">
        <v>2395.7596886029337</v>
      </c>
      <c r="F65" s="352">
        <v>5.85</v>
      </c>
      <c r="G65" s="352">
        <f t="shared" si="3"/>
        <v>6.9592874646428529</v>
      </c>
      <c r="H65" s="351">
        <v>1259.0818713450292</v>
      </c>
      <c r="K65" s="364"/>
    </row>
    <row r="66" spans="1:11" ht="14.4" x14ac:dyDescent="0.25">
      <c r="A66" s="354">
        <f t="shared" si="5"/>
        <v>2009</v>
      </c>
      <c r="B66" s="353">
        <v>8.7100000000000009</v>
      </c>
      <c r="C66" s="352">
        <f t="shared" si="6"/>
        <v>8.7100000000000009</v>
      </c>
      <c r="D66" s="352">
        <f t="shared" si="2"/>
        <v>9.7604536683989522</v>
      </c>
      <c r="E66" s="351">
        <v>2398.1554482915362</v>
      </c>
      <c r="F66" s="352">
        <v>6.55</v>
      </c>
      <c r="G66" s="352">
        <f t="shared" si="3"/>
        <v>7.8198439756312448</v>
      </c>
      <c r="H66" s="351">
        <v>1254.6023391812864</v>
      </c>
      <c r="K66" s="364"/>
    </row>
    <row r="67" spans="1:11" ht="14.4" x14ac:dyDescent="0.25">
      <c r="A67" s="354">
        <f t="shared" si="5"/>
        <v>2010</v>
      </c>
      <c r="B67" s="353">
        <v>8.86</v>
      </c>
      <c r="C67" s="352">
        <f t="shared" si="6"/>
        <v>8.86</v>
      </c>
      <c r="D67" s="352">
        <f t="shared" si="2"/>
        <v>9.7818168915198225</v>
      </c>
      <c r="E67" s="351">
        <v>2434.1277800159091</v>
      </c>
      <c r="F67" s="352">
        <v>7.25</v>
      </c>
      <c r="G67" s="352">
        <f t="shared" si="3"/>
        <v>8.515868698866349</v>
      </c>
      <c r="H67" s="351">
        <v>1275.1812865497075</v>
      </c>
      <c r="K67" s="364"/>
    </row>
    <row r="68" spans="1:11" ht="14.4" x14ac:dyDescent="0.25">
      <c r="A68" s="354">
        <f t="shared" si="5"/>
        <v>2011</v>
      </c>
      <c r="B68" s="353">
        <v>9</v>
      </c>
      <c r="C68" s="352">
        <f t="shared" si="6"/>
        <v>9</v>
      </c>
      <c r="D68" s="352">
        <f t="shared" si="2"/>
        <v>9.72922605140187</v>
      </c>
      <c r="E68" s="351">
        <f>E67*B84/B83</f>
        <v>2485.9557577108144</v>
      </c>
      <c r="F68" s="352">
        <v>7.25</v>
      </c>
      <c r="G68" s="352">
        <f t="shared" si="3"/>
        <v>8.2552881670141716</v>
      </c>
      <c r="H68" s="351">
        <f>H67*C84/C83</f>
        <v>1315.4327485380115</v>
      </c>
      <c r="K68" s="364"/>
    </row>
    <row r="69" spans="1:11" ht="14.4" x14ac:dyDescent="0.25">
      <c r="A69" s="354">
        <f t="shared" si="5"/>
        <v>2012</v>
      </c>
      <c r="B69" s="353">
        <v>9.2200000000000006</v>
      </c>
      <c r="C69" s="352">
        <f t="shared" si="6"/>
        <v>9.2200000000000006</v>
      </c>
      <c r="D69" s="352">
        <f t="shared" si="2"/>
        <v>9.7844174113956637</v>
      </c>
      <c r="E69" s="351">
        <f t="shared" ref="E69:E75" si="7">E68*B85/B84</f>
        <v>2532.3581582528836</v>
      </c>
      <c r="F69" s="352">
        <v>7.25</v>
      </c>
      <c r="G69" s="352">
        <f t="shared" si="3"/>
        <v>8.0879128592210616</v>
      </c>
      <c r="H69" s="351">
        <f t="shared" ref="H69:H75" si="8">H68*C85/C84</f>
        <v>1342.6549707602339</v>
      </c>
      <c r="K69" s="365"/>
    </row>
    <row r="70" spans="1:11" x14ac:dyDescent="0.25">
      <c r="A70" s="359">
        <f t="shared" si="5"/>
        <v>2013</v>
      </c>
      <c r="B70" s="361">
        <v>9.43</v>
      </c>
      <c r="C70" s="362">
        <v>9.43</v>
      </c>
      <c r="D70" s="362">
        <f t="shared" si="2"/>
        <v>9.9333937658511289</v>
      </c>
      <c r="E70" s="351">
        <f t="shared" si="7"/>
        <v>2551.1924506035998</v>
      </c>
      <c r="F70" s="362">
        <f>F69</f>
        <v>7.25</v>
      </c>
      <c r="G70" s="362">
        <f t="shared" si="3"/>
        <v>7.9711546122245753</v>
      </c>
      <c r="H70" s="351">
        <f t="shared" si="8"/>
        <v>1362.3216374269007</v>
      </c>
    </row>
    <row r="71" spans="1:11" x14ac:dyDescent="0.25">
      <c r="A71" s="359">
        <f t="shared" ref="A71:A77" si="9">A70+1</f>
        <v>2014</v>
      </c>
      <c r="B71" s="361">
        <v>9.5299999999999994</v>
      </c>
      <c r="C71" s="362">
        <v>9.5299999999999994</v>
      </c>
      <c r="D71" s="362">
        <f t="shared" si="2"/>
        <v>9.9977271663290566</v>
      </c>
      <c r="E71" s="351">
        <f t="shared" si="7"/>
        <v>2561.6559463539979</v>
      </c>
      <c r="F71" s="362">
        <f t="shared" ref="F71:F76" si="10">F70</f>
        <v>7.25</v>
      </c>
      <c r="G71" s="362">
        <f t="shared" si="3"/>
        <v>7.8439116357461494</v>
      </c>
      <c r="H71" s="351">
        <f t="shared" si="8"/>
        <v>1384.421052631579</v>
      </c>
    </row>
    <row r="72" spans="1:11" x14ac:dyDescent="0.25">
      <c r="A72" s="359">
        <f t="shared" si="9"/>
        <v>2015</v>
      </c>
      <c r="B72" s="361">
        <v>9.61</v>
      </c>
      <c r="C72" s="362">
        <v>9.61</v>
      </c>
      <c r="D72" s="362">
        <f t="shared" ref="D72:D76" si="11">C72*E$76/E72</f>
        <v>10.078376985</v>
      </c>
      <c r="E72" s="351">
        <f t="shared" si="7"/>
        <v>2562.4887551994375</v>
      </c>
      <c r="F72" s="362">
        <f t="shared" si="10"/>
        <v>7.25</v>
      </c>
      <c r="G72" s="362">
        <f t="shared" ref="G72:G76" si="12">F72*H$76/H72</f>
        <v>7.8346121375260021</v>
      </c>
      <c r="H72" s="351">
        <f t="shared" si="8"/>
        <v>1386.0643274853801</v>
      </c>
    </row>
    <row r="73" spans="1:11" x14ac:dyDescent="0.25">
      <c r="A73" s="359">
        <f t="shared" si="9"/>
        <v>2016</v>
      </c>
      <c r="B73" s="361">
        <v>9.67</v>
      </c>
      <c r="C73" s="362">
        <v>9.67</v>
      </c>
      <c r="D73" s="362">
        <f t="shared" si="11"/>
        <v>10.122406136877828</v>
      </c>
      <c r="E73" s="351">
        <f t="shared" si="7"/>
        <v>2567.2720675424766</v>
      </c>
      <c r="F73" s="362">
        <f t="shared" si="10"/>
        <v>7.25</v>
      </c>
      <c r="G73" s="362">
        <f t="shared" si="12"/>
        <v>7.737008774744071</v>
      </c>
      <c r="H73" s="351">
        <f t="shared" si="8"/>
        <v>1403.5497076023394</v>
      </c>
    </row>
    <row r="74" spans="1:11" x14ac:dyDescent="0.25">
      <c r="A74" s="359">
        <f t="shared" si="9"/>
        <v>2017</v>
      </c>
      <c r="B74" s="361">
        <v>9.76</v>
      </c>
      <c r="C74" s="362">
        <v>9.76</v>
      </c>
      <c r="D74" s="362">
        <f t="shared" si="11"/>
        <v>10.097852079120015</v>
      </c>
      <c r="E74" s="351">
        <f t="shared" si="7"/>
        <v>2597.4667267079094</v>
      </c>
      <c r="F74" s="362">
        <f t="shared" si="10"/>
        <v>7.25</v>
      </c>
      <c r="G74" s="362">
        <f t="shared" si="12"/>
        <v>7.5756211855417757</v>
      </c>
      <c r="H74" s="351">
        <f t="shared" si="8"/>
        <v>1433.4502923976611</v>
      </c>
    </row>
    <row r="75" spans="1:11" x14ac:dyDescent="0.25">
      <c r="A75" s="359">
        <f t="shared" si="9"/>
        <v>2018</v>
      </c>
      <c r="B75" s="361">
        <v>9.8800000000000008</v>
      </c>
      <c r="C75" s="362">
        <v>9.8800000000000008</v>
      </c>
      <c r="D75" s="362">
        <f t="shared" si="11"/>
        <v>10.0776</v>
      </c>
      <c r="E75" s="351">
        <f t="shared" si="7"/>
        <v>2634.686875877182</v>
      </c>
      <c r="F75" s="362">
        <f t="shared" si="10"/>
        <v>7.25</v>
      </c>
      <c r="G75" s="362">
        <f t="shared" si="12"/>
        <v>7.3950000000000005</v>
      </c>
      <c r="H75" s="351">
        <f t="shared" si="8"/>
        <v>1468.4619883040939</v>
      </c>
    </row>
    <row r="76" spans="1:11" x14ac:dyDescent="0.25">
      <c r="A76" s="359">
        <f t="shared" si="9"/>
        <v>2019</v>
      </c>
      <c r="B76" s="361">
        <v>10.029999999999999</v>
      </c>
      <c r="C76" s="362">
        <v>10.029999999999999</v>
      </c>
      <c r="D76" s="362">
        <f t="shared" si="11"/>
        <v>10.029999999999999</v>
      </c>
      <c r="E76" s="351">
        <f>1.02*E75</f>
        <v>2687.3806133947255</v>
      </c>
      <c r="F76" s="362">
        <f t="shared" si="10"/>
        <v>7.25</v>
      </c>
      <c r="G76" s="362">
        <f t="shared" si="12"/>
        <v>7.2500000000000009</v>
      </c>
      <c r="H76" s="351">
        <f>1.02*H75</f>
        <v>1497.8312280701757</v>
      </c>
    </row>
    <row r="77" spans="1:11" ht="13.8" thickBot="1" x14ac:dyDescent="0.3">
      <c r="A77" s="358">
        <f t="shared" si="9"/>
        <v>2020</v>
      </c>
      <c r="B77" s="357"/>
      <c r="C77" s="363"/>
      <c r="D77" s="363"/>
      <c r="E77" s="360"/>
      <c r="F77" s="363"/>
      <c r="G77" s="363"/>
      <c r="H77" s="360"/>
    </row>
    <row r="78" spans="1:11" ht="13.8" thickTop="1" x14ac:dyDescent="0.25"/>
    <row r="79" spans="1:11" x14ac:dyDescent="0.25">
      <c r="A79" s="305" t="s">
        <v>315</v>
      </c>
    </row>
    <row r="80" spans="1:11" x14ac:dyDescent="0.25">
      <c r="A80" s="305" t="s">
        <v>309</v>
      </c>
    </row>
    <row r="82" spans="1:3" x14ac:dyDescent="0.25">
      <c r="B82" s="305" t="s">
        <v>316</v>
      </c>
      <c r="C82" s="305" t="s">
        <v>319</v>
      </c>
    </row>
    <row r="83" spans="1:3" x14ac:dyDescent="0.25">
      <c r="A83" s="359">
        <v>2010</v>
      </c>
      <c r="B83" s="366">
        <v>94.990769230769246</v>
      </c>
      <c r="C83" s="366">
        <v>218.05600000000001</v>
      </c>
    </row>
    <row r="84" spans="1:3" x14ac:dyDescent="0.25">
      <c r="A84" s="359">
        <f t="shared" ref="A84:A91" si="13">A83+1</f>
        <v>2011</v>
      </c>
      <c r="B84" s="366">
        <v>97.013333333333335</v>
      </c>
      <c r="C84" s="366">
        <v>224.93899999999999</v>
      </c>
    </row>
    <row r="85" spans="1:3" x14ac:dyDescent="0.25">
      <c r="A85" s="359">
        <f t="shared" si="13"/>
        <v>2012</v>
      </c>
      <c r="B85" s="366">
        <v>98.824166666666656</v>
      </c>
      <c r="C85" s="366">
        <v>229.59399999999999</v>
      </c>
    </row>
    <row r="86" spans="1:3" x14ac:dyDescent="0.25">
      <c r="A86" s="359">
        <f t="shared" si="13"/>
        <v>2013</v>
      </c>
      <c r="B86" s="366">
        <v>99.55916666666667</v>
      </c>
      <c r="C86" s="366">
        <v>232.95699999999999</v>
      </c>
    </row>
    <row r="87" spans="1:3" x14ac:dyDescent="0.25">
      <c r="A87" s="359">
        <f t="shared" si="13"/>
        <v>2014</v>
      </c>
      <c r="B87" s="366">
        <v>99.967500000000015</v>
      </c>
      <c r="C87" s="366">
        <v>236.73599999999999</v>
      </c>
    </row>
    <row r="88" spans="1:3" x14ac:dyDescent="0.25">
      <c r="A88" s="359">
        <f t="shared" si="13"/>
        <v>2015</v>
      </c>
      <c r="B88" s="366">
        <v>100</v>
      </c>
      <c r="C88" s="366">
        <v>237.017</v>
      </c>
    </row>
    <row r="89" spans="1:3" x14ac:dyDescent="0.25">
      <c r="A89" s="359">
        <f t="shared" si="13"/>
        <v>2016</v>
      </c>
      <c r="B89" s="366">
        <v>100.18666666666667</v>
      </c>
      <c r="C89" s="366">
        <v>240.00700000000001</v>
      </c>
    </row>
    <row r="90" spans="1:3" x14ac:dyDescent="0.25">
      <c r="A90" s="359">
        <f t="shared" si="13"/>
        <v>2017</v>
      </c>
      <c r="B90" s="366">
        <v>101.36499999999998</v>
      </c>
      <c r="C90" s="366">
        <v>245.12</v>
      </c>
    </row>
    <row r="91" spans="1:3" x14ac:dyDescent="0.25">
      <c r="A91" s="359">
        <f t="shared" si="13"/>
        <v>2018</v>
      </c>
      <c r="B91" s="366">
        <v>102.81750000000001</v>
      </c>
      <c r="C91" s="366">
        <v>251.107</v>
      </c>
    </row>
  </sheetData>
  <mergeCells count="3">
    <mergeCell ref="B5:E5"/>
    <mergeCell ref="F5:H5"/>
    <mergeCell ref="A3:H3"/>
  </mergeCells>
  <printOptions horizontalCentered="1" verticalCentered="1"/>
  <pageMargins left="0.78740157480314965" right="0.78740157480314965" top="0.98425196850393704" bottom="0.98425196850393704" header="0.51181102362204722" footer="0.51181102362204722"/>
  <pageSetup paperSize="9" scale="55" orientation="portrait" r:id="rId1"/>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99"/>
  <sheetViews>
    <sheetView showGridLines="0" zoomScale="120" zoomScaleNormal="120" zoomScaleSheetLayoutView="100" zoomScalePageLayoutView="120" workbookViewId="0">
      <pane xSplit="2" ySplit="19" topLeftCell="C20" activePane="bottomRight" state="frozen"/>
      <selection activeCell="C27" sqref="C27"/>
      <selection pane="topRight" activeCell="C27" sqref="C27"/>
      <selection pane="bottomLeft" activeCell="C27" sqref="C27"/>
      <selection pane="bottomRight"/>
    </sheetView>
  </sheetViews>
  <sheetFormatPr baseColWidth="10" defaultColWidth="9.109375" defaultRowHeight="10.199999999999999" x14ac:dyDescent="0.2"/>
  <cols>
    <col min="1" max="1" width="15.6640625" style="9" customWidth="1"/>
    <col min="2" max="2" width="3.6640625" style="11" customWidth="1"/>
    <col min="3" max="3" width="7.44140625" style="9" customWidth="1"/>
    <col min="4" max="4" width="2.44140625" style="10" customWidth="1"/>
    <col min="5" max="5" width="7.44140625" style="9" customWidth="1"/>
    <col min="6" max="6" width="2.44140625" style="10" customWidth="1"/>
    <col min="7" max="7" width="7.44140625" style="9" customWidth="1"/>
    <col min="8" max="8" width="2.44140625" style="9" customWidth="1"/>
    <col min="9" max="9" width="7.44140625" style="9" customWidth="1"/>
    <col min="10" max="10" width="2.44140625" style="9" customWidth="1"/>
    <col min="11" max="11" width="7.44140625" style="9" customWidth="1"/>
    <col min="12" max="12" width="2.44140625" style="9" customWidth="1"/>
    <col min="13" max="13" width="7.44140625" style="9" customWidth="1"/>
    <col min="14" max="14" width="2.44140625" style="9" customWidth="1"/>
    <col min="15" max="15" width="7.44140625" style="9" customWidth="1"/>
    <col min="16" max="16" width="2.44140625" style="9" customWidth="1"/>
    <col min="17" max="18" width="7.44140625" style="9" customWidth="1"/>
    <col min="19" max="19" width="2.44140625" style="9" customWidth="1"/>
    <col min="20" max="20" width="7.44140625" style="9" customWidth="1"/>
    <col min="21" max="21" width="2.44140625" style="9" customWidth="1"/>
    <col min="22" max="22" width="7.44140625" style="9" customWidth="1"/>
    <col min="23" max="23" width="2.44140625" style="9" customWidth="1"/>
    <col min="24" max="24" width="7.44140625" style="9" customWidth="1"/>
    <col min="25" max="25" width="2.44140625" style="9" customWidth="1"/>
    <col min="26" max="16384" width="9.109375" style="9"/>
  </cols>
  <sheetData>
    <row r="1" spans="1:25" ht="13.2" x14ac:dyDescent="0.25">
      <c r="A1" s="82" t="s">
        <v>266</v>
      </c>
      <c r="B1" s="81"/>
      <c r="C1" s="79"/>
      <c r="D1" s="80"/>
      <c r="E1" s="79"/>
      <c r="F1" s="80"/>
      <c r="G1" s="79"/>
      <c r="H1" s="79"/>
      <c r="I1" s="79"/>
      <c r="J1" s="79"/>
      <c r="K1" s="79"/>
      <c r="L1" s="79"/>
      <c r="M1" s="79"/>
      <c r="N1" s="79"/>
      <c r="O1" s="79"/>
      <c r="P1" s="79"/>
      <c r="Q1" s="79"/>
      <c r="R1" s="79"/>
      <c r="S1" s="79"/>
      <c r="T1" s="79"/>
      <c r="U1" s="79"/>
      <c r="V1" s="79"/>
      <c r="W1" s="79"/>
      <c r="X1" s="79"/>
      <c r="Y1" s="79"/>
    </row>
    <row r="2" spans="1:25" ht="10.199999999999999" customHeight="1" x14ac:dyDescent="0.2">
      <c r="A2" s="431" t="s">
        <v>101</v>
      </c>
      <c r="B2" s="431"/>
      <c r="C2" s="431"/>
      <c r="D2" s="431"/>
      <c r="E2" s="431"/>
      <c r="F2" s="431"/>
      <c r="G2" s="431"/>
      <c r="H2" s="431"/>
      <c r="I2" s="431"/>
      <c r="J2" s="431"/>
      <c r="K2" s="431"/>
      <c r="L2" s="431"/>
      <c r="M2" s="431"/>
      <c r="N2" s="431"/>
      <c r="O2" s="431"/>
      <c r="P2" s="431"/>
      <c r="Q2" s="431"/>
      <c r="R2" s="431"/>
      <c r="S2" s="431"/>
      <c r="T2" s="431"/>
      <c r="U2" s="431"/>
      <c r="V2" s="431"/>
      <c r="W2" s="431"/>
      <c r="X2" s="431"/>
      <c r="Y2" s="431"/>
    </row>
    <row r="3" spans="1:25" x14ac:dyDescent="0.2">
      <c r="A3" s="431"/>
      <c r="B3" s="431"/>
      <c r="C3" s="431"/>
      <c r="D3" s="431"/>
      <c r="E3" s="431"/>
      <c r="F3" s="431"/>
      <c r="G3" s="431"/>
      <c r="H3" s="431"/>
      <c r="I3" s="431"/>
      <c r="J3" s="431"/>
      <c r="K3" s="431"/>
      <c r="L3" s="431"/>
      <c r="M3" s="431"/>
      <c r="N3" s="431"/>
      <c r="O3" s="431"/>
      <c r="P3" s="431"/>
      <c r="Q3" s="431"/>
      <c r="R3" s="431"/>
      <c r="S3" s="431"/>
      <c r="T3" s="431"/>
      <c r="U3" s="431"/>
      <c r="V3" s="431"/>
      <c r="W3" s="431"/>
      <c r="X3" s="431"/>
      <c r="Y3" s="431"/>
    </row>
    <row r="4" spans="1:25" x14ac:dyDescent="0.2">
      <c r="A4" s="431"/>
      <c r="B4" s="431"/>
      <c r="C4" s="431"/>
      <c r="D4" s="431"/>
      <c r="E4" s="431"/>
      <c r="F4" s="431"/>
      <c r="G4" s="431"/>
      <c r="H4" s="431"/>
      <c r="I4" s="431"/>
      <c r="J4" s="431"/>
      <c r="K4" s="431"/>
      <c r="L4" s="431"/>
      <c r="M4" s="431"/>
      <c r="N4" s="431"/>
      <c r="O4" s="431"/>
      <c r="P4" s="431"/>
      <c r="Q4" s="431"/>
      <c r="R4" s="431"/>
      <c r="S4" s="431"/>
      <c r="T4" s="431"/>
      <c r="U4" s="431"/>
      <c r="V4" s="431"/>
      <c r="W4" s="431"/>
      <c r="X4" s="431"/>
      <c r="Y4" s="431"/>
    </row>
    <row r="5" spans="1:25" x14ac:dyDescent="0.2">
      <c r="A5" s="431"/>
      <c r="B5" s="431"/>
      <c r="C5" s="431"/>
      <c r="D5" s="431"/>
      <c r="E5" s="431"/>
      <c r="F5" s="431"/>
      <c r="G5" s="431"/>
      <c r="H5" s="431"/>
      <c r="I5" s="431"/>
      <c r="J5" s="431"/>
      <c r="K5" s="431"/>
      <c r="L5" s="431"/>
      <c r="M5" s="431"/>
      <c r="N5" s="431"/>
      <c r="O5" s="431"/>
      <c r="P5" s="431"/>
      <c r="Q5" s="431"/>
      <c r="R5" s="431"/>
      <c r="S5" s="431"/>
      <c r="T5" s="431"/>
      <c r="U5" s="431"/>
      <c r="V5" s="431"/>
      <c r="W5" s="431"/>
      <c r="X5" s="431"/>
      <c r="Y5" s="431"/>
    </row>
    <row r="6" spans="1:25" ht="15" x14ac:dyDescent="0.25">
      <c r="A6" s="1" t="s">
        <v>0</v>
      </c>
      <c r="B6" s="78"/>
      <c r="C6" s="78"/>
      <c r="D6" s="78"/>
      <c r="E6" s="78"/>
      <c r="F6" s="78"/>
      <c r="G6" s="78"/>
      <c r="H6" s="78"/>
      <c r="I6" s="78"/>
      <c r="J6" s="78"/>
      <c r="K6" s="78"/>
      <c r="L6" s="78"/>
      <c r="M6" s="78"/>
      <c r="N6" s="78"/>
      <c r="O6" s="78"/>
      <c r="P6" s="78"/>
      <c r="Q6" s="78"/>
      <c r="R6" s="78"/>
      <c r="S6" s="78"/>
      <c r="T6" s="78"/>
      <c r="U6" s="78"/>
      <c r="V6" s="78"/>
      <c r="W6" s="78"/>
      <c r="X6" s="78"/>
      <c r="Y6" s="78"/>
    </row>
    <row r="7" spans="1:25" s="74" customFormat="1" ht="13.2" x14ac:dyDescent="0.25">
      <c r="A7" s="15" t="s">
        <v>100</v>
      </c>
      <c r="B7" s="76"/>
      <c r="D7" s="75"/>
      <c r="F7" s="75"/>
    </row>
    <row r="8" spans="1:25" s="74" customFormat="1" ht="13.2" x14ac:dyDescent="0.25">
      <c r="A8" s="74" t="s">
        <v>99</v>
      </c>
      <c r="B8" s="77" t="s">
        <v>98</v>
      </c>
      <c r="D8" s="75"/>
      <c r="F8" s="75"/>
    </row>
    <row r="9" spans="1:25" s="74" customFormat="1" ht="13.2" x14ac:dyDescent="0.25">
      <c r="A9" s="74" t="s">
        <v>97</v>
      </c>
      <c r="B9" s="76"/>
      <c r="D9" s="75"/>
      <c r="F9" s="75"/>
    </row>
    <row r="10" spans="1:25" s="74" customFormat="1" ht="13.2" x14ac:dyDescent="0.25">
      <c r="B10" s="76"/>
      <c r="D10" s="75"/>
      <c r="F10" s="75"/>
    </row>
    <row r="11" spans="1:25" s="12" customFormat="1" x14ac:dyDescent="0.2">
      <c r="A11" s="73" t="s">
        <v>96</v>
      </c>
      <c r="B11" s="14"/>
      <c r="D11" s="13"/>
      <c r="F11" s="13"/>
      <c r="I11" s="71"/>
    </row>
    <row r="12" spans="1:25" s="12" customFormat="1" x14ac:dyDescent="0.2">
      <c r="A12" s="73" t="s">
        <v>95</v>
      </c>
      <c r="B12" s="14"/>
      <c r="D12" s="13"/>
      <c r="F12" s="13"/>
      <c r="I12" s="71"/>
    </row>
    <row r="13" spans="1:25" s="12" customFormat="1" x14ac:dyDescent="0.2">
      <c r="A13" s="72" t="s">
        <v>94</v>
      </c>
      <c r="B13" s="14"/>
      <c r="D13" s="13"/>
      <c r="F13" s="13"/>
      <c r="I13" s="71"/>
    </row>
    <row r="14" spans="1:25" s="12" customFormat="1" x14ac:dyDescent="0.2">
      <c r="A14" s="72"/>
      <c r="B14" s="14"/>
      <c r="D14" s="13"/>
      <c r="F14" s="13"/>
      <c r="I14" s="71"/>
    </row>
    <row r="15" spans="1:25" s="12" customFormat="1" x14ac:dyDescent="0.2">
      <c r="B15" s="14"/>
      <c r="D15" s="13"/>
      <c r="F15" s="13"/>
      <c r="I15" s="71"/>
    </row>
    <row r="16" spans="1:25" s="12" customFormat="1" ht="24" customHeight="1" x14ac:dyDescent="0.2">
      <c r="B16" s="14"/>
      <c r="C16" s="429" t="s">
        <v>93</v>
      </c>
      <c r="D16" s="430"/>
      <c r="E16" s="430"/>
      <c r="F16" s="430"/>
      <c r="G16" s="430"/>
      <c r="H16" s="430"/>
      <c r="I16" s="430"/>
      <c r="J16" s="430"/>
      <c r="K16" s="429" t="s">
        <v>92</v>
      </c>
      <c r="L16" s="430"/>
      <c r="M16" s="430"/>
      <c r="N16" s="430"/>
      <c r="O16" s="430"/>
      <c r="P16" s="430"/>
      <c r="Q16" s="430"/>
      <c r="R16" s="429" t="s">
        <v>91</v>
      </c>
      <c r="S16" s="430"/>
      <c r="T16" s="430"/>
      <c r="U16" s="430"/>
      <c r="V16" s="430"/>
      <c r="W16" s="430"/>
      <c r="X16" s="430"/>
      <c r="Y16" s="432"/>
    </row>
    <row r="17" spans="1:25" s="12" customFormat="1" ht="12.75" customHeight="1" x14ac:dyDescent="0.2">
      <c r="B17" s="14"/>
      <c r="C17" s="433" t="s">
        <v>90</v>
      </c>
      <c r="D17" s="434"/>
      <c r="E17" s="425" t="s">
        <v>89</v>
      </c>
      <c r="F17" s="437"/>
      <c r="G17" s="437"/>
      <c r="H17" s="437"/>
      <c r="I17" s="437"/>
      <c r="J17" s="426"/>
      <c r="K17" s="433" t="s">
        <v>90</v>
      </c>
      <c r="L17" s="434"/>
      <c r="M17" s="425" t="s">
        <v>89</v>
      </c>
      <c r="N17" s="437"/>
      <c r="O17" s="437"/>
      <c r="P17" s="437"/>
      <c r="Q17" s="437"/>
      <c r="R17" s="433" t="s">
        <v>90</v>
      </c>
      <c r="S17" s="434"/>
      <c r="T17" s="425" t="s">
        <v>89</v>
      </c>
      <c r="U17" s="437"/>
      <c r="V17" s="437"/>
      <c r="W17" s="437"/>
      <c r="X17" s="437"/>
      <c r="Y17" s="426"/>
    </row>
    <row r="18" spans="1:25" s="12" customFormat="1" ht="43.5" customHeight="1" x14ac:dyDescent="0.2">
      <c r="A18" s="70"/>
      <c r="B18" s="67"/>
      <c r="C18" s="435"/>
      <c r="D18" s="436"/>
      <c r="E18" s="425" t="s">
        <v>88</v>
      </c>
      <c r="F18" s="426"/>
      <c r="G18" s="425" t="s">
        <v>87</v>
      </c>
      <c r="H18" s="426"/>
      <c r="I18" s="425" t="s">
        <v>86</v>
      </c>
      <c r="J18" s="426"/>
      <c r="K18" s="435"/>
      <c r="L18" s="436"/>
      <c r="M18" s="425" t="s">
        <v>88</v>
      </c>
      <c r="N18" s="426"/>
      <c r="O18" s="425" t="s">
        <v>87</v>
      </c>
      <c r="P18" s="426"/>
      <c r="Q18" s="69" t="s">
        <v>86</v>
      </c>
      <c r="R18" s="435"/>
      <c r="S18" s="436"/>
      <c r="T18" s="425" t="s">
        <v>88</v>
      </c>
      <c r="U18" s="426"/>
      <c r="V18" s="425" t="s">
        <v>87</v>
      </c>
      <c r="W18" s="426"/>
      <c r="X18" s="425" t="s">
        <v>86</v>
      </c>
      <c r="Y18" s="426"/>
    </row>
    <row r="19" spans="1:25" s="12" customFormat="1" x14ac:dyDescent="0.2">
      <c r="A19" s="68"/>
      <c r="B19" s="67"/>
      <c r="C19" s="427">
        <v>1</v>
      </c>
      <c r="D19" s="428"/>
      <c r="E19" s="427">
        <v>2</v>
      </c>
      <c r="F19" s="428"/>
      <c r="G19" s="427">
        <v>3</v>
      </c>
      <c r="H19" s="428"/>
      <c r="I19" s="427">
        <v>4</v>
      </c>
      <c r="J19" s="428"/>
      <c r="K19" s="427">
        <v>5</v>
      </c>
      <c r="L19" s="428"/>
      <c r="M19" s="427">
        <v>6</v>
      </c>
      <c r="N19" s="428"/>
      <c r="O19" s="427">
        <v>7</v>
      </c>
      <c r="P19" s="428"/>
      <c r="Q19" s="66">
        <v>8</v>
      </c>
      <c r="R19" s="427">
        <v>9</v>
      </c>
      <c r="S19" s="428"/>
      <c r="T19" s="427">
        <v>10</v>
      </c>
      <c r="U19" s="428"/>
      <c r="V19" s="427">
        <v>11</v>
      </c>
      <c r="W19" s="428"/>
      <c r="X19" s="427">
        <v>12</v>
      </c>
      <c r="Y19" s="428"/>
    </row>
    <row r="20" spans="1:25" x14ac:dyDescent="0.2">
      <c r="A20" s="65" t="s">
        <v>85</v>
      </c>
      <c r="B20" s="64"/>
      <c r="C20" s="63"/>
      <c r="D20" s="62"/>
      <c r="E20" s="61"/>
      <c r="F20" s="60"/>
      <c r="G20" s="61"/>
      <c r="H20" s="60"/>
      <c r="I20" s="61"/>
      <c r="J20" s="60"/>
      <c r="K20" s="61"/>
      <c r="L20" s="60"/>
      <c r="M20" s="61"/>
      <c r="N20" s="60"/>
      <c r="O20" s="61"/>
      <c r="P20" s="60"/>
      <c r="Q20" s="61"/>
      <c r="R20" s="61"/>
      <c r="S20" s="60"/>
      <c r="T20" s="61"/>
      <c r="U20" s="60"/>
      <c r="V20" s="61"/>
      <c r="W20" s="60"/>
      <c r="X20" s="61"/>
      <c r="Y20" s="60"/>
    </row>
    <row r="21" spans="1:25" x14ac:dyDescent="0.2">
      <c r="A21" s="51"/>
      <c r="B21" s="55"/>
      <c r="C21" s="54" t="s">
        <v>44</v>
      </c>
      <c r="D21" s="52"/>
      <c r="E21" s="53"/>
      <c r="F21" s="52"/>
      <c r="G21" s="53"/>
      <c r="H21" s="52"/>
      <c r="I21" s="53"/>
      <c r="J21" s="52"/>
      <c r="K21" s="53" t="s">
        <v>44</v>
      </c>
      <c r="L21" s="52"/>
      <c r="M21" s="53" t="s">
        <v>44</v>
      </c>
      <c r="N21" s="52"/>
      <c r="O21" s="53" t="s">
        <v>44</v>
      </c>
      <c r="P21" s="52"/>
      <c r="Q21" s="53" t="s">
        <v>44</v>
      </c>
      <c r="R21" s="53" t="s">
        <v>44</v>
      </c>
      <c r="S21" s="52"/>
      <c r="T21" s="53" t="s">
        <v>44</v>
      </c>
      <c r="U21" s="52"/>
      <c r="V21" s="53" t="s">
        <v>44</v>
      </c>
      <c r="W21" s="52"/>
      <c r="X21" s="53" t="s">
        <v>44</v>
      </c>
      <c r="Y21" s="39"/>
    </row>
    <row r="22" spans="1:25" x14ac:dyDescent="0.2">
      <c r="A22" s="59" t="s">
        <v>77</v>
      </c>
      <c r="B22" s="37"/>
      <c r="C22" s="58">
        <f>C34/100</f>
        <v>0.91308906852826</v>
      </c>
      <c r="D22" s="57"/>
      <c r="E22" s="58">
        <f>E34/100</f>
        <v>8.5745288355031993E-2</v>
      </c>
      <c r="F22" s="57"/>
      <c r="G22" s="58">
        <f>G34/100</f>
        <v>1.1656431167042999E-3</v>
      </c>
      <c r="H22" s="57"/>
      <c r="I22" s="58">
        <f>I34/100</f>
        <v>8.6910931471735994E-2</v>
      </c>
      <c r="J22" s="57"/>
      <c r="K22" s="58">
        <f>K34/100</f>
        <v>0.34743184854789</v>
      </c>
      <c r="L22" s="57"/>
      <c r="M22" s="58">
        <f>M34/100</f>
        <v>0.46188779923431</v>
      </c>
      <c r="N22" s="57"/>
      <c r="O22" s="58">
        <f>O34/100</f>
        <v>0.19068035221778998</v>
      </c>
      <c r="P22" s="57"/>
      <c r="Q22" s="58">
        <f>Q34/100</f>
        <v>0.65256815145210989</v>
      </c>
      <c r="R22" s="57"/>
      <c r="S22" s="58">
        <f>S34/100</f>
        <v>0</v>
      </c>
      <c r="T22" s="57"/>
      <c r="U22" s="58">
        <f>U34/100</f>
        <v>0</v>
      </c>
      <c r="V22" s="57"/>
      <c r="W22" s="58">
        <f>W34/100</f>
        <v>0</v>
      </c>
      <c r="X22" s="57"/>
      <c r="Y22" s="39" t="s">
        <v>26</v>
      </c>
    </row>
    <row r="23" spans="1:25" x14ac:dyDescent="0.2">
      <c r="A23" s="51" t="s">
        <v>349</v>
      </c>
      <c r="B23" s="55"/>
      <c r="C23" s="56">
        <f>AVERAGE(C31,C36,C38,C39)/100</f>
        <v>0.85429027409247993</v>
      </c>
      <c r="D23" s="56"/>
      <c r="E23" s="56">
        <f>AVERAGE(E31,E36,E38,E39)/100</f>
        <v>0.1094689262414435</v>
      </c>
      <c r="F23" s="56"/>
      <c r="G23" s="56">
        <f>AVERAGE(G31,G36,G38,G39)/100</f>
        <v>3.6240799666079002E-2</v>
      </c>
      <c r="H23" s="56"/>
      <c r="I23" s="56">
        <f>AVERAGE(I31,I36,I38,I39)/100</f>
        <v>0.14570972590752052</v>
      </c>
      <c r="J23" s="56"/>
      <c r="K23" s="56">
        <f>AVERAGE(K31,K36,K38,K39)/100</f>
        <v>0.41530428640535999</v>
      </c>
      <c r="L23" s="56"/>
      <c r="M23" s="56">
        <f>AVERAGE(M31,M36,M38,M39)/100</f>
        <v>0.38943639800410751</v>
      </c>
      <c r="N23" s="56"/>
      <c r="O23" s="56">
        <f>AVERAGE(O31,O36,O38,O39)/100</f>
        <v>0.19525931559054002</v>
      </c>
      <c r="P23" s="56"/>
      <c r="Q23" s="56">
        <f>AVERAGE(Q31,Q36,Q38,Q39)/100</f>
        <v>0.58469571359464001</v>
      </c>
      <c r="R23" s="56"/>
      <c r="S23" s="56" t="e">
        <f>AVERAGE(S31,S36,S38,S39)/100</f>
        <v>#DIV/0!</v>
      </c>
      <c r="T23" s="56"/>
      <c r="U23" s="56" t="e">
        <f>AVERAGE(U31,U36,U38,U39)/100</f>
        <v>#DIV/0!</v>
      </c>
      <c r="V23" s="56"/>
      <c r="W23" s="56" t="e">
        <f>AVERAGE(W31,W36,W38,W39)/100</f>
        <v>#DIV/0!</v>
      </c>
      <c r="X23" s="56"/>
      <c r="Y23" s="39"/>
    </row>
    <row r="24" spans="1:25" x14ac:dyDescent="0.2">
      <c r="A24" s="51" t="s">
        <v>347</v>
      </c>
      <c r="B24" s="55"/>
      <c r="C24" s="56">
        <f>AVERAGE(C42,C44,C57)/100</f>
        <v>0.90760599663734343</v>
      </c>
      <c r="D24" s="56"/>
      <c r="E24" s="56">
        <f>AVERAGE(E42,E44,E57)/100</f>
        <v>8.3248327290170995E-2</v>
      </c>
      <c r="F24" s="56"/>
      <c r="G24" s="56">
        <f>AVERAGE(G42,G44,G57)/100</f>
        <v>9.1456760724884321E-3</v>
      </c>
      <c r="H24" s="56"/>
      <c r="I24" s="56">
        <f>AVERAGE(I42,I44,I57)/100</f>
        <v>9.2394003362658322E-2</v>
      </c>
      <c r="J24" s="56"/>
      <c r="K24" s="56">
        <f>AVERAGE(K42,K44,K57)/100</f>
        <v>0.7068056879839133</v>
      </c>
      <c r="L24" s="56"/>
      <c r="M24" s="56">
        <f>AVERAGE(M42,M44,M57)/100</f>
        <v>0.22339551001978999</v>
      </c>
      <c r="N24" s="56"/>
      <c r="O24" s="56">
        <f>AVERAGE(O42,O44,O57)/100</f>
        <v>6.9798801996297996E-2</v>
      </c>
      <c r="P24" s="56"/>
      <c r="Q24" s="56">
        <f>AVERAGE(Q42,Q44,Q57)/100</f>
        <v>0.29319431201608664</v>
      </c>
      <c r="R24" s="56"/>
      <c r="S24" s="56" t="e">
        <f>AVERAGE(S42,S44,S57)/100</f>
        <v>#DIV/0!</v>
      </c>
      <c r="T24" s="56"/>
      <c r="U24" s="56" t="e">
        <f>AVERAGE(U42,U44,U57)/100</f>
        <v>#DIV/0!</v>
      </c>
      <c r="V24" s="56"/>
      <c r="W24" s="56" t="e">
        <f>AVERAGE(W42,W44,W57)/100</f>
        <v>#DIV/0!</v>
      </c>
      <c r="X24" s="56"/>
      <c r="Y24" s="39"/>
    </row>
    <row r="25" spans="1:25" x14ac:dyDescent="0.2">
      <c r="A25" s="51" t="s">
        <v>348</v>
      </c>
      <c r="B25" s="55"/>
      <c r="C25" s="56">
        <f>AVERAGE(C60,C64,C66,C69,C67)/100</f>
        <v>0.96037130834976991</v>
      </c>
      <c r="D25" s="56"/>
      <c r="E25" s="56">
        <f>AVERAGE(E60,E64,E66,E69,E67)/100</f>
        <v>1.161890986459E-2</v>
      </c>
      <c r="F25" s="56"/>
      <c r="G25" s="56">
        <f>AVERAGE(G60,G64,G66,G69,G67)/100</f>
        <v>3.4645862099116666E-3</v>
      </c>
      <c r="H25" s="56"/>
      <c r="I25" s="56">
        <f>AVERAGE(I60,I64,I66,I69,I67)/100</f>
        <v>3.9628691650230606E-2</v>
      </c>
      <c r="J25" s="56"/>
      <c r="K25" s="56">
        <f>AVERAGE(K60,K64,K66,K69,K67)/100</f>
        <v>0.92061116988521197</v>
      </c>
      <c r="L25" s="56"/>
      <c r="M25" s="56">
        <f>AVERAGE(M60,M64,M66,M69,M67)/100</f>
        <v>2.3504524820663036E-2</v>
      </c>
      <c r="N25" s="56"/>
      <c r="O25" s="56">
        <f>AVERAGE(O60,O64,O66,O69,O67)/100</f>
        <v>4.3824353553495995E-2</v>
      </c>
      <c r="P25" s="56"/>
      <c r="Q25" s="56">
        <f>AVERAGE(Q60,Q64,Q66,Q69,Q67)/100</f>
        <v>7.938883011478981E-2</v>
      </c>
      <c r="R25" s="56"/>
      <c r="S25" s="56" t="e">
        <f>AVERAGE(S60,S64,S66,S69,S67)/100</f>
        <v>#DIV/0!</v>
      </c>
      <c r="T25" s="56"/>
      <c r="U25" s="56" t="e">
        <f>AVERAGE(U60,U64,U66,U69,U67)/100</f>
        <v>#DIV/0!</v>
      </c>
      <c r="V25" s="56"/>
      <c r="W25" s="56" t="e">
        <f>AVERAGE(W60,W64,W66,W69,W67)/100</f>
        <v>#DIV/0!</v>
      </c>
      <c r="X25" s="56"/>
      <c r="Y25" s="39"/>
    </row>
    <row r="26" spans="1:25" x14ac:dyDescent="0.2">
      <c r="A26" s="51" t="s">
        <v>84</v>
      </c>
      <c r="B26" s="55"/>
      <c r="C26" s="56">
        <f>AVERAGE(C32,C33)/100</f>
        <v>0.89696479134799001</v>
      </c>
      <c r="D26" s="56"/>
      <c r="E26" s="56">
        <f>AVERAGE(E32,E33)/100</f>
        <v>8.4483834281594505E-2</v>
      </c>
      <c r="F26" s="56"/>
      <c r="G26" s="56">
        <f>AVERAGE(G32,G33)/100</f>
        <v>1.8551374370415E-2</v>
      </c>
      <c r="H26" s="56"/>
      <c r="I26" s="56">
        <f>AVERAGE(I32,I33)/100</f>
        <v>0.10303520865200851</v>
      </c>
      <c r="J26" s="56"/>
      <c r="K26" s="56">
        <f>AVERAGE(K32,K33)/100</f>
        <v>0.34212938703033002</v>
      </c>
      <c r="L26" s="56"/>
      <c r="M26" s="56">
        <f>AVERAGE(M32,M33)/100</f>
        <v>0.46360387572150002</v>
      </c>
      <c r="N26" s="56"/>
      <c r="O26" s="56">
        <f>AVERAGE(O32,O33)/100</f>
        <v>0.19426673724816002</v>
      </c>
      <c r="P26" s="56"/>
      <c r="Q26" s="56">
        <f>AVERAGE(Q32,Q33)/100</f>
        <v>0.65787061296967009</v>
      </c>
      <c r="R26" s="53"/>
      <c r="S26" s="52"/>
      <c r="T26" s="53"/>
      <c r="U26" s="52"/>
      <c r="V26" s="53"/>
      <c r="W26" s="52"/>
      <c r="X26" s="53"/>
      <c r="Y26" s="39"/>
    </row>
    <row r="27" spans="1:25" x14ac:dyDescent="0.2">
      <c r="A27" s="51" t="s">
        <v>83</v>
      </c>
      <c r="B27" s="55"/>
      <c r="C27" s="56">
        <f>AVERAGE(C35,C37)/100</f>
        <v>0.79855081944739492</v>
      </c>
      <c r="D27" s="56"/>
      <c r="E27" s="56">
        <f>AVERAGE(E35,E37)/100</f>
        <v>0.17076747583977001</v>
      </c>
      <c r="F27" s="56"/>
      <c r="G27" s="56">
        <f>AVERAGE(G35,G37)/100</f>
        <v>1.4063647934694002E-3</v>
      </c>
      <c r="H27" s="56"/>
      <c r="I27" s="56">
        <f>AVERAGE(I35,I37)/100</f>
        <v>0.201449180552605</v>
      </c>
      <c r="J27" s="56"/>
      <c r="K27" s="56">
        <f>AVERAGE(K35,K37)/100</f>
        <v>0.40657634369494999</v>
      </c>
      <c r="L27" s="56"/>
      <c r="M27" s="56">
        <f>AVERAGE(M35,M37)/100</f>
        <v>0.54944211606426996</v>
      </c>
      <c r="N27" s="56"/>
      <c r="O27" s="56">
        <f>AVERAGE(O35,O37)/100</f>
        <v>9.3946308132063006E-2</v>
      </c>
      <c r="P27" s="56"/>
      <c r="Q27" s="56">
        <f>AVERAGE(Q35,Q37)/100</f>
        <v>0.59342365630505001</v>
      </c>
      <c r="R27" s="53"/>
      <c r="S27" s="52"/>
      <c r="T27" s="53"/>
      <c r="U27" s="52"/>
      <c r="V27" s="53"/>
      <c r="W27" s="52"/>
      <c r="X27" s="53"/>
      <c r="Y27" s="39"/>
    </row>
    <row r="28" spans="1:25" x14ac:dyDescent="0.2">
      <c r="A28" s="51" t="s">
        <v>82</v>
      </c>
      <c r="B28" s="55"/>
      <c r="C28" s="56">
        <f>AVERAGE(C50,C51)/100</f>
        <v>0.85659550695549991</v>
      </c>
      <c r="D28" s="56"/>
      <c r="E28" s="56">
        <f>AVERAGE(E50,E51)/100</f>
        <v>0.11801381354788049</v>
      </c>
      <c r="F28" s="56"/>
      <c r="G28" s="56">
        <f>AVERAGE(G50,G51)/100</f>
        <v>2.5390679496618499E-2</v>
      </c>
      <c r="H28" s="56"/>
      <c r="I28" s="56">
        <f>AVERAGE(I50,I51)/100</f>
        <v>0.14340449304450051</v>
      </c>
      <c r="J28" s="56"/>
      <c r="K28" s="56">
        <f>AVERAGE(K50,K51)/100</f>
        <v>0.75776394897935007</v>
      </c>
      <c r="L28" s="56"/>
      <c r="M28" s="56">
        <f>AVERAGE(M50,M51)/100</f>
        <v>0.13054398031507</v>
      </c>
      <c r="N28" s="56"/>
      <c r="O28" s="56">
        <f>AVERAGE(O50,O51)/100</f>
        <v>0.11529264570085999</v>
      </c>
      <c r="P28" s="56"/>
      <c r="Q28" s="56">
        <f>AVERAGE(Q50,Q51)/100</f>
        <v>0.24223605102065002</v>
      </c>
      <c r="R28" s="53"/>
      <c r="S28" s="52"/>
      <c r="T28" s="53"/>
      <c r="U28" s="52"/>
      <c r="V28" s="53"/>
      <c r="W28" s="52"/>
      <c r="X28" s="53"/>
      <c r="Y28" s="39"/>
    </row>
    <row r="29" spans="1:25" x14ac:dyDescent="0.2">
      <c r="A29" s="51" t="s">
        <v>81</v>
      </c>
      <c r="B29" s="55"/>
      <c r="C29" s="56">
        <f>AVERAGE(C48,C62)/100</f>
        <v>0.84777286969116006</v>
      </c>
      <c r="D29" s="56"/>
      <c r="E29" s="56">
        <f>AVERAGE(E48,E62)/100</f>
        <v>0.15167902939899999</v>
      </c>
      <c r="F29" s="56"/>
      <c r="G29" s="56">
        <f>AVERAGE(G48,G62)/100</f>
        <v>5.4810090983984999E-4</v>
      </c>
      <c r="H29" s="56"/>
      <c r="I29" s="56">
        <f>AVERAGE(I48,I62)/100</f>
        <v>0.15222713030884</v>
      </c>
      <c r="J29" s="56"/>
      <c r="K29" s="56">
        <f>AVERAGE(K48,K62)/100</f>
        <v>0.78609967175235995</v>
      </c>
      <c r="L29" s="56"/>
      <c r="M29" s="56">
        <f>AVERAGE(M48,M62)/100</f>
        <v>0.28515632929746998</v>
      </c>
      <c r="N29" s="56"/>
      <c r="O29" s="56">
        <f>AVERAGE(O48,O62)/100</f>
        <v>3.0178816755214999E-3</v>
      </c>
      <c r="P29" s="56"/>
      <c r="Q29" s="56">
        <f>AVERAGE(Q48,Q62)/100</f>
        <v>0.21390032824763999</v>
      </c>
      <c r="R29" s="53"/>
      <c r="S29" s="52"/>
      <c r="T29" s="53"/>
      <c r="U29" s="52"/>
      <c r="V29" s="53"/>
      <c r="W29" s="52"/>
      <c r="X29" s="53"/>
      <c r="Y29" s="39"/>
    </row>
    <row r="30" spans="1:25" x14ac:dyDescent="0.2">
      <c r="A30" s="51"/>
      <c r="B30" s="55"/>
      <c r="C30" s="54"/>
      <c r="D30" s="52"/>
      <c r="E30" s="53"/>
      <c r="F30" s="52"/>
      <c r="G30" s="53"/>
      <c r="H30" s="52"/>
      <c r="I30" s="53"/>
      <c r="J30" s="52"/>
      <c r="K30" s="53"/>
      <c r="L30" s="52"/>
      <c r="M30" s="53"/>
      <c r="N30" s="52"/>
      <c r="O30" s="53"/>
      <c r="P30" s="52"/>
      <c r="Q30" s="53"/>
      <c r="R30" s="53"/>
      <c r="S30" s="52"/>
      <c r="T30" s="53"/>
      <c r="U30" s="52"/>
      <c r="V30" s="53"/>
      <c r="W30" s="52"/>
      <c r="X30" s="53"/>
      <c r="Y30" s="39"/>
    </row>
    <row r="31" spans="1:25" x14ac:dyDescent="0.2">
      <c r="A31" s="44" t="s">
        <v>80</v>
      </c>
      <c r="B31" s="43"/>
      <c r="C31" s="42">
        <v>86.858060090286997</v>
      </c>
      <c r="D31" s="39"/>
      <c r="E31" s="41">
        <v>11.029831825823001</v>
      </c>
      <c r="F31" s="39"/>
      <c r="G31" s="41">
        <v>2.1121080838904001</v>
      </c>
      <c r="H31" s="39"/>
      <c r="I31" s="41">
        <v>13.141939909713001</v>
      </c>
      <c r="J31" s="39"/>
      <c r="K31" s="41">
        <v>27.881701507830002</v>
      </c>
      <c r="L31" s="39"/>
      <c r="M31" s="41">
        <v>47.615653388382</v>
      </c>
      <c r="N31" s="39"/>
      <c r="O31" s="41">
        <v>24.502645103788002</v>
      </c>
      <c r="P31" s="39"/>
      <c r="Q31" s="41">
        <v>72.118298492169998</v>
      </c>
      <c r="R31" s="41">
        <v>71.247175877800004</v>
      </c>
      <c r="S31" s="39"/>
      <c r="T31" s="41">
        <v>20.714000837941999</v>
      </c>
      <c r="U31" s="39"/>
      <c r="V31" s="41">
        <v>8.0388232842585996</v>
      </c>
      <c r="W31" s="39"/>
      <c r="X31" s="41">
        <v>28.7528241222</v>
      </c>
      <c r="Y31" s="39"/>
    </row>
    <row r="32" spans="1:25" x14ac:dyDescent="0.2">
      <c r="A32" s="44" t="s">
        <v>79</v>
      </c>
      <c r="B32" s="43">
        <v>3</v>
      </c>
      <c r="C32" s="42">
        <v>92.406965947239001</v>
      </c>
      <c r="D32" s="39"/>
      <c r="E32" s="41">
        <v>5.2090816368009003</v>
      </c>
      <c r="F32" s="39"/>
      <c r="G32" s="41">
        <v>2.3839524159597998</v>
      </c>
      <c r="H32" s="39"/>
      <c r="I32" s="41">
        <v>7.5930340527607001</v>
      </c>
      <c r="J32" s="39"/>
      <c r="K32" s="41">
        <v>34.095156329136998</v>
      </c>
      <c r="L32" s="39"/>
      <c r="M32" s="41">
        <v>50.826761716156</v>
      </c>
      <c r="N32" s="39"/>
      <c r="O32" s="41">
        <v>15.078081954707001</v>
      </c>
      <c r="P32" s="39"/>
      <c r="Q32" s="41">
        <v>65.904843670863002</v>
      </c>
      <c r="R32" s="41">
        <v>72.285682470056003</v>
      </c>
      <c r="S32" s="39"/>
      <c r="T32" s="41">
        <v>20.950082961568999</v>
      </c>
      <c r="U32" s="39"/>
      <c r="V32" s="41">
        <v>6.7642345683751</v>
      </c>
      <c r="W32" s="39"/>
      <c r="X32" s="41">
        <v>27.714317529944001</v>
      </c>
      <c r="Y32" s="39"/>
    </row>
    <row r="33" spans="1:25" x14ac:dyDescent="0.2">
      <c r="A33" s="38" t="s">
        <v>78</v>
      </c>
      <c r="B33" s="37"/>
      <c r="C33" s="36">
        <v>86.985992322358996</v>
      </c>
      <c r="D33" s="34"/>
      <c r="E33" s="40">
        <v>11.687685219518</v>
      </c>
      <c r="F33" s="34"/>
      <c r="G33" s="40">
        <v>1.3263224581232</v>
      </c>
      <c r="H33" s="34"/>
      <c r="I33" s="40">
        <v>13.014007677641001</v>
      </c>
      <c r="J33" s="34"/>
      <c r="K33" s="40">
        <v>34.330721076929002</v>
      </c>
      <c r="L33" s="34"/>
      <c r="M33" s="40">
        <v>41.894013428144</v>
      </c>
      <c r="N33" s="34"/>
      <c r="O33" s="40">
        <v>23.775265494925002</v>
      </c>
      <c r="P33" s="34"/>
      <c r="Q33" s="40">
        <v>65.669278923071005</v>
      </c>
      <c r="R33" s="40">
        <v>68.004873894620999</v>
      </c>
      <c r="S33" s="34"/>
      <c r="T33" s="40">
        <v>22.576431577364001</v>
      </c>
      <c r="U33" s="34"/>
      <c r="V33" s="40">
        <v>9.4186945280145995</v>
      </c>
      <c r="W33" s="34"/>
      <c r="X33" s="40">
        <v>31.995126105379001</v>
      </c>
      <c r="Y33" s="34"/>
    </row>
    <row r="34" spans="1:25" x14ac:dyDescent="0.2">
      <c r="A34" s="38" t="s">
        <v>77</v>
      </c>
      <c r="B34" s="37"/>
      <c r="C34" s="36">
        <v>91.308906852825999</v>
      </c>
      <c r="D34" s="34"/>
      <c r="E34" s="40">
        <v>8.5745288355031999</v>
      </c>
      <c r="F34" s="34"/>
      <c r="G34" s="40">
        <v>0.11656431167042999</v>
      </c>
      <c r="H34" s="34"/>
      <c r="I34" s="40">
        <v>8.6910931471735999</v>
      </c>
      <c r="J34" s="34"/>
      <c r="K34" s="40">
        <v>34.743184854789</v>
      </c>
      <c r="L34" s="34"/>
      <c r="M34" s="40">
        <v>46.188779923430999</v>
      </c>
      <c r="N34" s="34"/>
      <c r="O34" s="40">
        <v>19.068035221778999</v>
      </c>
      <c r="P34" s="34"/>
      <c r="Q34" s="40">
        <v>65.256815145210993</v>
      </c>
      <c r="R34" s="40">
        <v>66.977174416886996</v>
      </c>
      <c r="S34" s="34"/>
      <c r="T34" s="40">
        <v>24.754290375210999</v>
      </c>
      <c r="U34" s="34"/>
      <c r="V34" s="40">
        <v>8.2685352079005003</v>
      </c>
      <c r="W34" s="34"/>
      <c r="X34" s="40">
        <v>33.022825583112997</v>
      </c>
      <c r="Y34" s="39" t="s">
        <v>26</v>
      </c>
    </row>
    <row r="35" spans="1:25" x14ac:dyDescent="0.2">
      <c r="A35" s="45" t="s">
        <v>76</v>
      </c>
      <c r="B35" s="43">
        <v>4</v>
      </c>
      <c r="C35" s="42">
        <v>82.782615936675995</v>
      </c>
      <c r="D35" s="39"/>
      <c r="E35" s="41">
        <v>17.076747583976999</v>
      </c>
      <c r="F35" s="39"/>
      <c r="G35" s="41">
        <v>0.14063647934694001</v>
      </c>
      <c r="H35" s="39"/>
      <c r="I35" s="41">
        <v>17.217384063324001</v>
      </c>
      <c r="J35" s="39"/>
      <c r="K35" s="41">
        <v>35.661157580367998</v>
      </c>
      <c r="L35" s="39"/>
      <c r="M35" s="41">
        <v>54.944211606426997</v>
      </c>
      <c r="N35" s="39"/>
      <c r="O35" s="41">
        <v>9.3946308132062999</v>
      </c>
      <c r="P35" s="39"/>
      <c r="Q35" s="41">
        <v>64.338842419632002</v>
      </c>
      <c r="R35" s="41">
        <v>64.424724867742995</v>
      </c>
      <c r="S35" s="39"/>
      <c r="T35" s="41">
        <v>31.829406008178001</v>
      </c>
      <c r="U35" s="39"/>
      <c r="V35" s="41">
        <v>3.7458691240783</v>
      </c>
      <c r="W35" s="39"/>
      <c r="X35" s="41">
        <v>35.575275132256998</v>
      </c>
      <c r="Y35" s="34"/>
    </row>
    <row r="36" spans="1:25" x14ac:dyDescent="0.2">
      <c r="A36" s="45" t="s">
        <v>75</v>
      </c>
      <c r="B36" s="43"/>
      <c r="C36" s="42">
        <v>81.331087638135003</v>
      </c>
      <c r="D36" s="39"/>
      <c r="E36" s="41">
        <v>16.164562903656002</v>
      </c>
      <c r="F36" s="39"/>
      <c r="G36" s="41">
        <v>2.5043494582086998</v>
      </c>
      <c r="H36" s="39"/>
      <c r="I36" s="41">
        <v>18.668912361865001</v>
      </c>
      <c r="J36" s="39"/>
      <c r="K36" s="41">
        <v>38.759950410102</v>
      </c>
      <c r="L36" s="39"/>
      <c r="M36" s="41">
        <v>47.647207500053</v>
      </c>
      <c r="N36" s="39"/>
      <c r="O36" s="41">
        <v>13.592842089845</v>
      </c>
      <c r="P36" s="39"/>
      <c r="Q36" s="41">
        <v>61.240049589898</v>
      </c>
      <c r="R36" s="41">
        <v>67.732974209423006</v>
      </c>
      <c r="S36" s="39"/>
      <c r="T36" s="41">
        <v>26.220779395230998</v>
      </c>
      <c r="U36" s="39"/>
      <c r="V36" s="41">
        <v>6.0462463953462002</v>
      </c>
      <c r="W36" s="39"/>
      <c r="X36" s="41">
        <v>32.267025790577001</v>
      </c>
      <c r="Y36" s="39"/>
    </row>
    <row r="37" spans="1:25" x14ac:dyDescent="0.2">
      <c r="A37" s="38" t="s">
        <v>74</v>
      </c>
      <c r="B37" s="37">
        <v>4</v>
      </c>
      <c r="C37" s="36">
        <v>76.927547952802996</v>
      </c>
      <c r="D37" s="34"/>
      <c r="E37" s="35"/>
      <c r="F37" s="34" t="s">
        <v>41</v>
      </c>
      <c r="G37" s="35"/>
      <c r="H37" s="34" t="s">
        <v>41</v>
      </c>
      <c r="I37" s="35">
        <v>23.072452047197</v>
      </c>
      <c r="J37" s="34"/>
      <c r="K37" s="35">
        <v>45.654111158622001</v>
      </c>
      <c r="L37" s="34"/>
      <c r="M37" s="35"/>
      <c r="N37" s="34" t="s">
        <v>40</v>
      </c>
      <c r="O37" s="35"/>
      <c r="P37" s="34" t="s">
        <v>40</v>
      </c>
      <c r="Q37" s="35">
        <v>54.345888841377999</v>
      </c>
      <c r="R37" s="35">
        <v>67.617750036014002</v>
      </c>
      <c r="S37" s="34"/>
      <c r="T37" s="35"/>
      <c r="U37" s="34" t="s">
        <v>39</v>
      </c>
      <c r="V37" s="35"/>
      <c r="W37" s="34" t="s">
        <v>39</v>
      </c>
      <c r="X37" s="35">
        <v>32.382249963985998</v>
      </c>
      <c r="Y37" s="34" t="s">
        <v>26</v>
      </c>
    </row>
    <row r="38" spans="1:25" x14ac:dyDescent="0.2">
      <c r="A38" s="38" t="s">
        <v>73</v>
      </c>
      <c r="B38" s="37">
        <v>3</v>
      </c>
      <c r="C38" s="36">
        <v>90.607178148323996</v>
      </c>
      <c r="D38" s="34"/>
      <c r="E38" s="35">
        <v>4.0986689114894004</v>
      </c>
      <c r="F38" s="34"/>
      <c r="G38" s="35">
        <v>5.2941529401869003</v>
      </c>
      <c r="H38" s="34"/>
      <c r="I38" s="35">
        <v>9.3928218516761994</v>
      </c>
      <c r="J38" s="34"/>
      <c r="K38" s="35">
        <v>48.446795503301999</v>
      </c>
      <c r="L38" s="34"/>
      <c r="M38" s="35">
        <v>26.245663459109</v>
      </c>
      <c r="N38" s="34"/>
      <c r="O38" s="35">
        <v>25.307541037589999</v>
      </c>
      <c r="P38" s="34"/>
      <c r="Q38" s="35">
        <v>51.553204496698001</v>
      </c>
      <c r="R38" s="35">
        <v>72.904745734447999</v>
      </c>
      <c r="S38" s="34"/>
      <c r="T38" s="35">
        <v>13.397817770044</v>
      </c>
      <c r="U38" s="34"/>
      <c r="V38" s="35">
        <v>13.697436495508001</v>
      </c>
      <c r="W38" s="34"/>
      <c r="X38" s="35">
        <v>27.095254265552001</v>
      </c>
      <c r="Y38" s="34"/>
    </row>
    <row r="39" spans="1:25" x14ac:dyDescent="0.2">
      <c r="A39" s="38" t="s">
        <v>72</v>
      </c>
      <c r="B39" s="37"/>
      <c r="C39" s="36">
        <v>82.919783760246005</v>
      </c>
      <c r="D39" s="34"/>
      <c r="E39" s="35">
        <v>12.494506855609</v>
      </c>
      <c r="F39" s="34"/>
      <c r="G39" s="35">
        <v>4.5857093841456003</v>
      </c>
      <c r="H39" s="34"/>
      <c r="I39" s="35">
        <v>17.080216239754002</v>
      </c>
      <c r="J39" s="34"/>
      <c r="K39" s="35">
        <v>51.033267140909999</v>
      </c>
      <c r="L39" s="34"/>
      <c r="M39" s="35">
        <v>34.266034854098997</v>
      </c>
      <c r="N39" s="34"/>
      <c r="O39" s="35">
        <v>14.700698004993001</v>
      </c>
      <c r="P39" s="34"/>
      <c r="Q39" s="35">
        <v>48.966732859090001</v>
      </c>
      <c r="R39" s="35">
        <v>73.909863745875995</v>
      </c>
      <c r="S39" s="34"/>
      <c r="T39" s="35">
        <v>18.646314787430999</v>
      </c>
      <c r="U39" s="34"/>
      <c r="V39" s="35">
        <v>7.4438214666937998</v>
      </c>
      <c r="W39" s="34"/>
      <c r="X39" s="35">
        <v>26.090136254124001</v>
      </c>
      <c r="Y39" s="39" t="s">
        <v>26</v>
      </c>
    </row>
    <row r="40" spans="1:25" x14ac:dyDescent="0.2">
      <c r="A40" s="38" t="s">
        <v>71</v>
      </c>
      <c r="B40" s="37">
        <v>5</v>
      </c>
      <c r="C40" s="36">
        <v>88.337150902556999</v>
      </c>
      <c r="D40" s="34"/>
      <c r="E40" s="35">
        <v>8.1093575976632</v>
      </c>
      <c r="F40" s="34"/>
      <c r="G40" s="35">
        <v>3.5534914997793998</v>
      </c>
      <c r="H40" s="34"/>
      <c r="I40" s="35">
        <v>11.662849097443001</v>
      </c>
      <c r="J40" s="34"/>
      <c r="K40" s="35">
        <v>52.120568630920999</v>
      </c>
      <c r="L40" s="34"/>
      <c r="M40" s="35">
        <v>27.198725889222999</v>
      </c>
      <c r="N40" s="34"/>
      <c r="O40" s="35">
        <v>20.680705479856002</v>
      </c>
      <c r="P40" s="34"/>
      <c r="Q40" s="35">
        <v>47.879431369079001</v>
      </c>
      <c r="R40" s="35">
        <v>78.823985125503995</v>
      </c>
      <c r="S40" s="34"/>
      <c r="T40" s="35">
        <v>13.123644251627001</v>
      </c>
      <c r="U40" s="34"/>
      <c r="V40" s="35">
        <v>8.0523706228694998</v>
      </c>
      <c r="W40" s="34"/>
      <c r="X40" s="35">
        <v>21.176014874496001</v>
      </c>
      <c r="Y40" s="39"/>
    </row>
    <row r="41" spans="1:25" x14ac:dyDescent="0.2">
      <c r="A41" s="38" t="s">
        <v>70</v>
      </c>
      <c r="B41" s="37">
        <v>3</v>
      </c>
      <c r="C41" s="36">
        <v>88.434804051927998</v>
      </c>
      <c r="D41" s="34"/>
      <c r="E41" s="40">
        <v>11.565195948072001</v>
      </c>
      <c r="F41" s="34"/>
      <c r="G41" s="40">
        <v>0</v>
      </c>
      <c r="H41" s="34"/>
      <c r="I41" s="40">
        <v>11.565195948072001</v>
      </c>
      <c r="J41" s="34"/>
      <c r="K41" s="40">
        <v>62.350342187701997</v>
      </c>
      <c r="L41" s="34"/>
      <c r="M41" s="40">
        <v>31.430435497358999</v>
      </c>
      <c r="N41" s="34"/>
      <c r="O41" s="40">
        <v>6.2192223149389001</v>
      </c>
      <c r="P41" s="34"/>
      <c r="Q41" s="40">
        <v>37.649657812298003</v>
      </c>
      <c r="R41" s="40">
        <v>82.352488231370003</v>
      </c>
      <c r="S41" s="34"/>
      <c r="T41" s="40">
        <v>16.197327575656001</v>
      </c>
      <c r="U41" s="34"/>
      <c r="V41" s="40">
        <v>1.4501841929734001</v>
      </c>
      <c r="W41" s="34"/>
      <c r="X41" s="40">
        <v>17.64751176863</v>
      </c>
      <c r="Y41" s="34"/>
    </row>
    <row r="42" spans="1:25" x14ac:dyDescent="0.2">
      <c r="A42" s="45" t="s">
        <v>69</v>
      </c>
      <c r="B42" s="43"/>
      <c r="C42" s="42">
        <v>93.757557850086997</v>
      </c>
      <c r="D42" s="39"/>
      <c r="E42" s="41">
        <v>6.0321015632056003</v>
      </c>
      <c r="F42" s="39"/>
      <c r="G42" s="41">
        <v>0.21034058670773001</v>
      </c>
      <c r="H42" s="39"/>
      <c r="I42" s="41">
        <v>6.2424421499131997</v>
      </c>
      <c r="J42" s="39"/>
      <c r="K42" s="41">
        <v>64.948489582107001</v>
      </c>
      <c r="L42" s="39"/>
      <c r="M42" s="41">
        <v>27.215443796199999</v>
      </c>
      <c r="N42" s="39"/>
      <c r="O42" s="41">
        <v>7.8360666216936004</v>
      </c>
      <c r="P42" s="39"/>
      <c r="Q42" s="41">
        <v>35.051510417892999</v>
      </c>
      <c r="R42" s="41">
        <v>86.778166238823999</v>
      </c>
      <c r="S42" s="39"/>
      <c r="T42" s="41">
        <v>11.164056533224</v>
      </c>
      <c r="U42" s="39"/>
      <c r="V42" s="41">
        <v>2.0577772279519002</v>
      </c>
      <c r="W42" s="39"/>
      <c r="X42" s="41">
        <v>13.221833761176001</v>
      </c>
      <c r="Y42" s="34"/>
    </row>
    <row r="43" spans="1:25" x14ac:dyDescent="0.2">
      <c r="A43" s="45" t="s">
        <v>68</v>
      </c>
      <c r="B43" s="43"/>
      <c r="C43" s="42">
        <v>96.274401325775997</v>
      </c>
      <c r="D43" s="39"/>
      <c r="E43" s="41">
        <v>2.9714361701368999</v>
      </c>
      <c r="F43" s="39"/>
      <c r="G43" s="41">
        <v>0.75416250408674002</v>
      </c>
      <c r="H43" s="39"/>
      <c r="I43" s="41">
        <v>3.7255986742237002</v>
      </c>
      <c r="J43" s="39"/>
      <c r="K43" s="41">
        <v>66.090343682308003</v>
      </c>
      <c r="L43" s="39"/>
      <c r="M43" s="41">
        <v>22.893278482039001</v>
      </c>
      <c r="N43" s="39"/>
      <c r="O43" s="41">
        <v>11.016377835653</v>
      </c>
      <c r="P43" s="39"/>
      <c r="Q43" s="41">
        <v>33.909656317691997</v>
      </c>
      <c r="R43" s="41">
        <v>84.877218692357999</v>
      </c>
      <c r="S43" s="39"/>
      <c r="T43" s="41">
        <v>10.49371425166</v>
      </c>
      <c r="U43" s="39"/>
      <c r="V43" s="41">
        <v>4.6290670559814</v>
      </c>
      <c r="W43" s="39"/>
      <c r="X43" s="41">
        <v>15.122781307642001</v>
      </c>
      <c r="Y43" s="47" t="s">
        <v>44</v>
      </c>
    </row>
    <row r="44" spans="1:25" x14ac:dyDescent="0.2">
      <c r="A44" s="44" t="s">
        <v>67</v>
      </c>
      <c r="B44" s="43"/>
      <c r="C44" s="42">
        <v>87.699352565140003</v>
      </c>
      <c r="D44" s="39"/>
      <c r="E44" s="41">
        <v>11.245061322770001</v>
      </c>
      <c r="F44" s="39"/>
      <c r="G44" s="41">
        <v>1.0555861120901999</v>
      </c>
      <c r="H44" s="39"/>
      <c r="I44" s="41">
        <v>12.30064743486</v>
      </c>
      <c r="J44" s="39"/>
      <c r="K44" s="41">
        <v>68.452156615402998</v>
      </c>
      <c r="L44" s="39"/>
      <c r="M44" s="41">
        <v>28.056321775518001</v>
      </c>
      <c r="N44" s="39"/>
      <c r="O44" s="41">
        <v>3.4915216090787</v>
      </c>
      <c r="P44" s="39"/>
      <c r="Q44" s="41">
        <v>31.547843384597002</v>
      </c>
      <c r="R44" s="41">
        <v>82.063199175053001</v>
      </c>
      <c r="S44" s="39"/>
      <c r="T44" s="41">
        <v>16.167900100939999</v>
      </c>
      <c r="U44" s="39"/>
      <c r="V44" s="41">
        <v>1.7689007240076999</v>
      </c>
      <c r="W44" s="39"/>
      <c r="X44" s="41">
        <v>17.936800824946999</v>
      </c>
      <c r="Y44" s="39"/>
    </row>
    <row r="45" spans="1:25" x14ac:dyDescent="0.2">
      <c r="A45" s="45" t="s">
        <v>66</v>
      </c>
      <c r="B45" s="43"/>
      <c r="C45" s="42">
        <v>95.453653408720001</v>
      </c>
      <c r="D45" s="39"/>
      <c r="E45" s="41"/>
      <c r="F45" s="39" t="s">
        <v>41</v>
      </c>
      <c r="G45" s="41"/>
      <c r="H45" s="39" t="s">
        <v>41</v>
      </c>
      <c r="I45" s="41">
        <v>4.5463465912801002</v>
      </c>
      <c r="J45" s="39"/>
      <c r="K45" s="41">
        <v>69.676379456209006</v>
      </c>
      <c r="L45" s="39"/>
      <c r="M45" s="41"/>
      <c r="N45" s="39" t="s">
        <v>40</v>
      </c>
      <c r="O45" s="41"/>
      <c r="P45" s="39" t="s">
        <v>40</v>
      </c>
      <c r="Q45" s="41">
        <v>30.323620543791002</v>
      </c>
      <c r="R45" s="41">
        <v>89.007060910058996</v>
      </c>
      <c r="S45" s="39"/>
      <c r="T45" s="41"/>
      <c r="U45" s="39" t="s">
        <v>39</v>
      </c>
      <c r="V45" s="41"/>
      <c r="W45" s="39" t="s">
        <v>39</v>
      </c>
      <c r="X45" s="41">
        <v>10.992939089941</v>
      </c>
      <c r="Y45" s="39"/>
    </row>
    <row r="46" spans="1:25" x14ac:dyDescent="0.2">
      <c r="A46" s="38" t="s">
        <v>65</v>
      </c>
      <c r="B46" s="37"/>
      <c r="C46" s="36">
        <v>87.537888868482</v>
      </c>
      <c r="D46" s="34"/>
      <c r="E46" s="40">
        <v>4.5021221528659998</v>
      </c>
      <c r="F46" s="34"/>
      <c r="G46" s="40">
        <v>7.9599889786515003</v>
      </c>
      <c r="H46" s="34"/>
      <c r="I46" s="40">
        <v>12.462111131518</v>
      </c>
      <c r="J46" s="34"/>
      <c r="K46" s="40">
        <v>69.898365191048001</v>
      </c>
      <c r="L46" s="34"/>
      <c r="M46" s="40">
        <v>16.342711832580001</v>
      </c>
      <c r="N46" s="34"/>
      <c r="O46" s="40">
        <v>13.758922976372</v>
      </c>
      <c r="P46" s="34"/>
      <c r="Q46" s="40">
        <v>30.101634808951999</v>
      </c>
      <c r="R46" s="40">
        <v>81.976023894809003</v>
      </c>
      <c r="S46" s="34"/>
      <c r="T46" s="40">
        <v>8.2355427492220006</v>
      </c>
      <c r="U46" s="34"/>
      <c r="V46" s="40">
        <v>9.7884333559693992</v>
      </c>
      <c r="W46" s="34"/>
      <c r="X46" s="40">
        <v>18.023976105191</v>
      </c>
      <c r="Y46" s="52" t="s">
        <v>26</v>
      </c>
    </row>
    <row r="47" spans="1:25" x14ac:dyDescent="0.2">
      <c r="A47" s="51" t="s">
        <v>64</v>
      </c>
      <c r="B47" s="50"/>
      <c r="C47" s="49">
        <v>91.295095040666752</v>
      </c>
      <c r="D47" s="47" t="s">
        <v>44</v>
      </c>
      <c r="E47" s="48">
        <v>7.3884410484872474</v>
      </c>
      <c r="F47" s="47" t="s">
        <v>44</v>
      </c>
      <c r="G47" s="48">
        <v>1.5997420748913718</v>
      </c>
      <c r="H47" s="47" t="s">
        <v>44</v>
      </c>
      <c r="I47" s="48">
        <v>8.7049049593332999</v>
      </c>
      <c r="J47" s="47" t="s">
        <v>44</v>
      </c>
      <c r="K47" s="48">
        <v>69.905521087932868</v>
      </c>
      <c r="L47" s="47" t="s">
        <v>44</v>
      </c>
      <c r="M47" s="48">
        <v>21.882745678833139</v>
      </c>
      <c r="N47" s="47" t="s">
        <v>44</v>
      </c>
      <c r="O47" s="48">
        <v>9.5605353881427462</v>
      </c>
      <c r="P47" s="47" t="s">
        <v>44</v>
      </c>
      <c r="Q47" s="48">
        <v>30.094478912067146</v>
      </c>
      <c r="R47" s="48">
        <v>84.556969257255787</v>
      </c>
      <c r="S47" s="47" t="s">
        <v>44</v>
      </c>
      <c r="T47" s="48">
        <v>12.06391202272045</v>
      </c>
      <c r="U47" s="47" t="s">
        <v>44</v>
      </c>
      <c r="V47" s="48">
        <v>4.1783347167578668</v>
      </c>
      <c r="W47" s="47" t="s">
        <v>44</v>
      </c>
      <c r="X47" s="48">
        <v>15.44303074274419</v>
      </c>
      <c r="Y47" s="34"/>
    </row>
    <row r="48" spans="1:25" x14ac:dyDescent="0.2">
      <c r="A48" s="44" t="s">
        <v>63</v>
      </c>
      <c r="B48" s="43"/>
      <c r="C48" s="42">
        <v>82.459142357779996</v>
      </c>
      <c r="D48" s="39"/>
      <c r="E48" s="41">
        <v>17.431237460251999</v>
      </c>
      <c r="F48" s="39"/>
      <c r="G48" s="41">
        <v>0.10962018196797001</v>
      </c>
      <c r="H48" s="39"/>
      <c r="I48" s="41">
        <v>17.540857642220001</v>
      </c>
      <c r="J48" s="39"/>
      <c r="K48" s="41">
        <v>71.182578902700996</v>
      </c>
      <c r="L48" s="39"/>
      <c r="M48" s="41">
        <v>28.515632929746999</v>
      </c>
      <c r="N48" s="39"/>
      <c r="O48" s="41">
        <v>0.30178816755214999</v>
      </c>
      <c r="P48" s="39"/>
      <c r="Q48" s="41">
        <v>28.817421097299</v>
      </c>
      <c r="R48" s="41">
        <v>79.439872108635996</v>
      </c>
      <c r="S48" s="39"/>
      <c r="T48" s="41">
        <v>20.399055235952002</v>
      </c>
      <c r="U48" s="39"/>
      <c r="V48" s="41">
        <v>0.16107265541199001</v>
      </c>
      <c r="W48" s="39"/>
      <c r="X48" s="41">
        <v>20.560127891364001</v>
      </c>
      <c r="Y48" s="34" t="s">
        <v>26</v>
      </c>
    </row>
    <row r="49" spans="1:25" x14ac:dyDescent="0.2">
      <c r="A49" s="38" t="s">
        <v>62</v>
      </c>
      <c r="B49" s="37"/>
      <c r="C49" s="36">
        <v>95.467693176590004</v>
      </c>
      <c r="D49" s="34"/>
      <c r="E49" s="40">
        <v>4.5323068234098001</v>
      </c>
      <c r="F49" s="34"/>
      <c r="G49" s="40"/>
      <c r="H49" s="34" t="s">
        <v>61</v>
      </c>
      <c r="I49" s="40">
        <v>4.5323068234098001</v>
      </c>
      <c r="J49" s="34"/>
      <c r="K49" s="40">
        <v>74.275079613349007</v>
      </c>
      <c r="L49" s="34"/>
      <c r="M49" s="40">
        <v>20.887326913336</v>
      </c>
      <c r="N49" s="34"/>
      <c r="O49" s="40">
        <v>4.8375934733149002</v>
      </c>
      <c r="P49" s="34"/>
      <c r="Q49" s="40">
        <v>25.724920386651</v>
      </c>
      <c r="R49" s="40">
        <v>90.562080126642996</v>
      </c>
      <c r="S49" s="34"/>
      <c r="T49" s="40">
        <v>8.3181258657790007</v>
      </c>
      <c r="U49" s="34"/>
      <c r="V49" s="40">
        <v>1.1197940075779</v>
      </c>
      <c r="W49" s="34"/>
      <c r="X49" s="40">
        <v>9.4379198733569005</v>
      </c>
      <c r="Y49" s="39"/>
    </row>
    <row r="50" spans="1:25" x14ac:dyDescent="0.2">
      <c r="A50" s="45" t="s">
        <v>60</v>
      </c>
      <c r="B50" s="43"/>
      <c r="C50" s="42">
        <v>80.459549896683001</v>
      </c>
      <c r="D50" s="39"/>
      <c r="E50" s="41">
        <v>14.462314203992999</v>
      </c>
      <c r="F50" s="39"/>
      <c r="G50" s="41">
        <v>5.0781358993236996</v>
      </c>
      <c r="H50" s="39"/>
      <c r="I50" s="41">
        <v>19.540450103316999</v>
      </c>
      <c r="J50" s="39"/>
      <c r="K50" s="41">
        <v>75.416337398406</v>
      </c>
      <c r="L50" s="39"/>
      <c r="M50" s="41">
        <v>13.054398031507001</v>
      </c>
      <c r="N50" s="39"/>
      <c r="O50" s="41">
        <v>11.529264570085999</v>
      </c>
      <c r="P50" s="39"/>
      <c r="Q50" s="41">
        <v>24.583662601594</v>
      </c>
      <c r="R50" s="41">
        <v>78.672395686171996</v>
      </c>
      <c r="S50" s="39"/>
      <c r="T50" s="41">
        <v>13.963393463181999</v>
      </c>
      <c r="U50" s="39"/>
      <c r="V50" s="41">
        <v>7.3642108506457999</v>
      </c>
      <c r="W50" s="39"/>
      <c r="X50" s="41">
        <v>21.327604313828001</v>
      </c>
      <c r="Y50" s="39"/>
    </row>
    <row r="51" spans="1:25" x14ac:dyDescent="0.2">
      <c r="A51" s="38" t="s">
        <v>59</v>
      </c>
      <c r="B51" s="37">
        <v>4</v>
      </c>
      <c r="C51" s="36">
        <v>90.859551494417005</v>
      </c>
      <c r="D51" s="34"/>
      <c r="E51" s="40">
        <v>9.1404485055831</v>
      </c>
      <c r="F51" s="34"/>
      <c r="G51" s="40">
        <v>0</v>
      </c>
      <c r="H51" s="34"/>
      <c r="I51" s="40">
        <v>9.1404485055831</v>
      </c>
      <c r="J51" s="34"/>
      <c r="K51" s="40">
        <v>76.136452397463998</v>
      </c>
      <c r="L51" s="34"/>
      <c r="M51" s="40"/>
      <c r="N51" s="34" t="s">
        <v>39</v>
      </c>
      <c r="O51" s="40"/>
      <c r="P51" s="34" t="s">
        <v>39</v>
      </c>
      <c r="Q51" s="40">
        <v>23.863547602535998</v>
      </c>
      <c r="R51" s="40">
        <v>87.949761640974998</v>
      </c>
      <c r="S51" s="34"/>
      <c r="T51" s="40"/>
      <c r="U51" s="34" t="s">
        <v>39</v>
      </c>
      <c r="V51" s="40"/>
      <c r="W51" s="34" t="s">
        <v>39</v>
      </c>
      <c r="X51" s="40">
        <v>12.050238359025</v>
      </c>
      <c r="Y51" s="39" t="s">
        <v>26</v>
      </c>
    </row>
    <row r="52" spans="1:25" x14ac:dyDescent="0.2">
      <c r="A52" s="44" t="s">
        <v>58</v>
      </c>
      <c r="B52" s="43"/>
      <c r="C52" s="42">
        <v>91.040261113661003</v>
      </c>
      <c r="D52" s="39"/>
      <c r="E52" s="41">
        <v>6.9442974019871002</v>
      </c>
      <c r="F52" s="39"/>
      <c r="G52" s="41">
        <v>2.0154414843517001</v>
      </c>
      <c r="H52" s="39"/>
      <c r="I52" s="41">
        <v>8.9597388863389007</v>
      </c>
      <c r="J52" s="39"/>
      <c r="K52" s="41">
        <v>76.19181106968</v>
      </c>
      <c r="L52" s="39"/>
      <c r="M52" s="41">
        <v>9.7317711909742997</v>
      </c>
      <c r="N52" s="39"/>
      <c r="O52" s="41">
        <v>14.076417739345001</v>
      </c>
      <c r="P52" s="39"/>
      <c r="Q52" s="41">
        <v>23.80818893032</v>
      </c>
      <c r="R52" s="41">
        <v>86.883890030543995</v>
      </c>
      <c r="S52" s="39"/>
      <c r="T52" s="41">
        <v>7.7245657409164004</v>
      </c>
      <c r="U52" s="39"/>
      <c r="V52" s="41">
        <v>5.3915442285396002</v>
      </c>
      <c r="W52" s="39"/>
      <c r="X52" s="41">
        <v>13.116109969456</v>
      </c>
      <c r="Y52" s="34"/>
    </row>
    <row r="53" spans="1:25" x14ac:dyDescent="0.2">
      <c r="A53" s="38" t="s">
        <v>57</v>
      </c>
      <c r="B53" s="37"/>
      <c r="C53" s="36">
        <v>96.390595551201997</v>
      </c>
      <c r="D53" s="34"/>
      <c r="E53" s="35">
        <v>2.0240009370375001</v>
      </c>
      <c r="F53" s="34"/>
      <c r="G53" s="35">
        <v>1.5854035117609</v>
      </c>
      <c r="H53" s="34"/>
      <c r="I53" s="35">
        <v>3.6094044487983998</v>
      </c>
      <c r="J53" s="34"/>
      <c r="K53" s="35">
        <v>76.863798764083995</v>
      </c>
      <c r="L53" s="34"/>
      <c r="M53" s="35">
        <v>17.799135506096999</v>
      </c>
      <c r="N53" s="34"/>
      <c r="O53" s="35">
        <v>5.3370657298191997</v>
      </c>
      <c r="P53" s="34"/>
      <c r="Q53" s="35">
        <v>23.136201235916001</v>
      </c>
      <c r="R53" s="35">
        <v>88.880472169235006</v>
      </c>
      <c r="S53" s="34"/>
      <c r="T53" s="35">
        <v>8.0912124859851993</v>
      </c>
      <c r="U53" s="34"/>
      <c r="V53" s="35">
        <v>3.0283153447792999</v>
      </c>
      <c r="W53" s="34"/>
      <c r="X53" s="35">
        <v>11.119527830765</v>
      </c>
      <c r="Y53" s="34"/>
    </row>
    <row r="54" spans="1:25" x14ac:dyDescent="0.2">
      <c r="A54" s="38" t="s">
        <v>56</v>
      </c>
      <c r="B54" s="37">
        <v>6</v>
      </c>
      <c r="C54" s="36">
        <v>89.153781037857996</v>
      </c>
      <c r="D54" s="34"/>
      <c r="E54" s="35">
        <v>8.7674261985506003</v>
      </c>
      <c r="F54" s="34"/>
      <c r="G54" s="35">
        <v>2.0787927635916001</v>
      </c>
      <c r="H54" s="34"/>
      <c r="I54" s="35">
        <v>10.846218962142</v>
      </c>
      <c r="J54" s="34"/>
      <c r="K54" s="35">
        <v>77.116195030521993</v>
      </c>
      <c r="L54" s="34"/>
      <c r="M54" s="35">
        <v>11.605241870401001</v>
      </c>
      <c r="N54" s="34"/>
      <c r="O54" s="35">
        <v>11.278563099076999</v>
      </c>
      <c r="P54" s="34"/>
      <c r="Q54" s="35">
        <v>22.883804969478</v>
      </c>
      <c r="R54" s="35">
        <v>85.847869966946007</v>
      </c>
      <c r="S54" s="34"/>
      <c r="T54" s="35">
        <v>9.5467823120653996</v>
      </c>
      <c r="U54" s="34"/>
      <c r="V54" s="35">
        <v>4.6053477209886999</v>
      </c>
      <c r="W54" s="34"/>
      <c r="X54" s="35">
        <v>14.152130033054</v>
      </c>
      <c r="Y54" s="34"/>
    </row>
    <row r="55" spans="1:25" x14ac:dyDescent="0.2">
      <c r="A55" s="51" t="s">
        <v>55</v>
      </c>
      <c r="B55" s="50"/>
      <c r="C55" s="49">
        <v>93.190946538991668</v>
      </c>
      <c r="D55" s="47" t="s">
        <v>44</v>
      </c>
      <c r="E55" s="48">
        <v>5.6086991082910442</v>
      </c>
      <c r="F55" s="47" t="s">
        <v>44</v>
      </c>
      <c r="G55" s="48">
        <v>1.2148714178324345</v>
      </c>
      <c r="H55" s="47" t="s">
        <v>44</v>
      </c>
      <c r="I55" s="48">
        <v>6.8090534610084248</v>
      </c>
      <c r="J55" s="47" t="s">
        <v>44</v>
      </c>
      <c r="K55" s="48">
        <v>78.263074650672422</v>
      </c>
      <c r="L55" s="47" t="s">
        <v>44</v>
      </c>
      <c r="M55" s="48">
        <v>15.229290652653926</v>
      </c>
      <c r="N55" s="47" t="s">
        <v>44</v>
      </c>
      <c r="O55" s="48">
        <v>7.3627126943982892</v>
      </c>
      <c r="P55" s="47" t="s">
        <v>44</v>
      </c>
      <c r="Q55" s="48">
        <v>21.736925349327596</v>
      </c>
      <c r="R55" s="48">
        <v>89.195501797858384</v>
      </c>
      <c r="S55" s="47" t="s">
        <v>44</v>
      </c>
      <c r="T55" s="48">
        <v>8.1465832359052825</v>
      </c>
      <c r="U55" s="47" t="s">
        <v>44</v>
      </c>
      <c r="V55" s="48">
        <v>2.9298640099351849</v>
      </c>
      <c r="W55" s="47" t="s">
        <v>44</v>
      </c>
      <c r="X55" s="48">
        <v>10.804498202141611</v>
      </c>
      <c r="Y55" s="39"/>
    </row>
    <row r="56" spans="1:25" x14ac:dyDescent="0.2">
      <c r="A56" s="38" t="s">
        <v>54</v>
      </c>
      <c r="B56" s="37"/>
      <c r="C56" s="36">
        <v>97.951177254718004</v>
      </c>
      <c r="D56" s="34"/>
      <c r="E56" s="35">
        <v>1.904003275614</v>
      </c>
      <c r="F56" s="34"/>
      <c r="G56" s="35">
        <v>0.14481946966799999</v>
      </c>
      <c r="H56" s="34"/>
      <c r="I56" s="35">
        <v>2.048822745282</v>
      </c>
      <c r="J56" s="34"/>
      <c r="K56" s="35">
        <v>78.536149548051</v>
      </c>
      <c r="L56" s="34"/>
      <c r="M56" s="35">
        <v>20.391267401937998</v>
      </c>
      <c r="N56" s="34"/>
      <c r="O56" s="35">
        <v>1.0725830500103</v>
      </c>
      <c r="P56" s="34"/>
      <c r="Q56" s="35">
        <v>21.463850451949</v>
      </c>
      <c r="R56" s="35">
        <v>92.415218601893997</v>
      </c>
      <c r="S56" s="34"/>
      <c r="T56" s="35">
        <v>7.1754214447483999</v>
      </c>
      <c r="U56" s="34"/>
      <c r="V56" s="35">
        <v>0.40935995335773001</v>
      </c>
      <c r="W56" s="34"/>
      <c r="X56" s="35">
        <v>7.5847813981062</v>
      </c>
      <c r="Y56" s="39"/>
    </row>
    <row r="57" spans="1:25" x14ac:dyDescent="0.2">
      <c r="A57" s="44" t="s">
        <v>53</v>
      </c>
      <c r="B57" s="43"/>
      <c r="C57" s="42">
        <v>90.824888575976004</v>
      </c>
      <c r="D57" s="39"/>
      <c r="E57" s="41">
        <v>7.6973353010757002</v>
      </c>
      <c r="F57" s="39"/>
      <c r="G57" s="41">
        <v>1.4777761229485999</v>
      </c>
      <c r="H57" s="39"/>
      <c r="I57" s="41">
        <v>9.1751114240242995</v>
      </c>
      <c r="J57" s="39"/>
      <c r="K57" s="41">
        <v>78.641060197664004</v>
      </c>
      <c r="L57" s="39"/>
      <c r="M57" s="41">
        <v>11.746887434219</v>
      </c>
      <c r="N57" s="39"/>
      <c r="O57" s="41">
        <v>9.6120523681170997</v>
      </c>
      <c r="P57" s="39"/>
      <c r="Q57" s="41">
        <v>21.358939802336</v>
      </c>
      <c r="R57" s="41">
        <v>87.447034322381995</v>
      </c>
      <c r="S57" s="39"/>
      <c r="T57" s="41">
        <v>8.8200363498230008</v>
      </c>
      <c r="U57" s="39"/>
      <c r="V57" s="41">
        <v>3.7329293277951998</v>
      </c>
      <c r="W57" s="39"/>
      <c r="X57" s="41">
        <v>12.552965677617999</v>
      </c>
      <c r="Y57" s="34"/>
    </row>
    <row r="58" spans="1:25" x14ac:dyDescent="0.2">
      <c r="A58" s="44" t="s">
        <v>52</v>
      </c>
      <c r="B58" s="43"/>
      <c r="C58" s="42">
        <v>91.631348439134996</v>
      </c>
      <c r="D58" s="39"/>
      <c r="E58" s="41"/>
      <c r="F58" s="39" t="s">
        <v>41</v>
      </c>
      <c r="G58" s="41"/>
      <c r="H58" s="39" t="s">
        <v>41</v>
      </c>
      <c r="I58" s="41">
        <v>8.3686515608654997</v>
      </c>
      <c r="J58" s="39"/>
      <c r="K58" s="41">
        <v>81.496923637384995</v>
      </c>
      <c r="L58" s="39"/>
      <c r="M58" s="41">
        <v>16.299882077435001</v>
      </c>
      <c r="N58" s="39"/>
      <c r="O58" s="41">
        <v>2.2031942851799</v>
      </c>
      <c r="P58" s="39"/>
      <c r="Q58" s="41">
        <v>18.503076362615001</v>
      </c>
      <c r="R58" s="41">
        <v>88.802769237199996</v>
      </c>
      <c r="S58" s="39"/>
      <c r="T58" s="41"/>
      <c r="U58" s="39" t="s">
        <v>39</v>
      </c>
      <c r="V58" s="41"/>
      <c r="W58" s="39" t="s">
        <v>39</v>
      </c>
      <c r="X58" s="41">
        <v>11.1972307628</v>
      </c>
      <c r="Y58" s="34"/>
    </row>
    <row r="59" spans="1:25" x14ac:dyDescent="0.2">
      <c r="A59" s="38" t="s">
        <v>51</v>
      </c>
      <c r="B59" s="37"/>
      <c r="C59" s="36">
        <v>97.648720957677</v>
      </c>
      <c r="D59" s="34"/>
      <c r="E59" s="35">
        <v>1.7011535230399</v>
      </c>
      <c r="F59" s="34"/>
      <c r="G59" s="35">
        <v>0.65012551928342999</v>
      </c>
      <c r="H59" s="34"/>
      <c r="I59" s="35">
        <v>2.3512790423233998</v>
      </c>
      <c r="J59" s="34"/>
      <c r="K59" s="35">
        <v>84.551566487448994</v>
      </c>
      <c r="L59" s="34"/>
      <c r="M59" s="35">
        <v>8.3886478515195009</v>
      </c>
      <c r="N59" s="34"/>
      <c r="O59" s="35">
        <v>7.0597856610317997</v>
      </c>
      <c r="P59" s="34"/>
      <c r="Q59" s="35">
        <v>15.448433512551</v>
      </c>
      <c r="R59" s="35">
        <v>93.268332978160004</v>
      </c>
      <c r="S59" s="34"/>
      <c r="T59" s="35">
        <v>3.9378088084415999</v>
      </c>
      <c r="U59" s="34"/>
      <c r="V59" s="35">
        <v>2.7938582133983001</v>
      </c>
      <c r="W59" s="34"/>
      <c r="X59" s="35">
        <v>6.7316670218399004</v>
      </c>
      <c r="Y59" s="34"/>
    </row>
    <row r="60" spans="1:25" x14ac:dyDescent="0.2">
      <c r="A60" s="38" t="s">
        <v>50</v>
      </c>
      <c r="B60" s="37"/>
      <c r="C60" s="36">
        <v>87.262790320525994</v>
      </c>
      <c r="D60" s="34"/>
      <c r="E60" s="40"/>
      <c r="F60" s="34" t="s">
        <v>41</v>
      </c>
      <c r="G60" s="40"/>
      <c r="H60" s="34" t="s">
        <v>41</v>
      </c>
      <c r="I60" s="40">
        <v>12.737209679474001</v>
      </c>
      <c r="J60" s="34"/>
      <c r="K60" s="40">
        <v>85.794954196950002</v>
      </c>
      <c r="L60" s="34"/>
      <c r="M60" s="40"/>
      <c r="N60" s="34" t="s">
        <v>40</v>
      </c>
      <c r="O60" s="40"/>
      <c r="P60" s="34" t="s">
        <v>40</v>
      </c>
      <c r="Q60" s="40">
        <v>14.20504580305</v>
      </c>
      <c r="R60" s="40">
        <v>86.848177505231007</v>
      </c>
      <c r="S60" s="34"/>
      <c r="T60" s="40"/>
      <c r="U60" s="34" t="s">
        <v>39</v>
      </c>
      <c r="V60" s="40"/>
      <c r="W60" s="34" t="s">
        <v>39</v>
      </c>
      <c r="X60" s="40">
        <v>13.151822494769</v>
      </c>
      <c r="Y60" s="39"/>
    </row>
    <row r="61" spans="1:25" x14ac:dyDescent="0.2">
      <c r="A61" s="45" t="s">
        <v>49</v>
      </c>
      <c r="B61" s="43"/>
      <c r="C61" s="42">
        <v>90.639598231291998</v>
      </c>
      <c r="D61" s="39"/>
      <c r="E61" s="41">
        <v>9.0004849387782002</v>
      </c>
      <c r="F61" s="39"/>
      <c r="G61" s="41">
        <v>0.35991682992994001</v>
      </c>
      <c r="H61" s="39"/>
      <c r="I61" s="41">
        <v>9.3604017687082006</v>
      </c>
      <c r="J61" s="39"/>
      <c r="K61" s="41">
        <v>85.807224904490994</v>
      </c>
      <c r="L61" s="39"/>
      <c r="M61" s="41">
        <v>11.781425566378999</v>
      </c>
      <c r="N61" s="39"/>
      <c r="O61" s="41">
        <v>2.4113495291293998</v>
      </c>
      <c r="P61" s="39"/>
      <c r="Q61" s="41">
        <v>14.192775095509001</v>
      </c>
      <c r="R61" s="41">
        <v>89.509035017745006</v>
      </c>
      <c r="S61" s="39"/>
      <c r="T61" s="41">
        <v>9.6511029601937999</v>
      </c>
      <c r="U61" s="39"/>
      <c r="V61" s="41">
        <v>0.83986202206147997</v>
      </c>
      <c r="W61" s="39"/>
      <c r="X61" s="41">
        <v>10.490964982255001</v>
      </c>
      <c r="Y61" s="39"/>
    </row>
    <row r="62" spans="1:25" x14ac:dyDescent="0.2">
      <c r="A62" s="45" t="s">
        <v>48</v>
      </c>
      <c r="B62" s="43"/>
      <c r="C62" s="42">
        <v>87.095431580452001</v>
      </c>
      <c r="D62" s="39"/>
      <c r="E62" s="41">
        <v>12.904568419547999</v>
      </c>
      <c r="F62" s="39"/>
      <c r="G62" s="41">
        <v>0</v>
      </c>
      <c r="H62" s="39"/>
      <c r="I62" s="41">
        <v>12.904568419547999</v>
      </c>
      <c r="J62" s="39"/>
      <c r="K62" s="41">
        <v>86.037355447771006</v>
      </c>
      <c r="L62" s="39"/>
      <c r="M62" s="41"/>
      <c r="N62" s="39" t="s">
        <v>40</v>
      </c>
      <c r="O62" s="41"/>
      <c r="P62" s="39" t="s">
        <v>40</v>
      </c>
      <c r="Q62" s="41">
        <v>13.962644552228999</v>
      </c>
      <c r="R62" s="41">
        <v>86.861328370807996</v>
      </c>
      <c r="S62" s="39"/>
      <c r="T62" s="41"/>
      <c r="U62" s="39" t="s">
        <v>39</v>
      </c>
      <c r="V62" s="41"/>
      <c r="W62" s="39" t="s">
        <v>39</v>
      </c>
      <c r="X62" s="41">
        <v>13.138671629192</v>
      </c>
      <c r="Y62" s="34"/>
    </row>
    <row r="63" spans="1:25" x14ac:dyDescent="0.2">
      <c r="A63" s="38" t="s">
        <v>47</v>
      </c>
      <c r="B63" s="37"/>
      <c r="C63" s="36">
        <v>96.101455464362999</v>
      </c>
      <c r="D63" s="34"/>
      <c r="E63" s="40">
        <v>3.7954727660922001</v>
      </c>
      <c r="F63" s="34"/>
      <c r="G63" s="40">
        <v>0.10307176954515</v>
      </c>
      <c r="H63" s="34"/>
      <c r="I63" s="40">
        <v>3.8985445356374</v>
      </c>
      <c r="J63" s="34"/>
      <c r="K63" s="40">
        <v>87.893960432490999</v>
      </c>
      <c r="L63" s="34"/>
      <c r="M63" s="40">
        <v>6.1620217509683997</v>
      </c>
      <c r="N63" s="34"/>
      <c r="O63" s="40">
        <v>5.9440178165408</v>
      </c>
      <c r="P63" s="34"/>
      <c r="Q63" s="40">
        <v>12.106039567509001</v>
      </c>
      <c r="R63" s="40">
        <v>94.109622900420007</v>
      </c>
      <c r="S63" s="34"/>
      <c r="T63" s="40">
        <v>4.3697977353960997</v>
      </c>
      <c r="U63" s="34"/>
      <c r="V63" s="40">
        <v>1.5205793641840999</v>
      </c>
      <c r="W63" s="34"/>
      <c r="X63" s="40">
        <v>5.8903770995802001</v>
      </c>
      <c r="Y63" s="34"/>
    </row>
    <row r="64" spans="1:25" x14ac:dyDescent="0.2">
      <c r="A64" s="38" t="s">
        <v>46</v>
      </c>
      <c r="B64" s="37"/>
      <c r="C64" s="36">
        <v>100</v>
      </c>
      <c r="D64" s="34"/>
      <c r="E64" s="40">
        <v>0</v>
      </c>
      <c r="F64" s="34"/>
      <c r="G64" s="40">
        <v>0</v>
      </c>
      <c r="H64" s="34"/>
      <c r="I64" s="40">
        <v>0</v>
      </c>
      <c r="J64" s="34"/>
      <c r="K64" s="40">
        <v>89.088382991724004</v>
      </c>
      <c r="L64" s="34"/>
      <c r="M64" s="40">
        <v>0.63477788158910997</v>
      </c>
      <c r="N64" s="34"/>
      <c r="O64" s="40">
        <v>10.276839126686999</v>
      </c>
      <c r="P64" s="34"/>
      <c r="Q64" s="40">
        <v>10.911617008276</v>
      </c>
      <c r="R64" s="40">
        <v>96.666955245907005</v>
      </c>
      <c r="S64" s="34"/>
      <c r="T64" s="40">
        <v>0.19389821752725001</v>
      </c>
      <c r="U64" s="34"/>
      <c r="V64" s="40">
        <v>3.1391465365653999</v>
      </c>
      <c r="W64" s="34"/>
      <c r="X64" s="40">
        <v>3.3330447540927</v>
      </c>
      <c r="Y64" s="39"/>
    </row>
    <row r="65" spans="1:25" x14ac:dyDescent="0.2">
      <c r="A65" s="44" t="s">
        <v>45</v>
      </c>
      <c r="B65" s="43"/>
      <c r="C65" s="42">
        <v>96.129885260353007</v>
      </c>
      <c r="D65" s="39"/>
      <c r="E65" s="41">
        <v>3.6082143567206999</v>
      </c>
      <c r="F65" s="39"/>
      <c r="G65" s="41">
        <v>0.26190038292682</v>
      </c>
      <c r="H65" s="39"/>
      <c r="I65" s="41">
        <v>3.8701147396475002</v>
      </c>
      <c r="J65" s="39"/>
      <c r="K65" s="41">
        <v>91.285774008665996</v>
      </c>
      <c r="L65" s="39"/>
      <c r="M65" s="41">
        <v>8.0823145294036998</v>
      </c>
      <c r="N65" s="39"/>
      <c r="O65" s="41">
        <v>0.63191146193006997</v>
      </c>
      <c r="P65" s="39"/>
      <c r="Q65" s="41">
        <v>8.7142259913338993</v>
      </c>
      <c r="R65" s="41">
        <v>95.104277754657005</v>
      </c>
      <c r="S65" s="39"/>
      <c r="T65" s="41">
        <v>4.555482179428</v>
      </c>
      <c r="U65" s="39"/>
      <c r="V65" s="41">
        <v>0.34024006591493</v>
      </c>
      <c r="W65" s="39"/>
      <c r="X65" s="41">
        <v>4.8957222453430003</v>
      </c>
      <c r="Y65" s="47" t="s">
        <v>44</v>
      </c>
    </row>
    <row r="66" spans="1:25" x14ac:dyDescent="0.2">
      <c r="A66" s="44" t="s">
        <v>43</v>
      </c>
      <c r="B66" s="43"/>
      <c r="C66" s="41">
        <v>95.474951177649999</v>
      </c>
      <c r="D66" s="39"/>
      <c r="E66" s="41">
        <v>3.4856729593770002</v>
      </c>
      <c r="F66" s="39"/>
      <c r="G66" s="41">
        <v>1.0393758629734999</v>
      </c>
      <c r="H66" s="39"/>
      <c r="I66" s="41">
        <v>4.5250488223504002</v>
      </c>
      <c r="J66" s="39"/>
      <c r="K66" s="41">
        <v>94.430817094595994</v>
      </c>
      <c r="L66" s="39"/>
      <c r="M66" s="41">
        <v>2.9251848146861001</v>
      </c>
      <c r="N66" s="39"/>
      <c r="O66" s="41">
        <v>2.6439980907181</v>
      </c>
      <c r="P66" s="39"/>
      <c r="Q66" s="41">
        <v>5.5691829054042001</v>
      </c>
      <c r="R66" s="41">
        <v>95.105413874994994</v>
      </c>
      <c r="S66" s="39"/>
      <c r="T66" s="41">
        <v>3.2873064080684999</v>
      </c>
      <c r="U66" s="39"/>
      <c r="V66" s="41">
        <v>1.6072797169366999</v>
      </c>
      <c r="W66" s="39"/>
      <c r="X66" s="41">
        <v>4.8945861250052003</v>
      </c>
      <c r="Y66" s="34"/>
    </row>
    <row r="67" spans="1:25" x14ac:dyDescent="0.2">
      <c r="A67" s="38" t="s">
        <v>42</v>
      </c>
      <c r="B67" s="46"/>
      <c r="C67" s="35">
        <v>97.447912676708995</v>
      </c>
      <c r="D67" s="34"/>
      <c r="E67" s="40"/>
      <c r="F67" s="34" t="s">
        <v>41</v>
      </c>
      <c r="G67" s="40"/>
      <c r="H67" s="34" t="s">
        <v>41</v>
      </c>
      <c r="I67" s="40">
        <v>2.5520873232909</v>
      </c>
      <c r="J67" s="34"/>
      <c r="K67" s="40">
        <v>94.709294257902997</v>
      </c>
      <c r="L67" s="34"/>
      <c r="M67" s="40"/>
      <c r="N67" s="34" t="s">
        <v>40</v>
      </c>
      <c r="O67" s="40"/>
      <c r="P67" s="34" t="s">
        <v>40</v>
      </c>
      <c r="Q67" s="40">
        <v>5.2907057420973</v>
      </c>
      <c r="R67" s="40">
        <v>96.747133281822997</v>
      </c>
      <c r="S67" s="34"/>
      <c r="T67" s="40"/>
      <c r="U67" s="34" t="s">
        <v>39</v>
      </c>
      <c r="V67" s="40"/>
      <c r="W67" s="34" t="s">
        <v>39</v>
      </c>
      <c r="X67" s="40">
        <v>3.2528667181772</v>
      </c>
      <c r="Y67" s="39"/>
    </row>
    <row r="68" spans="1:25" x14ac:dyDescent="0.2">
      <c r="A68" s="45" t="s">
        <v>38</v>
      </c>
      <c r="B68" s="43"/>
      <c r="C68" s="41">
        <v>97.362391584714999</v>
      </c>
      <c r="D68" s="39"/>
      <c r="E68" s="41">
        <v>2.4070093135973001</v>
      </c>
      <c r="F68" s="39"/>
      <c r="G68" s="41">
        <v>0.23059910168719999</v>
      </c>
      <c r="H68" s="39"/>
      <c r="I68" s="41">
        <v>2.6376084152844999</v>
      </c>
      <c r="J68" s="39"/>
      <c r="K68" s="41">
        <v>95.299482384639006</v>
      </c>
      <c r="L68" s="39"/>
      <c r="M68" s="41">
        <v>2.9122307042863</v>
      </c>
      <c r="N68" s="39"/>
      <c r="O68" s="41">
        <v>1.7882869110749</v>
      </c>
      <c r="P68" s="39"/>
      <c r="Q68" s="41">
        <v>4.7005176153613002</v>
      </c>
      <c r="R68" s="41">
        <v>97.068348576980995</v>
      </c>
      <c r="S68" s="39"/>
      <c r="T68" s="41">
        <v>2.4790225739406999</v>
      </c>
      <c r="U68" s="39"/>
      <c r="V68" s="41">
        <v>0.45262884907813999</v>
      </c>
      <c r="W68" s="39"/>
      <c r="X68" s="41">
        <v>2.9316514230188999</v>
      </c>
      <c r="Y68" s="34"/>
    </row>
    <row r="69" spans="1:25" x14ac:dyDescent="0.2">
      <c r="A69" s="45" t="s">
        <v>37</v>
      </c>
      <c r="B69" s="43"/>
      <c r="C69" s="41">
        <v>100</v>
      </c>
      <c r="D69" s="39"/>
      <c r="E69" s="41">
        <v>0</v>
      </c>
      <c r="F69" s="39"/>
      <c r="G69" s="41">
        <v>0</v>
      </c>
      <c r="H69" s="39"/>
      <c r="I69" s="41">
        <v>0</v>
      </c>
      <c r="J69" s="39"/>
      <c r="K69" s="41">
        <v>96.282136401432993</v>
      </c>
      <c r="L69" s="39"/>
      <c r="M69" s="41">
        <v>3.4913947499237001</v>
      </c>
      <c r="N69" s="39"/>
      <c r="O69" s="41">
        <v>0.22646884864370001</v>
      </c>
      <c r="P69" s="39"/>
      <c r="Q69" s="41">
        <v>3.7178635985674</v>
      </c>
      <c r="R69" s="41">
        <v>98.993877720392007</v>
      </c>
      <c r="S69" s="39"/>
      <c r="T69" s="41">
        <v>0.94483564328624003</v>
      </c>
      <c r="U69" s="39"/>
      <c r="V69" s="41">
        <v>6.1286636321270002E-2</v>
      </c>
      <c r="W69" s="39"/>
      <c r="X69" s="41">
        <v>1.0061222796075</v>
      </c>
      <c r="Y69" s="39"/>
    </row>
    <row r="70" spans="1:25" x14ac:dyDescent="0.2">
      <c r="A70" s="45" t="s">
        <v>36</v>
      </c>
      <c r="B70" s="43"/>
      <c r="C70" s="42">
        <v>99.261590473311003</v>
      </c>
      <c r="D70" s="39"/>
      <c r="E70" s="41">
        <v>0.73840952668935</v>
      </c>
      <c r="F70" s="39"/>
      <c r="G70" s="41">
        <v>0</v>
      </c>
      <c r="H70" s="39"/>
      <c r="I70" s="41">
        <v>0.73840952668935</v>
      </c>
      <c r="J70" s="39"/>
      <c r="K70" s="41">
        <v>96.484231276928</v>
      </c>
      <c r="L70" s="39"/>
      <c r="M70" s="41">
        <v>0</v>
      </c>
      <c r="N70" s="39"/>
      <c r="O70" s="41">
        <v>3.5157687230718002</v>
      </c>
      <c r="P70" s="39"/>
      <c r="Q70" s="41">
        <v>3.5157687230718002</v>
      </c>
      <c r="R70" s="41">
        <v>98.399541760239998</v>
      </c>
      <c r="S70" s="39"/>
      <c r="T70" s="41">
        <v>0.50921879650565005</v>
      </c>
      <c r="U70" s="39"/>
      <c r="V70" s="41">
        <v>1.0912394432539001</v>
      </c>
      <c r="W70" s="39"/>
      <c r="X70" s="41">
        <v>1.6004582397596001</v>
      </c>
      <c r="Y70" s="39" t="s">
        <v>26</v>
      </c>
    </row>
    <row r="71" spans="1:25" x14ac:dyDescent="0.2">
      <c r="A71" s="44" t="s">
        <v>35</v>
      </c>
      <c r="B71" s="43"/>
      <c r="C71" s="42"/>
      <c r="D71" s="39" t="s">
        <v>26</v>
      </c>
      <c r="E71" s="41"/>
      <c r="F71" s="39" t="s">
        <v>26</v>
      </c>
      <c r="G71" s="41"/>
      <c r="H71" s="39" t="s">
        <v>26</v>
      </c>
      <c r="I71" s="41"/>
      <c r="J71" s="39" t="s">
        <v>26</v>
      </c>
      <c r="K71" s="41"/>
      <c r="L71" s="39" t="s">
        <v>26</v>
      </c>
      <c r="M71" s="41"/>
      <c r="N71" s="39" t="s">
        <v>26</v>
      </c>
      <c r="O71" s="41"/>
      <c r="P71" s="39" t="s">
        <v>26</v>
      </c>
      <c r="Q71" s="41"/>
      <c r="R71" s="41"/>
      <c r="S71" s="39" t="s">
        <v>26</v>
      </c>
      <c r="T71" s="41"/>
      <c r="U71" s="39" t="s">
        <v>26</v>
      </c>
      <c r="V71" s="41"/>
      <c r="W71" s="39" t="s">
        <v>26</v>
      </c>
      <c r="X71" s="41"/>
      <c r="Y71" s="34"/>
    </row>
    <row r="72" spans="1:25" x14ac:dyDescent="0.2">
      <c r="A72" s="38" t="s">
        <v>34</v>
      </c>
      <c r="B72" s="37"/>
      <c r="C72" s="36"/>
      <c r="D72" s="34" t="s">
        <v>26</v>
      </c>
      <c r="E72" s="40"/>
      <c r="F72" s="34" t="s">
        <v>26</v>
      </c>
      <c r="G72" s="40"/>
      <c r="H72" s="34" t="s">
        <v>26</v>
      </c>
      <c r="I72" s="40"/>
      <c r="J72" s="34" t="s">
        <v>26</v>
      </c>
      <c r="K72" s="40"/>
      <c r="L72" s="34" t="s">
        <v>26</v>
      </c>
      <c r="M72" s="40"/>
      <c r="N72" s="34" t="s">
        <v>26</v>
      </c>
      <c r="O72" s="40"/>
      <c r="P72" s="34" t="s">
        <v>26</v>
      </c>
      <c r="Q72" s="40"/>
      <c r="R72" s="40"/>
      <c r="S72" s="34" t="s">
        <v>26</v>
      </c>
      <c r="T72" s="40"/>
      <c r="U72" s="34" t="s">
        <v>26</v>
      </c>
      <c r="V72" s="40"/>
      <c r="W72" s="34" t="s">
        <v>26</v>
      </c>
      <c r="X72" s="40"/>
      <c r="Y72" s="39"/>
    </row>
    <row r="73" spans="1:25" x14ac:dyDescent="0.2">
      <c r="A73" s="45" t="s">
        <v>33</v>
      </c>
      <c r="B73" s="43"/>
      <c r="C73" s="42"/>
      <c r="D73" s="39" t="s">
        <v>26</v>
      </c>
      <c r="E73" s="41"/>
      <c r="F73" s="39" t="s">
        <v>26</v>
      </c>
      <c r="G73" s="41"/>
      <c r="H73" s="39" t="s">
        <v>26</v>
      </c>
      <c r="I73" s="41"/>
      <c r="J73" s="39" t="s">
        <v>26</v>
      </c>
      <c r="K73" s="41"/>
      <c r="L73" s="39" t="s">
        <v>26</v>
      </c>
      <c r="M73" s="41"/>
      <c r="N73" s="39" t="s">
        <v>26</v>
      </c>
      <c r="O73" s="41"/>
      <c r="P73" s="39" t="s">
        <v>26</v>
      </c>
      <c r="Q73" s="41"/>
      <c r="R73" s="41"/>
      <c r="S73" s="39" t="s">
        <v>26</v>
      </c>
      <c r="T73" s="41"/>
      <c r="U73" s="39" t="s">
        <v>26</v>
      </c>
      <c r="V73" s="41"/>
      <c r="W73" s="39" t="s">
        <v>26</v>
      </c>
      <c r="X73" s="41"/>
      <c r="Y73" s="34" t="s">
        <v>26</v>
      </c>
    </row>
    <row r="74" spans="1:25" x14ac:dyDescent="0.2">
      <c r="A74" s="38" t="s">
        <v>32</v>
      </c>
      <c r="B74" s="37"/>
      <c r="C74" s="36"/>
      <c r="D74" s="34" t="s">
        <v>26</v>
      </c>
      <c r="E74" s="35"/>
      <c r="F74" s="34" t="s">
        <v>26</v>
      </c>
      <c r="G74" s="35"/>
      <c r="H74" s="34" t="s">
        <v>26</v>
      </c>
      <c r="I74" s="35"/>
      <c r="J74" s="34" t="s">
        <v>26</v>
      </c>
      <c r="K74" s="35"/>
      <c r="L74" s="34" t="s">
        <v>26</v>
      </c>
      <c r="M74" s="35"/>
      <c r="N74" s="34" t="s">
        <v>26</v>
      </c>
      <c r="O74" s="35"/>
      <c r="P74" s="34" t="s">
        <v>26</v>
      </c>
      <c r="Q74" s="35"/>
      <c r="R74" s="35"/>
      <c r="S74" s="34" t="s">
        <v>26</v>
      </c>
      <c r="T74" s="35"/>
      <c r="U74" s="34" t="s">
        <v>26</v>
      </c>
      <c r="V74" s="35"/>
      <c r="W74" s="34" t="s">
        <v>26</v>
      </c>
      <c r="X74" s="35"/>
      <c r="Y74" s="39"/>
    </row>
    <row r="75" spans="1:25" x14ac:dyDescent="0.2">
      <c r="A75" s="44" t="s">
        <v>31</v>
      </c>
      <c r="B75" s="43"/>
      <c r="C75" s="42"/>
      <c r="D75" s="39" t="s">
        <v>26</v>
      </c>
      <c r="E75" s="41"/>
      <c r="F75" s="39" t="s">
        <v>26</v>
      </c>
      <c r="G75" s="41"/>
      <c r="H75" s="39" t="s">
        <v>26</v>
      </c>
      <c r="I75" s="41"/>
      <c r="J75" s="39" t="s">
        <v>26</v>
      </c>
      <c r="K75" s="41"/>
      <c r="L75" s="39" t="s">
        <v>26</v>
      </c>
      <c r="M75" s="41"/>
      <c r="N75" s="39" t="s">
        <v>26</v>
      </c>
      <c r="O75" s="41"/>
      <c r="P75" s="39" t="s">
        <v>26</v>
      </c>
      <c r="Q75" s="41"/>
      <c r="R75" s="41"/>
      <c r="S75" s="39" t="s">
        <v>26</v>
      </c>
      <c r="T75" s="41"/>
      <c r="U75" s="39" t="s">
        <v>26</v>
      </c>
      <c r="V75" s="41"/>
      <c r="W75" s="39" t="s">
        <v>26</v>
      </c>
      <c r="X75" s="41"/>
      <c r="Y75" s="34"/>
    </row>
    <row r="76" spans="1:25" x14ac:dyDescent="0.2">
      <c r="A76" s="33" t="s">
        <v>30</v>
      </c>
      <c r="B76" s="32"/>
      <c r="C76" s="31"/>
      <c r="D76" s="34"/>
      <c r="E76" s="29"/>
      <c r="F76" s="34"/>
      <c r="G76" s="29"/>
      <c r="H76" s="34"/>
      <c r="I76" s="29"/>
      <c r="J76" s="34"/>
      <c r="K76" s="29"/>
      <c r="L76" s="34"/>
      <c r="M76" s="29"/>
      <c r="N76" s="34"/>
      <c r="O76" s="29"/>
      <c r="P76" s="34"/>
      <c r="Q76" s="29"/>
      <c r="R76" s="29"/>
      <c r="S76" s="34"/>
      <c r="T76" s="29"/>
      <c r="U76" s="34"/>
      <c r="V76" s="29"/>
      <c r="W76" s="34"/>
      <c r="X76" s="29"/>
      <c r="Y76" s="34" t="s">
        <v>26</v>
      </c>
    </row>
    <row r="77" spans="1:25" x14ac:dyDescent="0.2">
      <c r="A77" s="44" t="s">
        <v>29</v>
      </c>
      <c r="B77" s="43"/>
      <c r="C77" s="42"/>
      <c r="D77" s="39" t="s">
        <v>26</v>
      </c>
      <c r="E77" s="41"/>
      <c r="F77" s="39" t="s">
        <v>26</v>
      </c>
      <c r="G77" s="41"/>
      <c r="H77" s="39" t="s">
        <v>26</v>
      </c>
      <c r="I77" s="41"/>
      <c r="J77" s="39" t="s">
        <v>26</v>
      </c>
      <c r="K77" s="41"/>
      <c r="L77" s="39" t="s">
        <v>26</v>
      </c>
      <c r="M77" s="41"/>
      <c r="N77" s="39" t="s">
        <v>26</v>
      </c>
      <c r="O77" s="41"/>
      <c r="P77" s="39" t="s">
        <v>26</v>
      </c>
      <c r="Q77" s="41"/>
      <c r="R77" s="41"/>
      <c r="S77" s="39" t="s">
        <v>26</v>
      </c>
      <c r="T77" s="41"/>
      <c r="U77" s="39" t="s">
        <v>26</v>
      </c>
      <c r="V77" s="41"/>
      <c r="W77" s="39" t="s">
        <v>26</v>
      </c>
      <c r="X77" s="41"/>
      <c r="Y77" s="39"/>
    </row>
    <row r="78" spans="1:25" x14ac:dyDescent="0.2">
      <c r="A78" s="38" t="s">
        <v>28</v>
      </c>
      <c r="B78" s="37"/>
      <c r="C78" s="36"/>
      <c r="D78" s="34" t="s">
        <v>26</v>
      </c>
      <c r="E78" s="40"/>
      <c r="F78" s="34" t="s">
        <v>26</v>
      </c>
      <c r="G78" s="40"/>
      <c r="H78" s="34" t="s">
        <v>26</v>
      </c>
      <c r="I78" s="40"/>
      <c r="J78" s="34" t="s">
        <v>26</v>
      </c>
      <c r="K78" s="40"/>
      <c r="L78" s="34" t="s">
        <v>26</v>
      </c>
      <c r="M78" s="40"/>
      <c r="N78" s="34" t="s">
        <v>26</v>
      </c>
      <c r="O78" s="40"/>
      <c r="P78" s="34" t="s">
        <v>26</v>
      </c>
      <c r="Q78" s="40"/>
      <c r="R78" s="40"/>
      <c r="S78" s="34" t="s">
        <v>26</v>
      </c>
      <c r="T78" s="40"/>
      <c r="U78" s="34" t="s">
        <v>26</v>
      </c>
      <c r="V78" s="40"/>
      <c r="W78" s="34" t="s">
        <v>26</v>
      </c>
      <c r="X78" s="40"/>
      <c r="Y78" s="39"/>
    </row>
    <row r="79" spans="1:25" x14ac:dyDescent="0.2">
      <c r="A79" s="38" t="s">
        <v>27</v>
      </c>
      <c r="B79" s="37"/>
      <c r="C79" s="36"/>
      <c r="D79" s="34" t="s">
        <v>26</v>
      </c>
      <c r="E79" s="35"/>
      <c r="F79" s="34" t="s">
        <v>26</v>
      </c>
      <c r="G79" s="35"/>
      <c r="H79" s="34" t="s">
        <v>26</v>
      </c>
      <c r="I79" s="35"/>
      <c r="J79" s="34" t="s">
        <v>26</v>
      </c>
      <c r="K79" s="35"/>
      <c r="L79" s="34" t="s">
        <v>26</v>
      </c>
      <c r="M79" s="35"/>
      <c r="N79" s="34" t="s">
        <v>26</v>
      </c>
      <c r="O79" s="35"/>
      <c r="P79" s="34" t="s">
        <v>26</v>
      </c>
      <c r="Q79" s="35"/>
      <c r="R79" s="35"/>
      <c r="S79" s="34" t="s">
        <v>26</v>
      </c>
      <c r="T79" s="35"/>
      <c r="U79" s="34" t="s">
        <v>26</v>
      </c>
      <c r="V79" s="35"/>
      <c r="W79" s="34" t="s">
        <v>26</v>
      </c>
      <c r="X79" s="35"/>
      <c r="Y79" s="34"/>
    </row>
    <row r="80" spans="1:25" x14ac:dyDescent="0.2">
      <c r="A80" s="38"/>
      <c r="B80" s="37"/>
      <c r="C80" s="36"/>
      <c r="D80" s="34"/>
      <c r="E80" s="35"/>
      <c r="F80" s="34"/>
      <c r="G80" s="35"/>
      <c r="H80" s="34"/>
      <c r="I80" s="35"/>
      <c r="J80" s="34"/>
      <c r="K80" s="35"/>
      <c r="L80" s="34"/>
      <c r="M80" s="35"/>
      <c r="N80" s="34"/>
      <c r="O80" s="35"/>
      <c r="P80" s="34"/>
      <c r="Q80" s="35"/>
      <c r="R80" s="35"/>
      <c r="S80" s="34"/>
      <c r="T80" s="35"/>
      <c r="U80" s="34"/>
      <c r="V80" s="35"/>
      <c r="W80" s="34"/>
      <c r="X80" s="35"/>
      <c r="Y80" s="34"/>
    </row>
    <row r="81" spans="1:25" x14ac:dyDescent="0.2">
      <c r="A81" s="33"/>
      <c r="B81" s="32"/>
      <c r="C81" s="31"/>
      <c r="D81" s="28"/>
      <c r="E81" s="29"/>
      <c r="F81" s="28"/>
      <c r="G81" s="29"/>
      <c r="H81" s="28"/>
      <c r="I81" s="29"/>
      <c r="J81" s="28"/>
      <c r="K81" s="29"/>
      <c r="L81" s="28"/>
      <c r="M81" s="30"/>
      <c r="N81" s="28"/>
      <c r="O81" s="29"/>
      <c r="P81" s="28"/>
      <c r="Q81" s="29"/>
      <c r="R81" s="29"/>
      <c r="S81" s="28"/>
      <c r="T81" s="29"/>
      <c r="U81" s="28"/>
      <c r="V81" s="29"/>
      <c r="W81" s="28"/>
      <c r="X81" s="29"/>
      <c r="Y81" s="28"/>
    </row>
    <row r="82" spans="1:25" x14ac:dyDescent="0.2">
      <c r="A82" s="27"/>
      <c r="B82" s="26"/>
      <c r="C82" s="25"/>
      <c r="D82" s="24"/>
      <c r="E82" s="25"/>
      <c r="F82" s="24"/>
      <c r="G82" s="25"/>
      <c r="H82" s="24"/>
      <c r="I82" s="25"/>
      <c r="J82" s="24"/>
      <c r="K82" s="25"/>
      <c r="L82" s="24"/>
      <c r="M82" s="25"/>
      <c r="N82" s="24"/>
      <c r="O82" s="25"/>
      <c r="P82" s="24"/>
      <c r="Q82" s="25"/>
      <c r="R82" s="25"/>
      <c r="S82" s="24"/>
      <c r="T82" s="25"/>
      <c r="U82" s="24"/>
      <c r="V82" s="25"/>
      <c r="W82" s="24"/>
      <c r="X82" s="25"/>
      <c r="Y82" s="24"/>
    </row>
    <row r="83" spans="1:25" s="12" customFormat="1" x14ac:dyDescent="0.2">
      <c r="B83" s="23"/>
      <c r="D83" s="13"/>
      <c r="F83" s="13"/>
    </row>
    <row r="84" spans="1:25" s="21" customFormat="1" x14ac:dyDescent="0.2">
      <c r="A84" s="22" t="s">
        <v>25</v>
      </c>
      <c r="B84" s="14"/>
      <c r="C84" s="12"/>
      <c r="D84" s="13"/>
      <c r="E84" s="12"/>
      <c r="F84" s="13"/>
      <c r="G84" s="12"/>
      <c r="H84" s="12"/>
      <c r="I84" s="12"/>
      <c r="J84" s="12"/>
      <c r="K84" s="12"/>
      <c r="L84" s="12"/>
      <c r="M84" s="12"/>
      <c r="N84" s="12"/>
      <c r="O84" s="12"/>
      <c r="P84" s="12"/>
      <c r="Q84" s="12"/>
      <c r="R84" s="12"/>
      <c r="S84" s="12"/>
      <c r="T84" s="12"/>
      <c r="U84" s="12"/>
    </row>
    <row r="85" spans="1:25" s="12" customFormat="1" x14ac:dyDescent="0.2">
      <c r="A85" s="18" t="s">
        <v>24</v>
      </c>
      <c r="B85" s="14"/>
      <c r="D85" s="13"/>
      <c r="F85" s="13"/>
    </row>
    <row r="86" spans="1:25" s="12" customFormat="1" x14ac:dyDescent="0.2">
      <c r="A86" s="18" t="s">
        <v>23</v>
      </c>
      <c r="B86" s="14"/>
      <c r="D86" s="13"/>
      <c r="F86" s="13"/>
    </row>
    <row r="87" spans="1:25" s="12" customFormat="1" x14ac:dyDescent="0.2">
      <c r="A87" s="19" t="s">
        <v>22</v>
      </c>
      <c r="B87" s="20"/>
      <c r="C87" s="20"/>
      <c r="D87" s="20"/>
      <c r="E87" s="20"/>
      <c r="F87" s="20"/>
      <c r="G87" s="20"/>
      <c r="H87" s="20"/>
      <c r="I87" s="20"/>
      <c r="J87" s="20"/>
      <c r="K87" s="20"/>
      <c r="L87" s="20"/>
      <c r="M87" s="20"/>
      <c r="N87" s="20"/>
      <c r="O87" s="20"/>
      <c r="P87" s="20"/>
      <c r="Q87" s="20"/>
      <c r="R87" s="20"/>
      <c r="S87" s="20"/>
      <c r="T87" s="20"/>
      <c r="U87" s="20"/>
    </row>
    <row r="88" spans="1:25" s="12" customFormat="1" x14ac:dyDescent="0.2">
      <c r="A88" s="18" t="s">
        <v>21</v>
      </c>
      <c r="B88" s="14"/>
      <c r="D88" s="13"/>
      <c r="F88" s="13"/>
    </row>
    <row r="89" spans="1:25" s="12" customFormat="1" x14ac:dyDescent="0.2">
      <c r="A89" s="19" t="s">
        <v>20</v>
      </c>
      <c r="B89" s="14"/>
      <c r="D89" s="13"/>
      <c r="F89" s="13"/>
    </row>
    <row r="90" spans="1:25" s="12" customFormat="1" x14ac:dyDescent="0.2">
      <c r="A90" s="18" t="s">
        <v>19</v>
      </c>
      <c r="B90" s="14"/>
      <c r="D90" s="13"/>
      <c r="F90" s="13"/>
    </row>
    <row r="91" spans="1:25" s="12" customFormat="1" x14ac:dyDescent="0.2">
      <c r="A91" s="18"/>
      <c r="B91" s="14"/>
      <c r="D91" s="13"/>
      <c r="F91" s="13"/>
    </row>
    <row r="92" spans="1:25" s="12" customFormat="1" x14ac:dyDescent="0.2">
      <c r="A92" s="17" t="s">
        <v>18</v>
      </c>
      <c r="B92" s="14"/>
      <c r="D92" s="13"/>
      <c r="F92" s="13"/>
    </row>
    <row r="93" spans="1:25" s="12" customFormat="1" x14ac:dyDescent="0.2">
      <c r="A93" s="16" t="s">
        <v>17</v>
      </c>
      <c r="B93" s="14"/>
      <c r="D93" s="13"/>
      <c r="F93" s="13"/>
    </row>
    <row r="94" spans="1:25" s="12" customFormat="1" ht="13.2" x14ac:dyDescent="0.25">
      <c r="A94" s="15" t="s">
        <v>16</v>
      </c>
      <c r="B94" s="14"/>
      <c r="D94" s="13"/>
      <c r="F94" s="13"/>
    </row>
    <row r="95" spans="1:25" s="12" customFormat="1" x14ac:dyDescent="0.2">
      <c r="B95" s="14"/>
      <c r="D95" s="13"/>
      <c r="F95" s="13"/>
    </row>
    <row r="96" spans="1:25" s="12" customFormat="1" x14ac:dyDescent="0.2">
      <c r="B96" s="14"/>
      <c r="D96" s="13"/>
      <c r="F96" s="13"/>
    </row>
    <row r="97" spans="2:6" s="12" customFormat="1" x14ac:dyDescent="0.2">
      <c r="B97" s="14"/>
      <c r="D97" s="13"/>
      <c r="F97" s="13"/>
    </row>
    <row r="98" spans="2:6" s="12" customFormat="1" x14ac:dyDescent="0.2">
      <c r="B98" s="14"/>
      <c r="D98" s="13"/>
      <c r="F98" s="13"/>
    </row>
    <row r="99" spans="2:6" s="12" customFormat="1" x14ac:dyDescent="0.2">
      <c r="B99" s="14"/>
      <c r="D99" s="13"/>
      <c r="F99" s="13"/>
    </row>
  </sheetData>
  <mergeCells count="29">
    <mergeCell ref="C16:J16"/>
    <mergeCell ref="K16:Q16"/>
    <mergeCell ref="A2:Y5"/>
    <mergeCell ref="R19:S19"/>
    <mergeCell ref="T19:U19"/>
    <mergeCell ref="V19:W19"/>
    <mergeCell ref="X19:Y19"/>
    <mergeCell ref="V18:W18"/>
    <mergeCell ref="X18:Y18"/>
    <mergeCell ref="R16:Y16"/>
    <mergeCell ref="C17:D18"/>
    <mergeCell ref="E17:J17"/>
    <mergeCell ref="K17:L18"/>
    <mergeCell ref="M17:Q17"/>
    <mergeCell ref="R17:S18"/>
    <mergeCell ref="T17:Y17"/>
    <mergeCell ref="T18:U18"/>
    <mergeCell ref="C19:D19"/>
    <mergeCell ref="E19:F19"/>
    <mergeCell ref="G19:H19"/>
    <mergeCell ref="I19:J19"/>
    <mergeCell ref="K19:L19"/>
    <mergeCell ref="M19:N19"/>
    <mergeCell ref="O19:P19"/>
    <mergeCell ref="G18:H18"/>
    <mergeCell ref="O18:P18"/>
    <mergeCell ref="E18:F18"/>
    <mergeCell ref="I18:J18"/>
    <mergeCell ref="M18:N18"/>
  </mergeCells>
  <printOptions horizontalCentered="1"/>
  <pageMargins left="0.196850393700787" right="0.196850393700787" top="0.39370078740157499" bottom="0.196850393700787" header="0.196850393700787" footer="0"/>
  <pageSetup paperSize="9" scale="69" fitToHeight="2" orientation="portrait" r:id="rId1"/>
  <headerFooter>
    <oddHeader>&amp;L&amp;"Arial,Italic"&amp;8&amp;F&amp;A&amp;R&amp;"Arial,Italic"&amp;8&amp;D</oddHead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5"/>
  <sheetViews>
    <sheetView workbookViewId="0"/>
  </sheetViews>
  <sheetFormatPr baseColWidth="10" defaultColWidth="10.77734375" defaultRowHeight="13.2" x14ac:dyDescent="0.25"/>
  <cols>
    <col min="1" max="6" width="14.77734375" style="305" customWidth="1"/>
    <col min="7" max="7" width="15.77734375" style="305" customWidth="1"/>
    <col min="8" max="16384" width="10.77734375" style="305"/>
  </cols>
  <sheetData>
    <row r="1" spans="1:11" ht="15.6" x14ac:dyDescent="0.3">
      <c r="A1" s="2" t="s">
        <v>306</v>
      </c>
    </row>
    <row r="2" spans="1:11" ht="15.45" customHeight="1" x14ac:dyDescent="0.25">
      <c r="A2" s="1" t="s">
        <v>0</v>
      </c>
    </row>
    <row r="3" spans="1:11" ht="15" x14ac:dyDescent="0.25">
      <c r="A3" s="342"/>
      <c r="B3" s="447" t="s">
        <v>10</v>
      </c>
      <c r="C3" s="447"/>
      <c r="D3" s="447"/>
      <c r="E3" s="447" t="s">
        <v>268</v>
      </c>
      <c r="F3" s="447"/>
      <c r="G3" s="447"/>
      <c r="H3" s="342"/>
    </row>
    <row r="4" spans="1:11" ht="67.8" customHeight="1" x14ac:dyDescent="0.25">
      <c r="A4" s="342"/>
      <c r="B4" s="349" t="s">
        <v>304</v>
      </c>
      <c r="C4" s="349" t="s">
        <v>305</v>
      </c>
      <c r="D4" s="349" t="s">
        <v>303</v>
      </c>
      <c r="E4" s="349" t="s">
        <v>304</v>
      </c>
      <c r="F4" s="349" t="s">
        <v>305</v>
      </c>
      <c r="G4" s="349" t="s">
        <v>303</v>
      </c>
      <c r="H4" s="347"/>
      <c r="I4" s="339"/>
      <c r="J4" s="339"/>
      <c r="K4" s="339"/>
    </row>
    <row r="5" spans="1:11" ht="15" x14ac:dyDescent="0.25">
      <c r="A5" s="342" t="s">
        <v>299</v>
      </c>
      <c r="B5" s="343">
        <f>D50</f>
        <v>1.7913750674857898E-2</v>
      </c>
      <c r="C5" s="343">
        <v>0.17653347287289226</v>
      </c>
      <c r="D5" s="343">
        <v>1.3125000000000001E-2</v>
      </c>
      <c r="E5" s="343">
        <f>E29</f>
        <v>1.3364729682880272E-2</v>
      </c>
      <c r="F5" s="343">
        <v>0.22098072601666668</v>
      </c>
      <c r="G5" s="348">
        <v>2.9872684895833335E-2</v>
      </c>
      <c r="H5" s="346"/>
      <c r="I5" s="339"/>
      <c r="J5" s="339"/>
      <c r="K5" s="339"/>
    </row>
    <row r="6" spans="1:11" ht="15" x14ac:dyDescent="0.25">
      <c r="A6" s="342" t="s">
        <v>300</v>
      </c>
      <c r="B6" s="343">
        <f>D52</f>
        <v>2.1291689837191319E-2</v>
      </c>
      <c r="C6" s="343">
        <v>0.16519415223098752</v>
      </c>
      <c r="D6" s="343">
        <v>0.54539512195121953</v>
      </c>
      <c r="E6" s="343">
        <f>E30</f>
        <v>7.5668887008875085E-3</v>
      </c>
      <c r="F6" s="343">
        <v>0.16063612294522922</v>
      </c>
      <c r="G6" s="343">
        <v>0.48461801253387543</v>
      </c>
      <c r="H6" s="342"/>
    </row>
    <row r="7" spans="1:11" ht="15" x14ac:dyDescent="0.25">
      <c r="A7" s="342" t="s">
        <v>285</v>
      </c>
      <c r="B7" s="343">
        <f>D51</f>
        <v>2.1644872660961045E-2</v>
      </c>
      <c r="C7" s="343">
        <v>0.12154617077016358</v>
      </c>
      <c r="D7" s="343">
        <v>0.7234974999999999</v>
      </c>
      <c r="E7" s="343">
        <f>C52</f>
        <v>3.2780338361388495E-2</v>
      </c>
      <c r="F7" s="343">
        <v>8.1329778423770385E-2</v>
      </c>
      <c r="G7" s="343">
        <v>0.67876458333333323</v>
      </c>
      <c r="H7" s="342"/>
    </row>
    <row r="8" spans="1:11" ht="15" x14ac:dyDescent="0.25">
      <c r="A8" s="342" t="s">
        <v>301</v>
      </c>
      <c r="B8" s="343">
        <f t="shared" ref="B8" si="0">D53</f>
        <v>1.0576381700158066E-2</v>
      </c>
      <c r="C8" s="343">
        <v>0.18226235156565512</v>
      </c>
      <c r="D8" s="343">
        <v>0.3486206896551724</v>
      </c>
      <c r="E8" s="343">
        <f>C53</f>
        <v>8.9155249911316847E-3</v>
      </c>
      <c r="F8" s="343">
        <v>0.10875487611276884</v>
      </c>
      <c r="G8" s="343">
        <v>0.48578735632183917</v>
      </c>
      <c r="H8" s="342"/>
    </row>
    <row r="9" spans="1:11" ht="15" x14ac:dyDescent="0.25">
      <c r="A9" s="342"/>
      <c r="B9" s="342"/>
      <c r="C9" s="342"/>
      <c r="D9" s="342"/>
      <c r="E9" s="342"/>
      <c r="F9" s="342"/>
      <c r="G9" s="342"/>
      <c r="H9" s="342"/>
    </row>
    <row r="10" spans="1:11" ht="15" x14ac:dyDescent="0.25">
      <c r="A10" s="342"/>
      <c r="B10" s="342"/>
      <c r="C10" s="342"/>
      <c r="D10" s="342"/>
      <c r="E10" s="342"/>
      <c r="F10" s="342"/>
      <c r="G10" s="342"/>
      <c r="H10" s="342"/>
    </row>
    <row r="11" spans="1:11" ht="15" x14ac:dyDescent="0.25">
      <c r="A11" s="342"/>
      <c r="B11" s="342"/>
      <c r="C11" s="342"/>
      <c r="D11" s="342"/>
      <c r="E11" s="342"/>
      <c r="F11" s="342"/>
      <c r="G11" s="342"/>
      <c r="H11" s="342"/>
    </row>
    <row r="12" spans="1:11" ht="15" x14ac:dyDescent="0.25">
      <c r="A12" s="342"/>
      <c r="B12" s="342"/>
      <c r="C12" s="342"/>
      <c r="D12" s="342"/>
      <c r="E12" s="342"/>
      <c r="F12" s="342"/>
      <c r="G12" s="342"/>
      <c r="H12" s="342"/>
    </row>
    <row r="18" spans="1:7" ht="13.8" thickBot="1" x14ac:dyDescent="0.3"/>
    <row r="19" spans="1:7" ht="13.8" thickTop="1" x14ac:dyDescent="0.25">
      <c r="A19" s="438" t="s">
        <v>293</v>
      </c>
      <c r="B19" s="439"/>
      <c r="C19" s="439"/>
      <c r="D19" s="439"/>
      <c r="E19" s="439"/>
      <c r="F19" s="440"/>
    </row>
    <row r="20" spans="1:7" x14ac:dyDescent="0.25">
      <c r="A20" s="441"/>
      <c r="B20" s="442"/>
      <c r="C20" s="442"/>
      <c r="D20" s="442"/>
      <c r="E20" s="442"/>
      <c r="F20" s="443"/>
      <c r="G20" s="311"/>
    </row>
    <row r="21" spans="1:7" ht="13.8" thickBot="1" x14ac:dyDescent="0.3">
      <c r="A21" s="444"/>
      <c r="B21" s="445"/>
      <c r="C21" s="445"/>
      <c r="D21" s="445"/>
      <c r="E21" s="445"/>
      <c r="F21" s="446"/>
      <c r="G21" s="311"/>
    </row>
    <row r="22" spans="1:7" ht="14.4" thickTop="1" thickBot="1" x14ac:dyDescent="0.3">
      <c r="D22" s="339"/>
      <c r="E22" s="340"/>
      <c r="F22" s="339"/>
      <c r="G22" s="311"/>
    </row>
    <row r="23" spans="1:7" ht="40.799999999999997" thickTop="1" thickBot="1" x14ac:dyDescent="0.3">
      <c r="A23" s="338"/>
      <c r="B23" s="337" t="s">
        <v>292</v>
      </c>
      <c r="C23" s="337" t="s">
        <v>291</v>
      </c>
      <c r="D23" s="337" t="s">
        <v>290</v>
      </c>
      <c r="E23" s="336" t="s">
        <v>289</v>
      </c>
      <c r="F23" s="335" t="s">
        <v>288</v>
      </c>
      <c r="G23" s="311"/>
    </row>
    <row r="24" spans="1:7" ht="13.8" thickTop="1" x14ac:dyDescent="0.25">
      <c r="A24" s="322" t="s">
        <v>280</v>
      </c>
      <c r="B24" s="323">
        <v>1.3546412016229858E-4</v>
      </c>
      <c r="C24" s="331">
        <v>-3.3290128685026232E-5</v>
      </c>
      <c r="D24" s="334"/>
      <c r="E24" s="334"/>
      <c r="F24" s="333"/>
      <c r="G24" s="311"/>
    </row>
    <row r="25" spans="1:7" x14ac:dyDescent="0.25">
      <c r="A25" s="318" t="s">
        <v>279</v>
      </c>
      <c r="B25" s="309">
        <v>1.4200732525344595E-3</v>
      </c>
      <c r="C25" s="331">
        <v>4.2973470776019873E-4</v>
      </c>
      <c r="D25" s="328"/>
      <c r="E25" s="328"/>
      <c r="F25" s="332"/>
      <c r="G25" s="311"/>
    </row>
    <row r="26" spans="1:7" ht="13.8" thickBot="1" x14ac:dyDescent="0.3">
      <c r="A26" s="318" t="s">
        <v>278</v>
      </c>
      <c r="B26" s="309">
        <v>2.0241526993365344E-3</v>
      </c>
      <c r="C26" s="331">
        <v>4.2452760794708944E-4</v>
      </c>
      <c r="D26" s="328"/>
      <c r="E26" s="328"/>
      <c r="F26" s="332"/>
    </row>
    <row r="27" spans="1:7" ht="13.8" thickTop="1" x14ac:dyDescent="0.25">
      <c r="A27" s="318" t="s">
        <v>277</v>
      </c>
      <c r="B27" s="309">
        <v>5.2655180062775031E-3</v>
      </c>
      <c r="C27" s="331">
        <v>7.0288843227550579E-4</v>
      </c>
      <c r="D27" s="322" t="s">
        <v>277</v>
      </c>
      <c r="E27" s="321">
        <v>1.5347454122631721E-3</v>
      </c>
      <c r="F27" s="320">
        <v>7.3535706526428601E-3</v>
      </c>
    </row>
    <row r="28" spans="1:7" x14ac:dyDescent="0.25">
      <c r="A28" s="318" t="s">
        <v>275</v>
      </c>
      <c r="B28" s="309">
        <v>1.4892957051287459E-2</v>
      </c>
      <c r="C28" s="331">
        <v>8.984703109527814E-3</v>
      </c>
      <c r="D28" s="318" t="s">
        <v>287</v>
      </c>
      <c r="E28" s="316">
        <v>9.8873170463742444E-3</v>
      </c>
      <c r="F28" s="315">
        <v>1.3281495172817959E-2</v>
      </c>
    </row>
    <row r="29" spans="1:7" x14ac:dyDescent="0.25">
      <c r="A29" s="310" t="s">
        <v>273</v>
      </c>
      <c r="B29" s="309">
        <v>1.806576989668307E-2</v>
      </c>
      <c r="C29" s="331">
        <v>8.6562488427233131E-3</v>
      </c>
      <c r="D29" s="318" t="s">
        <v>286</v>
      </c>
      <c r="E29" s="316">
        <v>1.3364729682880272E-2</v>
      </c>
      <c r="F29" s="315">
        <v>1.8508391868292451E-2</v>
      </c>
    </row>
    <row r="30" spans="1:7" ht="13.05" customHeight="1" x14ac:dyDescent="0.25">
      <c r="A30" s="310" t="s">
        <v>285</v>
      </c>
      <c r="B30" s="309">
        <v>3.9849040741246844E-2</v>
      </c>
      <c r="C30" s="331">
        <v>2.0750182222798008E-2</v>
      </c>
      <c r="D30" s="310" t="s">
        <v>273</v>
      </c>
      <c r="E30" s="316">
        <v>7.5668887008875085E-3</v>
      </c>
      <c r="F30" s="315">
        <v>1.5847094644033888E-2</v>
      </c>
    </row>
    <row r="31" spans="1:7" x14ac:dyDescent="0.25">
      <c r="A31" s="310" t="s">
        <v>272</v>
      </c>
      <c r="B31" s="309">
        <v>3.4076720012637729E-2</v>
      </c>
      <c r="C31" s="331">
        <v>2.0794401534121265E-2</v>
      </c>
      <c r="D31" s="310" t="s">
        <v>276</v>
      </c>
      <c r="E31" s="316">
        <v>4.0816384466625388E-2</v>
      </c>
      <c r="F31" s="315">
        <v>2.2924986946848191E-2</v>
      </c>
    </row>
    <row r="32" spans="1:7" x14ac:dyDescent="0.25">
      <c r="A32" s="310" t="s">
        <v>284</v>
      </c>
      <c r="B32" s="309">
        <v>3.5350126927036651E-2</v>
      </c>
      <c r="C32" s="331">
        <v>2.5874423301221805E-2</v>
      </c>
      <c r="D32" s="310" t="s">
        <v>274</v>
      </c>
      <c r="E32" s="316">
        <v>2.2629277343302556E-2</v>
      </c>
      <c r="F32" s="315">
        <v>2.1962748242985608E-2</v>
      </c>
    </row>
    <row r="33" spans="1:6" ht="13.8" thickBot="1" x14ac:dyDescent="0.3">
      <c r="A33" s="310" t="s">
        <v>283</v>
      </c>
      <c r="B33" s="309">
        <v>3.0504186690648138E-2</v>
      </c>
      <c r="C33" s="331">
        <v>2.475743087254223E-2</v>
      </c>
      <c r="D33" s="308" t="s">
        <v>272</v>
      </c>
      <c r="E33" s="313">
        <v>1.4840156632064172E-2</v>
      </c>
      <c r="F33" s="312">
        <v>1.4040969578298146E-2</v>
      </c>
    </row>
    <row r="34" spans="1:6" ht="13.8" thickTop="1" x14ac:dyDescent="0.25">
      <c r="A34" s="310" t="s">
        <v>282</v>
      </c>
      <c r="B34" s="309">
        <v>1.7424852472949448E-2</v>
      </c>
      <c r="C34" s="331">
        <v>1.4657561138958553E-2</v>
      </c>
      <c r="D34" s="326"/>
      <c r="E34" s="325"/>
      <c r="F34" s="324"/>
    </row>
    <row r="35" spans="1:6" ht="13.8" thickBot="1" x14ac:dyDescent="0.3">
      <c r="A35" s="308" t="s">
        <v>281</v>
      </c>
      <c r="B35" s="307">
        <v>1.3921515327256495E-2</v>
      </c>
      <c r="C35" s="330">
        <v>1.2409105288209155E-2</v>
      </c>
      <c r="D35" s="326"/>
      <c r="E35" s="325"/>
      <c r="F35" s="324"/>
    </row>
    <row r="36" spans="1:6" ht="14.4" thickTop="1" thickBot="1" x14ac:dyDescent="0.3">
      <c r="A36" s="329"/>
      <c r="B36" s="328"/>
      <c r="C36" s="327"/>
      <c r="D36" s="326"/>
      <c r="E36" s="325"/>
      <c r="F36" s="324"/>
    </row>
    <row r="37" spans="1:6" ht="13.8" thickTop="1" x14ac:dyDescent="0.25">
      <c r="A37" s="322" t="s">
        <v>280</v>
      </c>
      <c r="B37" s="323">
        <f t="shared" ref="B37:C42" si="1">B24</f>
        <v>1.3546412016229858E-4</v>
      </c>
      <c r="C37" s="323">
        <f t="shared" si="1"/>
        <v>-3.3290128685026232E-5</v>
      </c>
      <c r="D37" s="322" t="s">
        <v>277</v>
      </c>
      <c r="E37" s="321">
        <v>1.5347454122631721E-3</v>
      </c>
      <c r="F37" s="320">
        <v>7.3535706526428601E-3</v>
      </c>
    </row>
    <row r="38" spans="1:6" x14ac:dyDescent="0.25">
      <c r="A38" s="318" t="s">
        <v>279</v>
      </c>
      <c r="B38" s="309">
        <f t="shared" si="1"/>
        <v>1.4200732525344595E-3</v>
      </c>
      <c r="C38" s="309">
        <f t="shared" si="1"/>
        <v>4.2973470776019873E-4</v>
      </c>
      <c r="D38" s="319" t="s">
        <v>275</v>
      </c>
      <c r="E38" s="316">
        <v>1.1493667346188952E-2</v>
      </c>
      <c r="F38" s="315">
        <v>1.5694889986404448E-2</v>
      </c>
    </row>
    <row r="39" spans="1:6" x14ac:dyDescent="0.25">
      <c r="A39" s="318" t="s">
        <v>278</v>
      </c>
      <c r="B39" s="309">
        <f t="shared" si="1"/>
        <v>2.0241526993365344E-3</v>
      </c>
      <c r="C39" s="309">
        <f t="shared" si="1"/>
        <v>4.2452760794708944E-4</v>
      </c>
      <c r="D39" s="317" t="s">
        <v>273</v>
      </c>
      <c r="E39" s="316">
        <v>7.5668887008875085E-3</v>
      </c>
      <c r="F39" s="315">
        <v>1.5847094644033888E-2</v>
      </c>
    </row>
    <row r="40" spans="1:6" x14ac:dyDescent="0.25">
      <c r="A40" s="318" t="s">
        <v>277</v>
      </c>
      <c r="B40" s="309">
        <f t="shared" si="1"/>
        <v>5.2655180062775031E-3</v>
      </c>
      <c r="C40" s="309">
        <f t="shared" si="1"/>
        <v>7.0288843227550579E-4</v>
      </c>
      <c r="D40" s="317" t="s">
        <v>276</v>
      </c>
      <c r="E40" s="316">
        <v>4.0816384466625388E-2</v>
      </c>
      <c r="F40" s="315">
        <v>2.2924986946848191E-2</v>
      </c>
    </row>
    <row r="41" spans="1:6" x14ac:dyDescent="0.25">
      <c r="A41" s="318" t="s">
        <v>275</v>
      </c>
      <c r="B41" s="309">
        <f t="shared" si="1"/>
        <v>1.4892957051287459E-2</v>
      </c>
      <c r="C41" s="309">
        <f t="shared" si="1"/>
        <v>8.984703109527814E-3</v>
      </c>
      <c r="D41" s="317" t="s">
        <v>274</v>
      </c>
      <c r="E41" s="316">
        <v>2.2629277343302556E-2</v>
      </c>
      <c r="F41" s="315">
        <v>2.1962748242985608E-2</v>
      </c>
    </row>
    <row r="42" spans="1:6" ht="13.8" thickBot="1" x14ac:dyDescent="0.3">
      <c r="A42" s="310" t="s">
        <v>273</v>
      </c>
      <c r="B42" s="309">
        <f t="shared" si="1"/>
        <v>1.806576989668307E-2</v>
      </c>
      <c r="C42" s="309">
        <f t="shared" si="1"/>
        <v>8.6562488427233131E-3</v>
      </c>
      <c r="D42" s="314" t="s">
        <v>272</v>
      </c>
      <c r="E42" s="313">
        <v>1.4840156632064172E-2</v>
      </c>
      <c r="F42" s="312">
        <v>1.4040969578298146E-2</v>
      </c>
    </row>
    <row r="43" spans="1:6" ht="13.8" thickTop="1" x14ac:dyDescent="0.25">
      <c r="A43" s="310" t="s">
        <v>271</v>
      </c>
      <c r="B43" s="309">
        <f>(((1+B30)^40)*((1+B31)^22))^(1/62)-1</f>
        <v>3.7797118944135955E-2</v>
      </c>
      <c r="C43" s="309">
        <f>(((1+C30)^40)*((1+C31)^22))^(1/62)-1</f>
        <v>2.0765872726908663E-2</v>
      </c>
    </row>
    <row r="44" spans="1:6" x14ac:dyDescent="0.25">
      <c r="A44" s="310" t="s">
        <v>270</v>
      </c>
      <c r="B44" s="309">
        <f>(((1+B32)^18)*((1+B33)^20))^(1/38)-1</f>
        <v>3.2796798231504276E-2</v>
      </c>
      <c r="C44" s="309">
        <f>(((1+C32)^18)*((1+C33)^20))^(1/38)-1</f>
        <v>2.5286380863826619E-2</v>
      </c>
    </row>
    <row r="45" spans="1:6" ht="13.8" thickBot="1" x14ac:dyDescent="0.3">
      <c r="A45" s="308" t="s">
        <v>269</v>
      </c>
      <c r="B45" s="307">
        <f>(((1+B34)^20)*((1+B35)^30))^(1/50)-1</f>
        <v>1.5321400273953234E-2</v>
      </c>
      <c r="C45" s="307">
        <f>(((1+C34)^20)*((1+C35)^30))^(1/50)-1</f>
        <v>1.3307889106730642E-2</v>
      </c>
    </row>
    <row r="46" spans="1:6" ht="13.8" thickTop="1" x14ac:dyDescent="0.25"/>
    <row r="47" spans="1:6" x14ac:dyDescent="0.25">
      <c r="A47" s="306"/>
    </row>
    <row r="48" spans="1:6" ht="15" x14ac:dyDescent="0.25">
      <c r="A48" s="1" t="s">
        <v>294</v>
      </c>
      <c r="B48" s="1"/>
      <c r="C48" s="1"/>
      <c r="D48" s="1"/>
    </row>
    <row r="49" spans="1:4" ht="255" x14ac:dyDescent="0.25">
      <c r="A49" s="1" t="s">
        <v>295</v>
      </c>
      <c r="B49" s="1" t="s">
        <v>1</v>
      </c>
      <c r="C49" s="341" t="s">
        <v>296</v>
      </c>
      <c r="D49" s="341" t="s">
        <v>297</v>
      </c>
    </row>
    <row r="50" spans="1:4" ht="15" x14ac:dyDescent="0.25">
      <c r="A50" s="1" t="s">
        <v>299</v>
      </c>
      <c r="B50" s="1"/>
      <c r="C50" s="344"/>
      <c r="D50" s="344">
        <f>(D$94/D$54)^(1/40)-1</f>
        <v>1.7913750674857898E-2</v>
      </c>
    </row>
    <row r="51" spans="1:4" ht="15" x14ac:dyDescent="0.25">
      <c r="A51" s="1" t="s">
        <v>300</v>
      </c>
      <c r="B51" s="1"/>
      <c r="C51" s="344"/>
      <c r="D51" s="344">
        <f>(D$134/D$94)^(1/40)-1</f>
        <v>2.1644872660961045E-2</v>
      </c>
    </row>
    <row r="52" spans="1:4" ht="15" x14ac:dyDescent="0.25">
      <c r="A52" s="1" t="s">
        <v>285</v>
      </c>
      <c r="B52" s="1"/>
      <c r="C52" s="344">
        <f>(C$174/C$134)^(1/40)-1</f>
        <v>3.2780338361388495E-2</v>
      </c>
      <c r="D52" s="344">
        <f>(D$174/D$134)^(1/40)-1</f>
        <v>2.1291689837191319E-2</v>
      </c>
    </row>
    <row r="53" spans="1:4" ht="15" x14ac:dyDescent="0.25">
      <c r="A53" s="1" t="s">
        <v>301</v>
      </c>
      <c r="B53" s="1"/>
      <c r="C53" s="344">
        <f>(C$204/C$174)^(1/40)-1</f>
        <v>8.9155249911316847E-3</v>
      </c>
      <c r="D53" s="344">
        <f>(D$204/D$174)^(1/40)-1</f>
        <v>1.0576381700158066E-2</v>
      </c>
    </row>
    <row r="54" spans="1:4" ht="15" x14ac:dyDescent="0.25">
      <c r="A54" s="1" t="s">
        <v>298</v>
      </c>
      <c r="B54" s="1">
        <v>1870</v>
      </c>
      <c r="C54" s="1"/>
      <c r="D54" s="299">
        <v>2405.3499000000002</v>
      </c>
    </row>
    <row r="55" spans="1:4" ht="15" x14ac:dyDescent="0.25">
      <c r="A55" s="1" t="s">
        <v>298</v>
      </c>
      <c r="B55" s="1">
        <v>1871</v>
      </c>
      <c r="C55" s="1"/>
      <c r="D55" s="299">
        <v>2452.2024999999999</v>
      </c>
    </row>
    <row r="56" spans="1:4" ht="15" x14ac:dyDescent="0.25">
      <c r="A56" s="1" t="s">
        <v>298</v>
      </c>
      <c r="B56" s="1">
        <v>1872</v>
      </c>
      <c r="C56" s="1"/>
      <c r="D56" s="299">
        <v>2477.0063</v>
      </c>
    </row>
    <row r="57" spans="1:4" ht="15" x14ac:dyDescent="0.25">
      <c r="A57" s="1" t="s">
        <v>298</v>
      </c>
      <c r="B57" s="1">
        <v>1873</v>
      </c>
      <c r="C57" s="1"/>
      <c r="D57" s="299">
        <v>2540.0475999999999</v>
      </c>
    </row>
    <row r="58" spans="1:4" ht="15" x14ac:dyDescent="0.25">
      <c r="A58" s="1" t="s">
        <v>298</v>
      </c>
      <c r="B58" s="1">
        <v>1874</v>
      </c>
      <c r="C58" s="1"/>
      <c r="D58" s="299">
        <v>2461.1401999999998</v>
      </c>
    </row>
    <row r="59" spans="1:4" ht="15" x14ac:dyDescent="0.25">
      <c r="A59" s="1" t="s">
        <v>298</v>
      </c>
      <c r="B59" s="1">
        <v>1875</v>
      </c>
      <c r="C59" s="1"/>
      <c r="D59" s="299">
        <v>2533.3031000000001</v>
      </c>
    </row>
    <row r="60" spans="1:4" ht="15" x14ac:dyDescent="0.25">
      <c r="A60" s="1" t="s">
        <v>298</v>
      </c>
      <c r="B60" s="1">
        <v>1876</v>
      </c>
      <c r="C60" s="1"/>
      <c r="D60" s="299">
        <v>2506.1408000000001</v>
      </c>
    </row>
    <row r="61" spans="1:4" ht="15" x14ac:dyDescent="0.25">
      <c r="A61" s="1" t="s">
        <v>298</v>
      </c>
      <c r="B61" s="1">
        <v>1877</v>
      </c>
      <c r="C61" s="1"/>
      <c r="D61" s="299">
        <v>2542.4355999999998</v>
      </c>
    </row>
    <row r="62" spans="1:4" ht="15" x14ac:dyDescent="0.25">
      <c r="A62" s="1" t="s">
        <v>298</v>
      </c>
      <c r="B62" s="1">
        <v>1878</v>
      </c>
      <c r="C62" s="1"/>
      <c r="D62" s="299">
        <v>2592.0749000000001</v>
      </c>
    </row>
    <row r="63" spans="1:4" ht="15" x14ac:dyDescent="0.25">
      <c r="A63" s="1" t="s">
        <v>298</v>
      </c>
      <c r="B63" s="1">
        <v>1879</v>
      </c>
      <c r="C63" s="1"/>
      <c r="D63" s="299">
        <v>2850.2611000000002</v>
      </c>
    </row>
    <row r="64" spans="1:4" ht="15" x14ac:dyDescent="0.25">
      <c r="A64" s="1" t="s">
        <v>298</v>
      </c>
      <c r="B64" s="1">
        <v>1880</v>
      </c>
      <c r="C64" s="1"/>
      <c r="D64" s="299">
        <v>3120.4985999999999</v>
      </c>
    </row>
    <row r="65" spans="1:4" ht="15" x14ac:dyDescent="0.25">
      <c r="A65" s="1" t="s">
        <v>298</v>
      </c>
      <c r="B65" s="1">
        <v>1881</v>
      </c>
      <c r="C65" s="1"/>
      <c r="D65" s="299">
        <v>3149.4866999999999</v>
      </c>
    </row>
    <row r="66" spans="1:4" ht="15" x14ac:dyDescent="0.25">
      <c r="A66" s="1" t="s">
        <v>298</v>
      </c>
      <c r="B66" s="1">
        <v>1882</v>
      </c>
      <c r="C66" s="1"/>
      <c r="D66" s="299">
        <v>3224.7991999999999</v>
      </c>
    </row>
    <row r="67" spans="1:4" ht="15" x14ac:dyDescent="0.25">
      <c r="A67" s="1" t="s">
        <v>298</v>
      </c>
      <c r="B67" s="1">
        <v>1883</v>
      </c>
      <c r="C67" s="1"/>
      <c r="D67" s="299">
        <v>3226.1729</v>
      </c>
    </row>
    <row r="68" spans="1:4" ht="15" x14ac:dyDescent="0.25">
      <c r="A68" s="1" t="s">
        <v>298</v>
      </c>
      <c r="B68" s="1">
        <v>1884</v>
      </c>
      <c r="C68" s="1"/>
      <c r="D68" s="299">
        <v>3211.9292</v>
      </c>
    </row>
    <row r="69" spans="1:4" ht="15" x14ac:dyDescent="0.25">
      <c r="A69" s="1" t="s">
        <v>298</v>
      </c>
      <c r="B69" s="1">
        <v>1885</v>
      </c>
      <c r="C69" s="1"/>
      <c r="D69" s="299">
        <v>3159.6437000000001</v>
      </c>
    </row>
    <row r="70" spans="1:4" ht="15" x14ac:dyDescent="0.25">
      <c r="A70" s="1" t="s">
        <v>298</v>
      </c>
      <c r="B70" s="1">
        <v>1886</v>
      </c>
      <c r="C70" s="1"/>
      <c r="D70" s="299">
        <v>3182.1913</v>
      </c>
    </row>
    <row r="71" spans="1:4" ht="15" x14ac:dyDescent="0.25">
      <c r="A71" s="1" t="s">
        <v>298</v>
      </c>
      <c r="B71" s="1">
        <v>1887</v>
      </c>
      <c r="C71" s="1"/>
      <c r="D71" s="299">
        <v>3194.0367999999999</v>
      </c>
    </row>
    <row r="72" spans="1:4" ht="15" x14ac:dyDescent="0.25">
      <c r="A72" s="1" t="s">
        <v>298</v>
      </c>
      <c r="B72" s="1">
        <v>1888</v>
      </c>
      <c r="C72" s="1"/>
      <c r="D72" s="299">
        <v>3110.4373000000001</v>
      </c>
    </row>
    <row r="73" spans="1:4" ht="15" x14ac:dyDescent="0.25">
      <c r="A73" s="1" t="s">
        <v>298</v>
      </c>
      <c r="B73" s="1">
        <v>1889</v>
      </c>
      <c r="C73" s="1"/>
      <c r="D73" s="299">
        <v>3237.6062000000002</v>
      </c>
    </row>
    <row r="74" spans="1:4" ht="15" x14ac:dyDescent="0.25">
      <c r="A74" s="1" t="s">
        <v>298</v>
      </c>
      <c r="B74" s="1">
        <v>1890</v>
      </c>
      <c r="C74" s="1"/>
      <c r="D74" s="299">
        <v>3218.9081000000001</v>
      </c>
    </row>
    <row r="75" spans="1:4" ht="15" x14ac:dyDescent="0.25">
      <c r="A75" s="1" t="s">
        <v>298</v>
      </c>
      <c r="B75" s="1">
        <v>1891</v>
      </c>
      <c r="C75" s="1"/>
      <c r="D75" s="299">
        <v>3252.1918000000001</v>
      </c>
    </row>
    <row r="76" spans="1:4" ht="15" x14ac:dyDescent="0.25">
      <c r="A76" s="1" t="s">
        <v>298</v>
      </c>
      <c r="B76" s="1">
        <v>1892</v>
      </c>
      <c r="C76" s="1"/>
      <c r="D76" s="299">
        <v>3360.8728999999998</v>
      </c>
    </row>
    <row r="77" spans="1:4" ht="15" x14ac:dyDescent="0.25">
      <c r="A77" s="1" t="s">
        <v>298</v>
      </c>
      <c r="B77" s="1">
        <v>1893</v>
      </c>
      <c r="C77" s="1"/>
      <c r="D77" s="299">
        <v>3295.4886000000001</v>
      </c>
    </row>
    <row r="78" spans="1:4" ht="15" x14ac:dyDescent="0.25">
      <c r="A78" s="1" t="s">
        <v>298</v>
      </c>
      <c r="B78" s="1">
        <v>1894</v>
      </c>
      <c r="C78" s="1"/>
      <c r="D78" s="299">
        <v>3136.4054000000001</v>
      </c>
    </row>
    <row r="79" spans="1:4" ht="15" x14ac:dyDescent="0.25">
      <c r="A79" s="1" t="s">
        <v>298</v>
      </c>
      <c r="B79" s="1">
        <v>1895</v>
      </c>
      <c r="C79" s="1"/>
      <c r="D79" s="299">
        <v>3440.3530000000001</v>
      </c>
    </row>
    <row r="80" spans="1:4" ht="15" x14ac:dyDescent="0.25">
      <c r="A80" s="1" t="s">
        <v>298</v>
      </c>
      <c r="B80" s="1">
        <v>1896</v>
      </c>
      <c r="C80" s="1"/>
      <c r="D80" s="299">
        <v>3302.1401999999998</v>
      </c>
    </row>
    <row r="81" spans="1:4" ht="15" x14ac:dyDescent="0.25">
      <c r="A81" s="1" t="s">
        <v>298</v>
      </c>
      <c r="B81" s="1">
        <v>1897</v>
      </c>
      <c r="C81" s="1"/>
      <c r="D81" s="299">
        <v>3475.1977000000002</v>
      </c>
    </row>
    <row r="82" spans="1:4" ht="15" x14ac:dyDescent="0.25">
      <c r="A82" s="1" t="s">
        <v>298</v>
      </c>
      <c r="B82" s="1">
        <v>1898</v>
      </c>
      <c r="C82" s="1"/>
      <c r="D82" s="299">
        <v>3492.2231000000002</v>
      </c>
    </row>
    <row r="83" spans="1:4" ht="15" x14ac:dyDescent="0.25">
      <c r="A83" s="1" t="s">
        <v>298</v>
      </c>
      <c r="B83" s="1">
        <v>1899</v>
      </c>
      <c r="C83" s="1"/>
      <c r="D83" s="299">
        <v>3828.8760000000002</v>
      </c>
    </row>
    <row r="84" spans="1:4" ht="15" x14ac:dyDescent="0.25">
      <c r="A84" s="1" t="s">
        <v>298</v>
      </c>
      <c r="B84" s="1">
        <v>1900</v>
      </c>
      <c r="C84" s="1"/>
      <c r="D84" s="299">
        <v>3839.2840000000001</v>
      </c>
    </row>
    <row r="85" spans="1:4" ht="15" x14ac:dyDescent="0.25">
      <c r="A85" s="1" t="s">
        <v>298</v>
      </c>
      <c r="B85" s="1">
        <v>1901</v>
      </c>
      <c r="C85" s="1"/>
      <c r="D85" s="299">
        <v>4225.7766000000001</v>
      </c>
    </row>
    <row r="86" spans="1:4" ht="15" x14ac:dyDescent="0.25">
      <c r="A86" s="1" t="s">
        <v>298</v>
      </c>
      <c r="B86" s="1">
        <v>1902</v>
      </c>
      <c r="C86" s="1"/>
      <c r="D86" s="299">
        <v>4259.6743999999999</v>
      </c>
    </row>
    <row r="87" spans="1:4" ht="15" x14ac:dyDescent="0.25">
      <c r="A87" s="1" t="s">
        <v>298</v>
      </c>
      <c r="B87" s="1">
        <v>1903</v>
      </c>
      <c r="C87" s="1"/>
      <c r="D87" s="299">
        <v>4299.4583000000002</v>
      </c>
    </row>
    <row r="88" spans="1:4" ht="15" x14ac:dyDescent="0.25">
      <c r="A88" s="1" t="s">
        <v>298</v>
      </c>
      <c r="B88" s="1">
        <v>1904</v>
      </c>
      <c r="C88" s="1"/>
      <c r="D88" s="299">
        <v>4382.7334000000001</v>
      </c>
    </row>
    <row r="89" spans="1:4" ht="15" x14ac:dyDescent="0.25">
      <c r="A89" s="1" t="s">
        <v>298</v>
      </c>
      <c r="B89" s="1">
        <v>1905</v>
      </c>
      <c r="C89" s="1"/>
      <c r="D89" s="299">
        <v>4682.9817000000003</v>
      </c>
    </row>
    <row r="90" spans="1:4" ht="15" x14ac:dyDescent="0.25">
      <c r="A90" s="1" t="s">
        <v>298</v>
      </c>
      <c r="B90" s="1">
        <v>1906</v>
      </c>
      <c r="C90" s="1"/>
      <c r="D90" s="299">
        <v>4786.7398000000003</v>
      </c>
    </row>
    <row r="91" spans="1:4" ht="15" x14ac:dyDescent="0.25">
      <c r="A91" s="1" t="s">
        <v>298</v>
      </c>
      <c r="B91" s="1">
        <v>1907</v>
      </c>
      <c r="C91" s="1"/>
      <c r="D91" s="299">
        <v>4587.7673000000004</v>
      </c>
    </row>
    <row r="92" spans="1:4" ht="15" x14ac:dyDescent="0.25">
      <c r="A92" s="1" t="s">
        <v>298</v>
      </c>
      <c r="B92" s="1">
        <v>1908</v>
      </c>
      <c r="C92" s="1"/>
      <c r="D92" s="299">
        <v>4253.8203999999996</v>
      </c>
    </row>
    <row r="93" spans="1:4" ht="15" x14ac:dyDescent="0.25">
      <c r="A93" s="1" t="s">
        <v>298</v>
      </c>
      <c r="B93" s="1">
        <v>1909</v>
      </c>
      <c r="C93" s="1"/>
      <c r="D93" s="299">
        <v>4657.3572999999997</v>
      </c>
    </row>
    <row r="94" spans="1:4" ht="15" x14ac:dyDescent="0.25">
      <c r="A94" s="1" t="s">
        <v>298</v>
      </c>
      <c r="B94" s="1">
        <v>1910</v>
      </c>
      <c r="C94" s="1"/>
      <c r="D94" s="299">
        <v>4893.4764999999998</v>
      </c>
    </row>
    <row r="95" spans="1:4" ht="15" x14ac:dyDescent="0.25">
      <c r="A95" s="1" t="s">
        <v>298</v>
      </c>
      <c r="B95" s="1">
        <v>1911</v>
      </c>
      <c r="C95" s="1"/>
      <c r="D95" s="299">
        <v>4654.0591999999997</v>
      </c>
    </row>
    <row r="96" spans="1:4" ht="15" x14ac:dyDescent="0.25">
      <c r="A96" s="1" t="s">
        <v>298</v>
      </c>
      <c r="B96" s="1">
        <v>1912</v>
      </c>
      <c r="C96" s="1"/>
      <c r="D96" s="299">
        <v>4817.5317999999997</v>
      </c>
    </row>
    <row r="97" spans="1:4" ht="15" x14ac:dyDescent="0.25">
      <c r="A97" s="1" t="s">
        <v>298</v>
      </c>
      <c r="B97" s="1">
        <v>1913</v>
      </c>
      <c r="C97" s="1"/>
      <c r="D97" s="299">
        <v>5378.1409000000003</v>
      </c>
    </row>
    <row r="98" spans="1:4" ht="15" x14ac:dyDescent="0.25">
      <c r="A98" s="1" t="s">
        <v>298</v>
      </c>
      <c r="B98" s="1">
        <v>1914</v>
      </c>
      <c r="C98" s="1"/>
      <c r="D98" s="299">
        <v>4875.9215000000004</v>
      </c>
    </row>
    <row r="99" spans="1:4" ht="15" x14ac:dyDescent="0.25">
      <c r="A99" s="1" t="s">
        <v>298</v>
      </c>
      <c r="B99" s="1">
        <v>1915</v>
      </c>
      <c r="C99" s="1"/>
      <c r="D99" s="299">
        <v>4989.9233999999997</v>
      </c>
    </row>
    <row r="100" spans="1:4" ht="15" x14ac:dyDescent="0.25">
      <c r="A100" s="1" t="s">
        <v>298</v>
      </c>
      <c r="B100" s="1">
        <v>1916</v>
      </c>
      <c r="C100" s="1"/>
      <c r="D100" s="299">
        <v>5709.1786000000002</v>
      </c>
    </row>
    <row r="101" spans="1:4" ht="15" x14ac:dyDescent="0.25">
      <c r="A101" s="1" t="s">
        <v>298</v>
      </c>
      <c r="B101" s="1">
        <v>1917</v>
      </c>
      <c r="C101" s="1"/>
      <c r="D101" s="299">
        <v>5626.7974999999997</v>
      </c>
    </row>
    <row r="102" spans="1:4" ht="15" x14ac:dyDescent="0.25">
      <c r="A102" s="1" t="s">
        <v>298</v>
      </c>
      <c r="B102" s="1">
        <v>1918</v>
      </c>
      <c r="C102" s="1"/>
      <c r="D102" s="299">
        <v>5913.8478999999998</v>
      </c>
    </row>
    <row r="103" spans="1:4" ht="15" x14ac:dyDescent="0.25">
      <c r="A103" s="1" t="s">
        <v>298</v>
      </c>
      <c r="B103" s="1">
        <v>1919</v>
      </c>
      <c r="C103" s="1"/>
      <c r="D103" s="299">
        <v>5650.7837</v>
      </c>
    </row>
    <row r="104" spans="1:4" ht="15" x14ac:dyDescent="0.25">
      <c r="A104" s="1" t="s">
        <v>298</v>
      </c>
      <c r="B104" s="1">
        <v>1920</v>
      </c>
      <c r="C104" s="1"/>
      <c r="D104" s="299">
        <v>5546.2839999999997</v>
      </c>
    </row>
    <row r="105" spans="1:4" ht="15" x14ac:dyDescent="0.25">
      <c r="A105" s="1" t="s">
        <v>298</v>
      </c>
      <c r="B105" s="1">
        <v>1921</v>
      </c>
      <c r="C105" s="1"/>
      <c r="D105" s="299">
        <v>5002.4186</v>
      </c>
    </row>
    <row r="106" spans="1:4" ht="15" x14ac:dyDescent="0.25">
      <c r="A106" s="1" t="s">
        <v>298</v>
      </c>
      <c r="B106" s="1">
        <v>1922</v>
      </c>
      <c r="C106" s="1"/>
      <c r="D106" s="299">
        <v>5428.1601000000001</v>
      </c>
    </row>
    <row r="107" spans="1:4" ht="15" x14ac:dyDescent="0.25">
      <c r="A107" s="1" t="s">
        <v>298</v>
      </c>
      <c r="B107" s="1">
        <v>1923</v>
      </c>
      <c r="C107" s="1"/>
      <c r="D107" s="299">
        <v>6120.6652999999997</v>
      </c>
    </row>
    <row r="108" spans="1:4" ht="15" x14ac:dyDescent="0.25">
      <c r="A108" s="1" t="s">
        <v>298</v>
      </c>
      <c r="B108" s="1">
        <v>1924</v>
      </c>
      <c r="C108" s="1"/>
      <c r="D108" s="299">
        <v>6057.1289999999999</v>
      </c>
    </row>
    <row r="109" spans="1:4" ht="15" x14ac:dyDescent="0.25">
      <c r="A109" s="1" t="s">
        <v>298</v>
      </c>
      <c r="B109" s="1">
        <v>1925</v>
      </c>
      <c r="C109" s="1"/>
      <c r="D109" s="299">
        <v>6181.1165000000001</v>
      </c>
    </row>
    <row r="110" spans="1:4" ht="15" x14ac:dyDescent="0.25">
      <c r="A110" s="1" t="s">
        <v>298</v>
      </c>
      <c r="B110" s="1">
        <v>1926</v>
      </c>
      <c r="C110" s="1"/>
      <c r="D110" s="299">
        <v>6495.0769</v>
      </c>
    </row>
    <row r="111" spans="1:4" ht="15" x14ac:dyDescent="0.25">
      <c r="A111" s="1" t="s">
        <v>298</v>
      </c>
      <c r="B111" s="1">
        <v>1927</v>
      </c>
      <c r="C111" s="1"/>
      <c r="D111" s="299">
        <v>6401.3010999999997</v>
      </c>
    </row>
    <row r="112" spans="1:4" ht="15" x14ac:dyDescent="0.25">
      <c r="A112" s="1" t="s">
        <v>298</v>
      </c>
      <c r="B112" s="1">
        <v>1928</v>
      </c>
      <c r="C112" s="1"/>
      <c r="D112" s="299">
        <v>6504.4651999999996</v>
      </c>
    </row>
    <row r="113" spans="1:4" ht="15" x14ac:dyDescent="0.25">
      <c r="A113" s="1" t="s">
        <v>298</v>
      </c>
      <c r="B113" s="1">
        <v>1929</v>
      </c>
      <c r="C113" s="1"/>
      <c r="D113" s="299">
        <v>6862.3667999999998</v>
      </c>
    </row>
    <row r="114" spans="1:4" ht="15" x14ac:dyDescent="0.25">
      <c r="A114" s="1" t="s">
        <v>298</v>
      </c>
      <c r="B114" s="1">
        <v>1930</v>
      </c>
      <c r="C114" s="1"/>
      <c r="D114" s="299">
        <v>6226.9799000000003</v>
      </c>
    </row>
    <row r="115" spans="1:4" ht="15" x14ac:dyDescent="0.25">
      <c r="A115" s="1" t="s">
        <v>298</v>
      </c>
      <c r="B115" s="1">
        <v>1931</v>
      </c>
      <c r="C115" s="1"/>
      <c r="D115" s="299">
        <v>5609.1809999999996</v>
      </c>
    </row>
    <row r="116" spans="1:4" ht="15" x14ac:dyDescent="0.25">
      <c r="A116" s="1" t="s">
        <v>298</v>
      </c>
      <c r="B116" s="1">
        <v>1932</v>
      </c>
      <c r="C116" s="1"/>
      <c r="D116" s="299">
        <v>4774.6881000000003</v>
      </c>
    </row>
    <row r="117" spans="1:4" ht="15" x14ac:dyDescent="0.25">
      <c r="A117" s="1" t="s">
        <v>298</v>
      </c>
      <c r="B117" s="1">
        <v>1933</v>
      </c>
      <c r="C117" s="1"/>
      <c r="D117" s="299">
        <v>4666.0110999999997</v>
      </c>
    </row>
    <row r="118" spans="1:4" ht="15" x14ac:dyDescent="0.25">
      <c r="A118" s="1" t="s">
        <v>298</v>
      </c>
      <c r="B118" s="1">
        <v>1934</v>
      </c>
      <c r="C118" s="1"/>
      <c r="D118" s="299">
        <v>5274.5675000000001</v>
      </c>
    </row>
    <row r="119" spans="1:4" ht="15" x14ac:dyDescent="0.25">
      <c r="A119" s="1" t="s">
        <v>298</v>
      </c>
      <c r="B119" s="1">
        <v>1935</v>
      </c>
      <c r="C119" s="1"/>
      <c r="D119" s="299">
        <v>5833.3864000000003</v>
      </c>
    </row>
    <row r="120" spans="1:4" ht="15" x14ac:dyDescent="0.25">
      <c r="A120" s="1" t="s">
        <v>298</v>
      </c>
      <c r="B120" s="1">
        <v>1936</v>
      </c>
      <c r="C120" s="1"/>
      <c r="D120" s="299">
        <v>6493.7524000000003</v>
      </c>
    </row>
    <row r="121" spans="1:4" ht="15" x14ac:dyDescent="0.25">
      <c r="A121" s="1" t="s">
        <v>298</v>
      </c>
      <c r="B121" s="1">
        <v>1937</v>
      </c>
      <c r="C121" s="1"/>
      <c r="D121" s="299">
        <v>6960.6253999999999</v>
      </c>
    </row>
    <row r="122" spans="1:4" ht="15" x14ac:dyDescent="0.25">
      <c r="A122" s="1" t="s">
        <v>298</v>
      </c>
      <c r="B122" s="1">
        <v>1938</v>
      </c>
      <c r="C122" s="1"/>
      <c r="D122" s="299">
        <v>6504.6758</v>
      </c>
    </row>
    <row r="123" spans="1:4" ht="15" x14ac:dyDescent="0.25">
      <c r="A123" s="1" t="s">
        <v>298</v>
      </c>
      <c r="B123" s="1">
        <v>1939</v>
      </c>
      <c r="C123" s="1"/>
      <c r="D123" s="299">
        <v>6997.076</v>
      </c>
    </row>
    <row r="124" spans="1:4" ht="15" x14ac:dyDescent="0.25">
      <c r="A124" s="1" t="s">
        <v>298</v>
      </c>
      <c r="B124" s="1">
        <v>1940</v>
      </c>
      <c r="C124" s="1"/>
      <c r="D124" s="299">
        <v>7645.6442999999999</v>
      </c>
    </row>
    <row r="125" spans="1:4" ht="15" x14ac:dyDescent="0.25">
      <c r="A125" s="1" t="s">
        <v>298</v>
      </c>
      <c r="B125" s="1">
        <v>1941</v>
      </c>
      <c r="C125" s="1"/>
      <c r="D125" s="299">
        <v>9117.3395</v>
      </c>
    </row>
    <row r="126" spans="1:4" ht="15" x14ac:dyDescent="0.25">
      <c r="A126" s="1" t="s">
        <v>298</v>
      </c>
      <c r="B126" s="1">
        <v>1942</v>
      </c>
      <c r="C126" s="1"/>
      <c r="D126" s="299">
        <v>10832.353999999999</v>
      </c>
    </row>
    <row r="127" spans="1:4" ht="15" x14ac:dyDescent="0.25">
      <c r="A127" s="1" t="s">
        <v>298</v>
      </c>
      <c r="B127" s="1">
        <v>1943</v>
      </c>
      <c r="C127" s="1"/>
      <c r="D127" s="299">
        <v>12526.592699999999</v>
      </c>
    </row>
    <row r="128" spans="1:4" ht="15" x14ac:dyDescent="0.25">
      <c r="A128" s="1" t="s">
        <v>298</v>
      </c>
      <c r="B128" s="1">
        <v>1944</v>
      </c>
      <c r="C128" s="1"/>
      <c r="D128" s="299">
        <v>12969.3956</v>
      </c>
    </row>
    <row r="129" spans="1:4" ht="15" x14ac:dyDescent="0.25">
      <c r="A129" s="1" t="s">
        <v>298</v>
      </c>
      <c r="B129" s="1">
        <v>1945</v>
      </c>
      <c r="C129" s="1"/>
      <c r="D129" s="299">
        <v>12497.1759</v>
      </c>
    </row>
    <row r="130" spans="1:4" ht="15" x14ac:dyDescent="0.25">
      <c r="A130" s="1" t="s">
        <v>298</v>
      </c>
      <c r="B130" s="1">
        <v>1946</v>
      </c>
      <c r="C130" s="1"/>
      <c r="D130" s="299">
        <v>10954.469800000001</v>
      </c>
    </row>
    <row r="131" spans="1:4" ht="15" x14ac:dyDescent="0.25">
      <c r="A131" s="1" t="s">
        <v>298</v>
      </c>
      <c r="B131" s="1">
        <v>1947</v>
      </c>
      <c r="C131" s="1"/>
      <c r="D131" s="299">
        <v>10544.816699999999</v>
      </c>
    </row>
    <row r="132" spans="1:4" ht="15" x14ac:dyDescent="0.25">
      <c r="A132" s="1" t="s">
        <v>298</v>
      </c>
      <c r="B132" s="1">
        <v>1948</v>
      </c>
      <c r="C132" s="1"/>
      <c r="D132" s="299">
        <v>11003.567999999999</v>
      </c>
    </row>
    <row r="133" spans="1:4" ht="15" x14ac:dyDescent="0.25">
      <c r="A133" s="1" t="s">
        <v>298</v>
      </c>
      <c r="B133" s="1">
        <v>1949</v>
      </c>
      <c r="C133" s="1"/>
      <c r="D133" s="299">
        <v>10623.0558</v>
      </c>
    </row>
    <row r="134" spans="1:4" ht="15" x14ac:dyDescent="0.25">
      <c r="A134" s="1" t="s">
        <v>298</v>
      </c>
      <c r="B134" s="1">
        <v>1950</v>
      </c>
      <c r="C134" s="299">
        <v>5750.4038</v>
      </c>
      <c r="D134" s="299">
        <v>11524.3356</v>
      </c>
    </row>
    <row r="135" spans="1:4" ht="15" x14ac:dyDescent="0.25">
      <c r="A135" s="1" t="s">
        <v>298</v>
      </c>
      <c r="B135" s="1">
        <v>1951</v>
      </c>
      <c r="C135" s="299">
        <v>5788.1187</v>
      </c>
      <c r="D135" s="299">
        <v>12273.210800000001</v>
      </c>
    </row>
    <row r="136" spans="1:4" ht="15" x14ac:dyDescent="0.25">
      <c r="A136" s="1" t="s">
        <v>298</v>
      </c>
      <c r="B136" s="1">
        <v>1952</v>
      </c>
      <c r="C136" s="299">
        <v>5971.3510999999999</v>
      </c>
      <c r="D136" s="299">
        <v>12517.277</v>
      </c>
    </row>
    <row r="137" spans="1:4" ht="15" x14ac:dyDescent="0.25">
      <c r="A137" s="1" t="s">
        <v>298</v>
      </c>
      <c r="B137" s="1">
        <v>1953</v>
      </c>
      <c r="C137" s="299">
        <v>6294.2573000000002</v>
      </c>
      <c r="D137" s="299">
        <v>12819.901599999999</v>
      </c>
    </row>
    <row r="138" spans="1:4" ht="15" x14ac:dyDescent="0.25">
      <c r="A138" s="1" t="s">
        <v>298</v>
      </c>
      <c r="B138" s="1">
        <v>1954</v>
      </c>
      <c r="C138" s="299">
        <v>6587.8359</v>
      </c>
      <c r="D138" s="299">
        <v>12459.1613</v>
      </c>
    </row>
    <row r="139" spans="1:4" ht="15" x14ac:dyDescent="0.25">
      <c r="A139" s="1" t="s">
        <v>298</v>
      </c>
      <c r="B139" s="1">
        <v>1955</v>
      </c>
      <c r="C139" s="299">
        <v>7337.3193000000001</v>
      </c>
      <c r="D139" s="299">
        <v>13234.1332</v>
      </c>
    </row>
    <row r="140" spans="1:4" ht="15" x14ac:dyDescent="0.25">
      <c r="A140" s="1" t="s">
        <v>298</v>
      </c>
      <c r="B140" s="1">
        <v>1956</v>
      </c>
      <c r="C140" s="299">
        <v>7233.2002000000002</v>
      </c>
      <c r="D140" s="299">
        <v>13388.944299999999</v>
      </c>
    </row>
    <row r="141" spans="1:4" ht="15" x14ac:dyDescent="0.25">
      <c r="A141" s="1" t="s">
        <v>298</v>
      </c>
      <c r="B141" s="1">
        <v>1957</v>
      </c>
      <c r="C141" s="299">
        <v>7494.0502999999999</v>
      </c>
      <c r="D141" s="299">
        <v>13306.2899</v>
      </c>
    </row>
    <row r="142" spans="1:4" ht="15" x14ac:dyDescent="0.25">
      <c r="A142" s="1" t="s">
        <v>298</v>
      </c>
      <c r="B142" s="1">
        <v>1958</v>
      </c>
      <c r="C142" s="299">
        <v>7639.9844000000003</v>
      </c>
      <c r="D142" s="299">
        <v>12836.738300000001</v>
      </c>
    </row>
    <row r="143" spans="1:4" ht="15" x14ac:dyDescent="0.25">
      <c r="A143" s="1" t="s">
        <v>298</v>
      </c>
      <c r="B143" s="1">
        <v>1959</v>
      </c>
      <c r="C143" s="299">
        <v>7969.0429999999997</v>
      </c>
      <c r="D143" s="299">
        <v>13577.950800000001</v>
      </c>
    </row>
    <row r="144" spans="1:4" ht="15" x14ac:dyDescent="0.25">
      <c r="A144" s="1" t="s">
        <v>298</v>
      </c>
      <c r="B144" s="1">
        <v>1960</v>
      </c>
      <c r="C144" s="299">
        <v>8897.8672000000006</v>
      </c>
      <c r="D144" s="299">
        <v>13687.7498</v>
      </c>
    </row>
    <row r="145" spans="1:4" ht="15" x14ac:dyDescent="0.25">
      <c r="A145" s="1" t="s">
        <v>298</v>
      </c>
      <c r="B145" s="1">
        <v>1961</v>
      </c>
      <c r="C145" s="299">
        <v>9305.2772999999997</v>
      </c>
      <c r="D145" s="299">
        <v>13781.1096</v>
      </c>
    </row>
    <row r="146" spans="1:4" ht="15" x14ac:dyDescent="0.25">
      <c r="A146" s="1" t="s">
        <v>298</v>
      </c>
      <c r="B146" s="1">
        <v>1962</v>
      </c>
      <c r="C146" s="299">
        <v>9630.8516</v>
      </c>
      <c r="D146" s="299">
        <v>14416.2695</v>
      </c>
    </row>
    <row r="147" spans="1:4" ht="15" x14ac:dyDescent="0.25">
      <c r="A147" s="1" t="s">
        <v>298</v>
      </c>
      <c r="B147" s="1">
        <v>1963</v>
      </c>
      <c r="C147" s="299">
        <v>9963.8652000000002</v>
      </c>
      <c r="D147" s="299">
        <v>14863.1926</v>
      </c>
    </row>
    <row r="148" spans="1:4" ht="15" x14ac:dyDescent="0.25">
      <c r="A148" s="1" t="s">
        <v>298</v>
      </c>
      <c r="B148" s="1">
        <v>1964</v>
      </c>
      <c r="C148" s="299">
        <v>10450.457</v>
      </c>
      <c r="D148" s="299">
        <v>15483.7376</v>
      </c>
    </row>
    <row r="149" spans="1:4" ht="15" x14ac:dyDescent="0.25">
      <c r="A149" s="1" t="s">
        <v>298</v>
      </c>
      <c r="B149" s="1">
        <v>1965</v>
      </c>
      <c r="C149" s="299">
        <v>10812.1113</v>
      </c>
      <c r="D149" s="299">
        <v>16286.4607</v>
      </c>
    </row>
    <row r="150" spans="1:4" ht="15" x14ac:dyDescent="0.25">
      <c r="A150" s="1" t="s">
        <v>298</v>
      </c>
      <c r="B150" s="1">
        <v>1966</v>
      </c>
      <c r="C150" s="299">
        <v>11135.1201</v>
      </c>
      <c r="D150" s="299">
        <v>17054.258600000001</v>
      </c>
    </row>
    <row r="151" spans="1:4" ht="15" x14ac:dyDescent="0.25">
      <c r="A151" s="1" t="s">
        <v>298</v>
      </c>
      <c r="B151" s="1">
        <v>1967</v>
      </c>
      <c r="C151" s="299">
        <v>11438.489299999999</v>
      </c>
      <c r="D151" s="299">
        <v>17307.432100000002</v>
      </c>
    </row>
    <row r="152" spans="1:4" ht="15" x14ac:dyDescent="0.25">
      <c r="A152" s="1" t="s">
        <v>298</v>
      </c>
      <c r="B152" s="1">
        <v>1968</v>
      </c>
      <c r="C152" s="299">
        <v>11967.276400000001</v>
      </c>
      <c r="D152" s="299">
        <v>17979.9274</v>
      </c>
    </row>
    <row r="153" spans="1:4" ht="15" x14ac:dyDescent="0.25">
      <c r="A153" s="1" t="s">
        <v>298</v>
      </c>
      <c r="B153" s="1">
        <v>1969</v>
      </c>
      <c r="C153" s="299">
        <v>12612.641600000001</v>
      </c>
      <c r="D153" s="299">
        <v>18337.507099999999</v>
      </c>
    </row>
    <row r="154" spans="1:4" ht="15" x14ac:dyDescent="0.25">
      <c r="A154" s="1" t="s">
        <v>298</v>
      </c>
      <c r="B154" s="1">
        <v>1970</v>
      </c>
      <c r="C154" s="299">
        <v>13200.877</v>
      </c>
      <c r="D154" s="299">
        <v>17988.437699999999</v>
      </c>
    </row>
    <row r="155" spans="1:4" ht="15" x14ac:dyDescent="0.25">
      <c r="A155" s="1" t="s">
        <v>298</v>
      </c>
      <c r="B155" s="1">
        <v>1971</v>
      </c>
      <c r="C155" s="299">
        <v>13563.580099999999</v>
      </c>
      <c r="D155" s="299">
        <v>18288.213199999998</v>
      </c>
    </row>
    <row r="156" spans="1:4" ht="15" x14ac:dyDescent="0.25">
      <c r="A156" s="1" t="s">
        <v>298</v>
      </c>
      <c r="B156" s="1">
        <v>1972</v>
      </c>
      <c r="C156" s="299">
        <v>14117.919900000001</v>
      </c>
      <c r="D156" s="299">
        <v>19145.296699999999</v>
      </c>
    </row>
    <row r="157" spans="1:4" ht="15" x14ac:dyDescent="0.25">
      <c r="A157" s="1" t="s">
        <v>298</v>
      </c>
      <c r="B157" s="1">
        <v>1973</v>
      </c>
      <c r="C157" s="299">
        <v>14900.8984</v>
      </c>
      <c r="D157" s="299">
        <v>20125.161100000001</v>
      </c>
    </row>
    <row r="158" spans="1:4" ht="15" x14ac:dyDescent="0.25">
      <c r="A158" s="1" t="s">
        <v>298</v>
      </c>
      <c r="B158" s="1">
        <v>1974</v>
      </c>
      <c r="C158" s="299">
        <v>15074.3145</v>
      </c>
      <c r="D158" s="299">
        <v>19724.665000000001</v>
      </c>
    </row>
    <row r="159" spans="1:4" ht="15" x14ac:dyDescent="0.25">
      <c r="A159" s="1" t="s">
        <v>298</v>
      </c>
      <c r="B159" s="1">
        <v>1975</v>
      </c>
      <c r="C159" s="299">
        <v>14860.7695</v>
      </c>
      <c r="D159" s="299">
        <v>19263.149099999999</v>
      </c>
    </row>
    <row r="160" spans="1:4" ht="15" x14ac:dyDescent="0.25">
      <c r="A160" s="1" t="s">
        <v>298</v>
      </c>
      <c r="B160" s="1">
        <v>1976</v>
      </c>
      <c r="C160" s="299">
        <v>15503.4355</v>
      </c>
      <c r="D160" s="299">
        <v>20131.734400000001</v>
      </c>
    </row>
    <row r="161" spans="1:4" ht="15" x14ac:dyDescent="0.25">
      <c r="A161" s="1" t="s">
        <v>298</v>
      </c>
      <c r="B161" s="1">
        <v>1977</v>
      </c>
      <c r="C161" s="299">
        <v>15844.9629</v>
      </c>
      <c r="D161" s="299">
        <v>20931.850200000001</v>
      </c>
    </row>
    <row r="162" spans="1:4" ht="15" x14ac:dyDescent="0.25">
      <c r="A162" s="1" t="s">
        <v>298</v>
      </c>
      <c r="B162" s="1">
        <v>1978</v>
      </c>
      <c r="C162" s="299">
        <v>16305.2178</v>
      </c>
      <c r="D162" s="299">
        <v>21865.252</v>
      </c>
    </row>
    <row r="163" spans="1:4" ht="15" x14ac:dyDescent="0.25">
      <c r="A163" s="1" t="s">
        <v>298</v>
      </c>
      <c r="B163" s="1">
        <v>1979</v>
      </c>
      <c r="C163" s="299">
        <v>16874.3027</v>
      </c>
      <c r="D163" s="299">
        <v>22138.415400000002</v>
      </c>
    </row>
    <row r="164" spans="1:4" ht="15" x14ac:dyDescent="0.25">
      <c r="A164" s="1" t="s">
        <v>298</v>
      </c>
      <c r="B164" s="1">
        <v>1980</v>
      </c>
      <c r="C164" s="299">
        <v>17011.783200000002</v>
      </c>
      <c r="D164" s="299">
        <v>21691.309799999999</v>
      </c>
    </row>
    <row r="165" spans="1:4" ht="15" x14ac:dyDescent="0.25">
      <c r="A165" s="1" t="s">
        <v>298</v>
      </c>
      <c r="B165" s="1">
        <v>1981</v>
      </c>
      <c r="C165" s="299">
        <v>16850.3652</v>
      </c>
      <c r="D165" s="299">
        <v>22025.850299999998</v>
      </c>
    </row>
    <row r="166" spans="1:4" ht="15" x14ac:dyDescent="0.25">
      <c r="A166" s="1" t="s">
        <v>298</v>
      </c>
      <c r="B166" s="1">
        <v>1982</v>
      </c>
      <c r="C166" s="299">
        <v>16938.3086</v>
      </c>
      <c r="D166" s="299">
        <v>21452.516899999999</v>
      </c>
    </row>
    <row r="167" spans="1:4" ht="15" x14ac:dyDescent="0.25">
      <c r="A167" s="1" t="s">
        <v>298</v>
      </c>
      <c r="B167" s="1">
        <v>1983</v>
      </c>
      <c r="C167" s="299">
        <v>17198.8711</v>
      </c>
      <c r="D167" s="299">
        <v>21937.686000000002</v>
      </c>
    </row>
    <row r="168" spans="1:4" ht="15" x14ac:dyDescent="0.25">
      <c r="A168" s="1" t="s">
        <v>298</v>
      </c>
      <c r="B168" s="1">
        <v>1984</v>
      </c>
      <c r="C168" s="299">
        <v>17605.0645</v>
      </c>
      <c r="D168" s="299">
        <v>23554.469400000002</v>
      </c>
    </row>
    <row r="169" spans="1:4" ht="15" x14ac:dyDescent="0.25">
      <c r="A169" s="1" t="s">
        <v>298</v>
      </c>
      <c r="B169" s="1">
        <v>1985</v>
      </c>
      <c r="C169" s="299">
        <v>18089.252</v>
      </c>
      <c r="D169" s="299">
        <v>24129.928199999998</v>
      </c>
    </row>
    <row r="170" spans="1:4" ht="15" x14ac:dyDescent="0.25">
      <c r="A170" s="1" t="s">
        <v>298</v>
      </c>
      <c r="B170" s="1">
        <v>1986</v>
      </c>
      <c r="C170" s="299">
        <v>18575.230500000001</v>
      </c>
      <c r="D170" s="299">
        <v>24474.3554</v>
      </c>
    </row>
    <row r="171" spans="1:4" ht="15" x14ac:dyDescent="0.25">
      <c r="A171" s="1" t="s">
        <v>298</v>
      </c>
      <c r="B171" s="1">
        <v>1987</v>
      </c>
      <c r="C171" s="299">
        <v>19097.873</v>
      </c>
      <c r="D171" s="299">
        <v>25305.670600000001</v>
      </c>
    </row>
    <row r="172" spans="1:4" ht="15" x14ac:dyDescent="0.25">
      <c r="A172" s="1" t="s">
        <v>298</v>
      </c>
      <c r="B172" s="1">
        <v>1988</v>
      </c>
      <c r="C172" s="299">
        <v>19901.377</v>
      </c>
      <c r="D172" s="299">
        <v>26404.455399999999</v>
      </c>
    </row>
    <row r="173" spans="1:4" ht="15" x14ac:dyDescent="0.25">
      <c r="A173" s="1" t="s">
        <v>298</v>
      </c>
      <c r="B173" s="1">
        <v>1989</v>
      </c>
      <c r="C173" s="299">
        <v>20574.8145</v>
      </c>
      <c r="D173" s="299">
        <v>26733.830099999999</v>
      </c>
    </row>
    <row r="174" spans="1:4" ht="15" x14ac:dyDescent="0.25">
      <c r="A174" s="1" t="s">
        <v>298</v>
      </c>
      <c r="B174" s="1">
        <v>1990</v>
      </c>
      <c r="C174" s="299">
        <v>20893.769499999999</v>
      </c>
      <c r="D174" s="299">
        <v>26767.500599999999</v>
      </c>
    </row>
    <row r="175" spans="1:4" ht="15" x14ac:dyDescent="0.25">
      <c r="A175" s="1" t="s">
        <v>298</v>
      </c>
      <c r="B175" s="1">
        <v>1991</v>
      </c>
      <c r="C175" s="299">
        <v>20997.6289</v>
      </c>
      <c r="D175" s="299">
        <v>26261.023099999999</v>
      </c>
    </row>
    <row r="176" spans="1:4" ht="15" x14ac:dyDescent="0.25">
      <c r="A176" s="1" t="s">
        <v>298</v>
      </c>
      <c r="B176" s="1">
        <v>1992</v>
      </c>
      <c r="C176" s="299">
        <v>21138.724600000001</v>
      </c>
      <c r="D176" s="299">
        <v>26783.0173</v>
      </c>
    </row>
    <row r="177" spans="1:4" ht="15" x14ac:dyDescent="0.25">
      <c r="A177" s="1" t="s">
        <v>298</v>
      </c>
      <c r="B177" s="1">
        <v>1993</v>
      </c>
      <c r="C177" s="299">
        <v>20952.4863</v>
      </c>
      <c r="D177" s="299">
        <v>26981.008699999998</v>
      </c>
    </row>
    <row r="178" spans="1:4" ht="15" x14ac:dyDescent="0.25">
      <c r="A178" s="1" t="s">
        <v>298</v>
      </c>
      <c r="B178" s="1">
        <v>1994</v>
      </c>
      <c r="C178" s="299">
        <v>21418.968799999999</v>
      </c>
      <c r="D178" s="299">
        <v>27830.704600000001</v>
      </c>
    </row>
    <row r="179" spans="1:4" ht="15" x14ac:dyDescent="0.25">
      <c r="A179" s="1" t="s">
        <v>298</v>
      </c>
      <c r="B179" s="1">
        <v>1995</v>
      </c>
      <c r="C179" s="299">
        <v>21960.521499999999</v>
      </c>
      <c r="D179" s="299">
        <v>28436.1823</v>
      </c>
    </row>
    <row r="180" spans="1:4" ht="15" x14ac:dyDescent="0.25">
      <c r="A180" s="1" t="s">
        <v>298</v>
      </c>
      <c r="B180" s="1">
        <v>1996</v>
      </c>
      <c r="C180" s="299">
        <v>22350.75</v>
      </c>
      <c r="D180" s="299">
        <v>29320.127100000002</v>
      </c>
    </row>
    <row r="181" spans="1:4" ht="15" x14ac:dyDescent="0.25">
      <c r="A181" s="1" t="s">
        <v>298</v>
      </c>
      <c r="B181" s="1">
        <v>1997</v>
      </c>
      <c r="C181" s="299">
        <v>22994.4355</v>
      </c>
      <c r="D181" s="299">
        <v>30400.102599999998</v>
      </c>
    </row>
    <row r="182" spans="1:4" ht="15" x14ac:dyDescent="0.25">
      <c r="A182" s="1" t="s">
        <v>298</v>
      </c>
      <c r="B182" s="1">
        <v>1998</v>
      </c>
      <c r="C182" s="299">
        <v>23682.406299999999</v>
      </c>
      <c r="D182" s="299">
        <v>31579.722000000002</v>
      </c>
    </row>
    <row r="183" spans="1:4" ht="15" x14ac:dyDescent="0.25">
      <c r="A183" s="1" t="s">
        <v>298</v>
      </c>
      <c r="B183" s="1">
        <v>1999</v>
      </c>
      <c r="C183" s="299">
        <v>24352.550800000001</v>
      </c>
      <c r="D183" s="299">
        <v>32562.046999999999</v>
      </c>
    </row>
    <row r="184" spans="1:4" ht="15" x14ac:dyDescent="0.25">
      <c r="A184" s="1" t="s">
        <v>298</v>
      </c>
      <c r="B184" s="1">
        <v>2000</v>
      </c>
      <c r="C184" s="299">
        <v>25108.75</v>
      </c>
      <c r="D184" s="299">
        <v>33668.7696</v>
      </c>
    </row>
    <row r="185" spans="1:4" ht="15" x14ac:dyDescent="0.25">
      <c r="A185" s="1" t="s">
        <v>298</v>
      </c>
      <c r="B185" s="1">
        <v>2001</v>
      </c>
      <c r="C185" s="299">
        <v>25443.238300000001</v>
      </c>
      <c r="D185" s="299">
        <v>33531.634700000002</v>
      </c>
    </row>
    <row r="186" spans="1:4" ht="15" x14ac:dyDescent="0.25">
      <c r="A186" s="1" t="s">
        <v>298</v>
      </c>
      <c r="B186" s="1">
        <v>2002</v>
      </c>
      <c r="C186" s="299">
        <v>25492.103500000001</v>
      </c>
      <c r="D186" s="299">
        <v>33529.9588</v>
      </c>
    </row>
    <row r="187" spans="1:4" ht="15" x14ac:dyDescent="0.25">
      <c r="A187" s="1" t="s">
        <v>298</v>
      </c>
      <c r="B187" s="1">
        <v>2003</v>
      </c>
      <c r="C187" s="299">
        <v>25737.757799999999</v>
      </c>
      <c r="D187" s="299">
        <v>33977.062899999997</v>
      </c>
    </row>
    <row r="188" spans="1:4" ht="15" x14ac:dyDescent="0.25">
      <c r="A188" s="1" t="s">
        <v>298</v>
      </c>
      <c r="B188" s="1">
        <v>2004</v>
      </c>
      <c r="C188" s="299">
        <v>26318.4375</v>
      </c>
      <c r="D188" s="299">
        <v>35002.351699999999</v>
      </c>
    </row>
    <row r="189" spans="1:4" ht="15" x14ac:dyDescent="0.25">
      <c r="A189" s="1" t="s">
        <v>298</v>
      </c>
      <c r="B189" s="1">
        <v>2005</v>
      </c>
      <c r="C189" s="299">
        <v>26659.293000000001</v>
      </c>
      <c r="D189" s="299">
        <v>35883.9323</v>
      </c>
    </row>
    <row r="190" spans="1:4" ht="15" x14ac:dyDescent="0.25">
      <c r="A190" s="1" t="s">
        <v>298</v>
      </c>
      <c r="B190" s="1">
        <v>2006</v>
      </c>
      <c r="C190" s="299">
        <v>27435.8848</v>
      </c>
      <c r="D190" s="299">
        <v>36870.229200000002</v>
      </c>
    </row>
    <row r="191" spans="1:4" ht="15" x14ac:dyDescent="0.25">
      <c r="A191" s="1" t="s">
        <v>298</v>
      </c>
      <c r="B191" s="1">
        <v>2007</v>
      </c>
      <c r="C191" s="299">
        <v>27852.206999999999</v>
      </c>
      <c r="D191" s="299">
        <v>36480.597199999997</v>
      </c>
    </row>
    <row r="192" spans="1:4" ht="15" x14ac:dyDescent="0.25">
      <c r="A192" s="1" t="s">
        <v>298</v>
      </c>
      <c r="B192" s="1">
        <v>2008</v>
      </c>
      <c r="C192" s="299">
        <v>27526.472699999998</v>
      </c>
      <c r="D192" s="299">
        <v>35729.67</v>
      </c>
    </row>
    <row r="193" spans="1:4" ht="15" x14ac:dyDescent="0.25">
      <c r="A193" s="1" t="s">
        <v>298</v>
      </c>
      <c r="B193" s="1">
        <v>2009</v>
      </c>
      <c r="C193" s="299">
        <v>26157.9375</v>
      </c>
      <c r="D193" s="299">
        <v>34162.658199999998</v>
      </c>
    </row>
    <row r="194" spans="1:4" ht="15" x14ac:dyDescent="0.25">
      <c r="A194" s="1" t="s">
        <v>298</v>
      </c>
      <c r="B194" s="1">
        <v>2010</v>
      </c>
      <c r="C194" s="299">
        <v>26685.4512</v>
      </c>
      <c r="D194" s="299">
        <v>35032.527900000001</v>
      </c>
    </row>
    <row r="195" spans="1:4" ht="15" x14ac:dyDescent="0.25">
      <c r="A195" s="1" t="s">
        <v>298</v>
      </c>
      <c r="B195" s="1">
        <v>2011</v>
      </c>
      <c r="C195" s="299">
        <v>26926.333999999999</v>
      </c>
      <c r="D195" s="299">
        <v>35668.588100000001</v>
      </c>
    </row>
    <row r="196" spans="1:4" ht="15" x14ac:dyDescent="0.25">
      <c r="A196" s="1" t="s">
        <v>298</v>
      </c>
      <c r="B196" s="1">
        <v>2012</v>
      </c>
      <c r="C196" s="299">
        <v>26580.5</v>
      </c>
      <c r="D196" s="299">
        <v>36590.373899999999</v>
      </c>
    </row>
    <row r="197" spans="1:4" ht="15" x14ac:dyDescent="0.25">
      <c r="A197" s="1" t="s">
        <v>298</v>
      </c>
      <c r="B197" s="1">
        <v>2013</v>
      </c>
      <c r="C197" s="299">
        <v>26530.296900000001</v>
      </c>
      <c r="D197" s="299">
        <v>36715.744500000001</v>
      </c>
    </row>
    <row r="198" spans="1:4" ht="15" x14ac:dyDescent="0.25">
      <c r="A198" s="1" t="s">
        <v>298</v>
      </c>
      <c r="B198" s="1">
        <v>2014</v>
      </c>
      <c r="C198" s="299">
        <v>26857.519499999999</v>
      </c>
      <c r="D198" s="299">
        <v>37575.315199999997</v>
      </c>
    </row>
    <row r="199" spans="1:4" ht="15" x14ac:dyDescent="0.25">
      <c r="A199" s="1" t="s">
        <v>298</v>
      </c>
      <c r="B199" s="1">
        <v>2015</v>
      </c>
      <c r="C199" s="299">
        <v>27226.804700000001</v>
      </c>
      <c r="D199" s="299">
        <v>38123.154699999999</v>
      </c>
    </row>
    <row r="200" spans="1:4" ht="15" x14ac:dyDescent="0.25">
      <c r="A200" s="1" t="s">
        <v>298</v>
      </c>
      <c r="B200" s="1">
        <v>2016</v>
      </c>
      <c r="C200" s="299">
        <v>27668.0098</v>
      </c>
      <c r="D200" s="299">
        <v>38330.970600000001</v>
      </c>
    </row>
    <row r="201" spans="1:4" ht="15" x14ac:dyDescent="0.25">
      <c r="A201" s="1" t="s">
        <v>298</v>
      </c>
      <c r="B201" s="1">
        <v>2017</v>
      </c>
      <c r="C201" s="299">
        <v>28497.769499999999</v>
      </c>
      <c r="D201" s="299">
        <v>38991.9951</v>
      </c>
    </row>
    <row r="202" spans="1:4" ht="15" x14ac:dyDescent="0.25">
      <c r="A202" s="342"/>
      <c r="B202" s="342">
        <v>2018</v>
      </c>
      <c r="C202" s="345">
        <f>C201*(1+C$205)</f>
        <v>28925.236042499997</v>
      </c>
      <c r="D202" s="345">
        <f t="shared" ref="D202:D204" si="2">D201*(1+D$205)</f>
        <v>39576.875026499998</v>
      </c>
    </row>
    <row r="203" spans="1:4" ht="15" x14ac:dyDescent="0.25">
      <c r="A203" s="342"/>
      <c r="B203" s="342">
        <v>2019</v>
      </c>
      <c r="C203" s="345">
        <f t="shared" ref="C203:C204" si="3">C202*(1+C$205)</f>
        <v>29359.114583137492</v>
      </c>
      <c r="D203" s="345">
        <f t="shared" si="2"/>
        <v>40170.528151897495</v>
      </c>
    </row>
    <row r="204" spans="1:4" ht="15" x14ac:dyDescent="0.25">
      <c r="A204" s="342"/>
      <c r="B204" s="342">
        <v>2020</v>
      </c>
      <c r="C204" s="345">
        <f t="shared" si="3"/>
        <v>29799.501301884553</v>
      </c>
      <c r="D204" s="345">
        <f t="shared" si="2"/>
        <v>40773.086074175953</v>
      </c>
    </row>
    <row r="205" spans="1:4" ht="15" x14ac:dyDescent="0.25">
      <c r="A205" s="342" t="s">
        <v>302</v>
      </c>
      <c r="B205" s="342"/>
      <c r="C205" s="343">
        <v>1.4999999999999999E-2</v>
      </c>
      <c r="D205" s="343">
        <v>1.4999999999999999E-2</v>
      </c>
    </row>
  </sheetData>
  <mergeCells count="3">
    <mergeCell ref="A19:F21"/>
    <mergeCell ref="B3:D3"/>
    <mergeCell ref="E3:G3"/>
  </mergeCells>
  <printOptions horizontalCentered="1" verticalCentered="1"/>
  <pageMargins left="0.70866141732283472" right="0.70866141732283472" top="0.74803149606299213" bottom="0.74803149606299213" header="0.31496062992125984" footer="0.31496062992125984"/>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Graphiques</vt:lpstr>
      </vt:variant>
      <vt:variant>
        <vt:i4>19</vt:i4>
      </vt:variant>
    </vt:vector>
  </HeadingPairs>
  <TitlesOfParts>
    <vt:vector size="31" baseType="lpstr">
      <vt:lpstr>ReadMe</vt:lpstr>
      <vt:lpstr>DataF11.1</vt:lpstr>
      <vt:lpstr>DataF11.2</vt:lpstr>
      <vt:lpstr>DataF11.3</vt:lpstr>
      <vt:lpstr>DataF11.5</vt:lpstr>
      <vt:lpstr>DataF11.9</vt:lpstr>
      <vt:lpstr>DataF11.10</vt:lpstr>
      <vt:lpstr>DataF11.11</vt:lpstr>
      <vt:lpstr>DataF11.12</vt:lpstr>
      <vt:lpstr>DataF11.16</vt:lpstr>
      <vt:lpstr>DataF11.18</vt:lpstr>
      <vt:lpstr>DataFS11.18</vt:lpstr>
      <vt:lpstr>F11.1</vt:lpstr>
      <vt:lpstr>F11.2</vt:lpstr>
      <vt:lpstr>F11.3</vt:lpstr>
      <vt:lpstr>F11.4</vt:lpstr>
      <vt:lpstr>F11.5</vt:lpstr>
      <vt:lpstr>F11.6 </vt:lpstr>
      <vt:lpstr>F11.7</vt:lpstr>
      <vt:lpstr>F11.8</vt:lpstr>
      <vt:lpstr>F11.9</vt:lpstr>
      <vt:lpstr>F11.10</vt:lpstr>
      <vt:lpstr>F11.11</vt:lpstr>
      <vt:lpstr>F11.12</vt:lpstr>
      <vt:lpstr>F11.13</vt:lpstr>
      <vt:lpstr>F11.14</vt:lpstr>
      <vt:lpstr>F11.15</vt:lpstr>
      <vt:lpstr>F11.16</vt:lpstr>
      <vt:lpstr>F11.17</vt:lpstr>
      <vt:lpstr>F11.18</vt:lpstr>
      <vt:lpstr>F11.19</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dcterms:created xsi:type="dcterms:W3CDTF">2018-09-26T13:23:36Z</dcterms:created>
  <dcterms:modified xsi:type="dcterms:W3CDTF">2020-01-06T14:33:09Z</dcterms:modified>
</cp:coreProperties>
</file>