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supp\"/>
    </mc:Choice>
  </mc:AlternateContent>
  <bookViews>
    <workbookView xWindow="0" yWindow="0" windowWidth="20160" windowHeight="9732"/>
  </bookViews>
  <sheets>
    <sheet name="ReadMe" sheetId="49" r:id="rId1"/>
    <sheet name="FS11.4" sheetId="44" r:id="rId2"/>
    <sheet name="FS11.11" sheetId="10" r:id="rId3"/>
    <sheet name="FS11.18" sheetId="48" r:id="rId4"/>
    <sheet name="DataG11.3" sheetId="33" r:id="rId5"/>
    <sheet name="DataG11.11" sheetId="11" r:id="rId6"/>
    <sheet name="DataGS11.18" sheetId="4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_ISC01">[1]Q_ISC1!$1:$12</definedName>
    <definedName name="__ISC2">[2]Q_ISC2!$1:$18</definedName>
    <definedName name="__ISC3">[3]ISC01!$B:$B+[4]Q_ISC3!$1:$23</definedName>
    <definedName name="__ISC567">[5]Q_ISC567!$1:$23</definedName>
    <definedName name="_10000" localSheetId="0">[6]Регион!#REF!</definedName>
    <definedName name="_10000">[6]Регион!#REF!</definedName>
    <definedName name="_1080" localSheetId="0">[7]Регион!#REF!</definedName>
    <definedName name="_1080">[7]Регион!#REF!</definedName>
    <definedName name="_1090" localSheetId="0">[7]Регион!#REF!</definedName>
    <definedName name="_1090">[7]Регион!#REF!</definedName>
    <definedName name="_1100" localSheetId="0">[7]Регион!#REF!</definedName>
    <definedName name="_1100">[7]Регион!#REF!</definedName>
    <definedName name="_1110" localSheetId="0">[7]Регион!#REF!</definedName>
    <definedName name="_1110">[7]Регион!#REF!</definedName>
    <definedName name="_2" localSheetId="0">[6]Регион!#REF!</definedName>
    <definedName name="_2">[6]Регион!#REF!</definedName>
    <definedName name="_2010" localSheetId="0">#REF!</definedName>
    <definedName name="_2010">#REF!</definedName>
    <definedName name="_2080" localSheetId="0">[7]Регион!#REF!</definedName>
    <definedName name="_2080">[7]Регион!#REF!</definedName>
    <definedName name="_2090" localSheetId="0">[7]Регион!#REF!</definedName>
    <definedName name="_2090">[7]Регион!#REF!</definedName>
    <definedName name="_2100" localSheetId="0">[7]Регион!#REF!</definedName>
    <definedName name="_2100">[7]Регион!#REF!</definedName>
    <definedName name="_2110" localSheetId="0">[7]Регион!#REF!</definedName>
    <definedName name="_2110">[7]Регион!#REF!</definedName>
    <definedName name="_3080" localSheetId="0">[7]Регион!#REF!</definedName>
    <definedName name="_3080">[7]Регион!#REF!</definedName>
    <definedName name="_3090" localSheetId="0">[7]Регион!#REF!</definedName>
    <definedName name="_3090">[7]Регион!#REF!</definedName>
    <definedName name="_3100" localSheetId="0">[7]Регион!#REF!</definedName>
    <definedName name="_3100">[7]Регион!#REF!</definedName>
    <definedName name="_3110" localSheetId="0">[7]Регион!#REF!</definedName>
    <definedName name="_3110">[7]Регион!#REF!</definedName>
    <definedName name="_4080" localSheetId="0">[7]Регион!#REF!</definedName>
    <definedName name="_4080">[7]Регион!#REF!</definedName>
    <definedName name="_4090" localSheetId="0">[7]Регион!#REF!</definedName>
    <definedName name="_4090">[7]Регион!#REF!</definedName>
    <definedName name="_4100" localSheetId="0">[7]Регион!#REF!</definedName>
    <definedName name="_4100">[7]Регион!#REF!</definedName>
    <definedName name="_4110" localSheetId="0">[7]Регион!#REF!</definedName>
    <definedName name="_4110">[7]Регион!#REF!</definedName>
    <definedName name="_5080" localSheetId="0">[7]Регион!#REF!</definedName>
    <definedName name="_5080">[7]Регион!#REF!</definedName>
    <definedName name="_5090" localSheetId="0">[7]Регион!#REF!</definedName>
    <definedName name="_5090">[7]Регион!#REF!</definedName>
    <definedName name="_5100" localSheetId="0">[7]Регион!#REF!</definedName>
    <definedName name="_5100">[7]Регион!#REF!</definedName>
    <definedName name="_5110" localSheetId="0">[7]Регион!#REF!</definedName>
    <definedName name="_5110">[7]Регион!#REF!</definedName>
    <definedName name="_6080" localSheetId="0">[7]Регион!#REF!</definedName>
    <definedName name="_6080">[7]Регион!#REF!</definedName>
    <definedName name="_6090" localSheetId="0">[7]Регион!#REF!</definedName>
    <definedName name="_6090">[7]Регион!#REF!</definedName>
    <definedName name="_6100" localSheetId="0">[7]Регион!#REF!</definedName>
    <definedName name="_6100">[7]Регион!#REF!</definedName>
    <definedName name="_6110" localSheetId="0">[7]Регион!#REF!</definedName>
    <definedName name="_6110">[7]Регион!#REF!</definedName>
    <definedName name="_7031_1" localSheetId="0">[7]Регион!#REF!</definedName>
    <definedName name="_7031_1">[7]Регион!#REF!</definedName>
    <definedName name="_7031_2" localSheetId="0">[7]Регион!#REF!</definedName>
    <definedName name="_7031_2">[7]Регион!#REF!</definedName>
    <definedName name="_7032_1" localSheetId="0">[7]Регион!#REF!</definedName>
    <definedName name="_7032_1">[7]Регион!#REF!</definedName>
    <definedName name="_7032_2" localSheetId="0">[7]Регион!#REF!</definedName>
    <definedName name="_7032_2">[7]Регион!#REF!</definedName>
    <definedName name="_7033_1" localSheetId="0">[7]Регион!#REF!</definedName>
    <definedName name="_7033_1">[7]Регион!#REF!</definedName>
    <definedName name="_7033_2" localSheetId="0">[7]Регион!#REF!</definedName>
    <definedName name="_7033_2">[7]Регион!#REF!</definedName>
    <definedName name="_7034_1" localSheetId="0">[7]Регион!#REF!</definedName>
    <definedName name="_7034_1">[7]Регион!#REF!</definedName>
    <definedName name="_7034_2" localSheetId="0">[7]Регион!#REF!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#REF!</definedName>
    <definedName name="adjustments_to_BO_according_to_CdG2000">#REF!</definedName>
    <definedName name="calcul">'[8]Calcul_B1.1'!$A$1:$L$37</definedName>
    <definedName name="calcul1">'[9]Calcul_B1.1'!$A$1:$L$37</definedName>
    <definedName name="CdG_consolidé___volume_4__page_19___Commission">#REF!</definedName>
    <definedName name="column_head" localSheetId="0">#REF!</definedName>
    <definedName name="column_head">#REF!</definedName>
    <definedName name="column_headings" localSheetId="0">#REF!</definedName>
    <definedName name="column_headings">#REF!</definedName>
    <definedName name="column_numbers" localSheetId="0">#REF!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#REF!</definedName>
    <definedName name="court_of_jusitce">#REF!</definedName>
    <definedName name="data" localSheetId="0">#REF!</definedName>
    <definedName name="data">#REF!</definedName>
    <definedName name="data2" localSheetId="0">#REF!</definedName>
    <definedName name="data2">#REF!</definedName>
    <definedName name="DEL1_96">#N/A</definedName>
    <definedName name="Diag" localSheetId="0">#REF!,#REF!</definedName>
    <definedName name="Diag">#REF!,#REF!</definedName>
    <definedName name="DUBA96">#N/A</definedName>
    <definedName name="DUBEA96">#N/A</definedName>
    <definedName name="DUCEL96">#N/A</definedName>
    <definedName name="DZRCEL96">#N/A</definedName>
    <definedName name="ea_flux" localSheetId="0">#REF!</definedName>
    <definedName name="ea_flux">#REF!</definedName>
    <definedName name="Equilibre" localSheetId="0">#REF!</definedName>
    <definedName name="Equilibre">#REF!</definedName>
    <definedName name="european_parliament">#REF!</definedName>
    <definedName name="f1_time">[11]F1_TIME!$A$1:$D$31</definedName>
    <definedName name="females">'[12]rba table'!$I$10:$I$49</definedName>
    <definedName name="fg_567">[13]FG_567!$A$1:$AC$30</definedName>
    <definedName name="FG_ISC123">[14]FG_123!$A$1:$AZ$45</definedName>
    <definedName name="FG_ISC567">[13]FG_567!$A$1:$AZ$45</definedName>
    <definedName name="fig4b" localSheetId="0">#REF!</definedName>
    <definedName name="fig4b">#REF!</definedName>
    <definedName name="fmtr" localSheetId="0">#REF!</definedName>
    <definedName name="fmtr">#REF!</definedName>
    <definedName name="footno" localSheetId="0">#REF!</definedName>
    <definedName name="footno">#REF!</definedName>
    <definedName name="footnotes" localSheetId="0">#REF!</definedName>
    <definedName name="footnotes">#REF!</definedName>
    <definedName name="footnotes2" localSheetId="0">#REF!</definedName>
    <definedName name="footnotes2">#REF!</definedName>
    <definedName name="GEOG9703" localSheetId="0">#REF!</definedName>
    <definedName name="GEOG9703">#REF!</definedName>
    <definedName name="heading_A">#REF!</definedName>
    <definedName name="headings_current_partB">#REF!</definedName>
    <definedName name="HTML_CodePage" hidden="1">1252</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[15]F1_ALL!$A$1:$AZ$50</definedName>
    <definedName name="indf11">[16]F11_ALL!$A$1:$AZ$15</definedName>
    <definedName name="indf11_94">[17]F11_A94!$A$1:$AE$15</definedName>
    <definedName name="INDF12">[18]F12_ALL!$A$1:$AJ$25</definedName>
    <definedName name="INDF13">[19]F13_ALL!$A$1:$AH$10</definedName>
    <definedName name="INPUT">[20]OUTPUT!$A$1:$E$65536</definedName>
    <definedName name="international_fund_for_Ireland">#REF!</definedName>
    <definedName name="ISO">[21]Results!$B$9</definedName>
    <definedName name="LANGUAGES">#REF!</definedName>
    <definedName name="males">'[12]rba table'!$C$10:$C$49</definedName>
    <definedName name="Measure">[21]Results!$B$11</definedName>
    <definedName name="NAZEV">#N/A</definedName>
    <definedName name="NEZAM96">#N/A</definedName>
    <definedName name="nomenclature_FRENCH">#REF!</definedName>
    <definedName name="p5_age">[22]p5_ageISC5a!$A$1:$D$55</definedName>
    <definedName name="p5nr">[23]P5nr_2!$A$1:$AC$43</definedName>
    <definedName name="PIB" localSheetId="0">#REF!</definedName>
    <definedName name="PIB">#REF!</definedName>
    <definedName name="POpula">[24]POpula!$A$1:$I$1559</definedName>
    <definedName name="popula1">[24]POpula!$A$1:$I$1559</definedName>
    <definedName name="Print_Area">#REF!</definedName>
    <definedName name="ref_B1">#REF!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0">IF([25]Comparison!$B$7,"","not ")</definedName>
    <definedName name="Rentflag">IF([25]Comparison!$B$7,"","not ")</definedName>
    <definedName name="ressources" localSheetId="0">#REF!</definedName>
    <definedName name="ressources">#REF!</definedName>
    <definedName name="rpflux" localSheetId="0">#REF!</definedName>
    <definedName name="rpflux">#REF!</definedName>
    <definedName name="rptof" localSheetId="0">#REF!</definedName>
    <definedName name="rptof">#REF!</definedName>
    <definedName name="rq" localSheetId="0">#REF!</definedName>
    <definedName name="rq">#REF!</definedName>
    <definedName name="shift">[26]Data_Shifted!$I$1</definedName>
    <definedName name="spanners_level1" localSheetId="0">#REF!</definedName>
    <definedName name="spanners_level1">#REF!</definedName>
    <definedName name="spanners_level2" localSheetId="0">#REF!</definedName>
    <definedName name="spanners_level2">#REF!</definedName>
    <definedName name="spanners_level3" localSheetId="0">#REF!</definedName>
    <definedName name="spanners_level3">#REF!</definedName>
    <definedName name="spanners_level4" localSheetId="0">#REF!</definedName>
    <definedName name="spanners_level4">#REF!</definedName>
    <definedName name="spanners_level5" localSheetId="0">#REF!</definedName>
    <definedName name="spanners_level5">#REF!</definedName>
    <definedName name="spanners_levelV" localSheetId="0">#REF!</definedName>
    <definedName name="spanners_levelV">#REF!</definedName>
    <definedName name="spanners_levelX" localSheetId="0">#REF!</definedName>
    <definedName name="spanners_levelX">#REF!</definedName>
    <definedName name="spanners_levelY" localSheetId="0">#REF!</definedName>
    <definedName name="spanners_levelY">#REF!</definedName>
    <definedName name="spanners_levelZ" localSheetId="0">#REF!</definedName>
    <definedName name="spanners_levelZ">#REF!</definedName>
    <definedName name="SPSS">[27]Figure5.6!$B$2:$X$30</definedName>
    <definedName name="stub_lines" localSheetId="0">#REF!</definedName>
    <definedName name="stub_lines">#REF!</definedName>
    <definedName name="STZN">#N/A</definedName>
    <definedName name="T_A4.3_W_2010">'[28]T_A4.6'!$A$8:$O$55</definedName>
    <definedName name="T_A4.6">'[28]T_A4.8 (Web)'!$A$8:$K$47</definedName>
    <definedName name="T3_L_TOT_MW">[29]T3_L_TOT_MW!$G$1:$M$315</definedName>
    <definedName name="T3_MW_2564">[29]T3_L_EDCAT_MW!$G$1:$N$853</definedName>
    <definedName name="T3_N_MW_2564">[29]T3_N_EDCAT_MW!$G$1:$N$857</definedName>
    <definedName name="T3_N_TOT_MW">[29]T3_N_TOT_MW!$G$1:$M$315</definedName>
    <definedName name="T4_N_EDCAT_MW">[30]T4_N_EDCAT_MW!#REF!</definedName>
    <definedName name="Table_DE.4b__Sources_of_private_wealth_accumulation_in_Germany__1870_2010___Multiplicative_decomposition">[31]TableDE4b!$A$3</definedName>
    <definedName name="tableJEL" localSheetId="0">#REF!</definedName>
    <definedName name="tableJEL">#REF!</definedName>
    <definedName name="temp" localSheetId="0">#REF!</definedName>
    <definedName name="temp">#REF!</definedName>
    <definedName name="test" localSheetId="0">[6]Регион!#REF!</definedName>
    <definedName name="test">[6]Регион!#REF!</definedName>
    <definedName name="Title_A4.3_M_2009">'[28]T_A4.6'!$A$5:$O$5</definedName>
    <definedName name="titles" localSheetId="0">#REF!</definedName>
    <definedName name="titles">#REF!</definedName>
    <definedName name="totals" localSheetId="0">#REF!</definedName>
    <definedName name="totals">#REF!</definedName>
    <definedName name="toto">'[32]Graph 3.7.a'!$B$125:$C$151</definedName>
    <definedName name="toto1">[33]Data5.11a!$B$3:$C$34</definedName>
    <definedName name="tt" localSheetId="0">#REF!</definedName>
    <definedName name="tt">#REF!</definedName>
    <definedName name="UHRN96">#N/A</definedName>
    <definedName name="valuevx">42.314159</definedName>
    <definedName name="weight">[34]F5_W!$A$1:$C$33</definedName>
    <definedName name="xxx" localSheetId="0">#REF!</definedName>
    <definedName name="xxx">#REF!</definedName>
    <definedName name="xxxx">#REF!</definedName>
    <definedName name="Year" localSheetId="5">[21]Results!$B$10</definedName>
    <definedName name="Year" localSheetId="0">[25]Output!$C$4:$C$38</definedName>
    <definedName name="Year">[25]Output!$C$4:$C$38</definedName>
    <definedName name="YearLabel" localSheetId="0">[25]Output!$B$15</definedName>
    <definedName name="YearLabel">[25]Output!$B$15</definedName>
    <definedName name="yearly">[35]data_sheet!$D$10:$DV$177</definedName>
    <definedName name="ZAM1_96">#N/A</definedName>
    <definedName name="ZAM96">#N/A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47" l="1"/>
  <c r="M50" i="47"/>
  <c r="M51" i="47"/>
  <c r="L50" i="47"/>
  <c r="L51" i="47"/>
  <c r="K49" i="47"/>
  <c r="K50" i="47"/>
  <c r="K51" i="47"/>
  <c r="J50" i="47"/>
  <c r="J51" i="47"/>
  <c r="I50" i="47"/>
  <c r="I51" i="47"/>
  <c r="H50" i="47"/>
  <c r="H51" i="47"/>
  <c r="G50" i="47"/>
  <c r="G51" i="47"/>
  <c r="F50" i="47"/>
  <c r="F51" i="47"/>
  <c r="E50" i="47"/>
  <c r="E51" i="47"/>
  <c r="L49" i="47"/>
  <c r="J49" i="47"/>
  <c r="I49" i="47"/>
  <c r="H49" i="47"/>
  <c r="G49" i="47"/>
  <c r="F49" i="47"/>
  <c r="E49" i="47"/>
  <c r="D51" i="47"/>
  <c r="C51" i="47"/>
  <c r="B51"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G94" i="33"/>
  <c r="G93" i="33"/>
  <c r="G92" i="33"/>
  <c r="G91" i="33"/>
  <c r="G90" i="33"/>
  <c r="G89" i="33"/>
  <c r="G88" i="33"/>
  <c r="G87" i="33"/>
  <c r="G86" i="33"/>
  <c r="G85" i="33"/>
  <c r="G84" i="33"/>
  <c r="F84" i="33"/>
  <c r="I33" i="33"/>
  <c r="I32" i="33"/>
  <c r="I31" i="33"/>
  <c r="I30" i="33"/>
  <c r="I29" i="33"/>
  <c r="C29" i="33"/>
  <c r="E31" i="33"/>
  <c r="D31" i="33"/>
  <c r="K48" i="33"/>
  <c r="E48" i="33"/>
  <c r="J48" i="33"/>
  <c r="D48" i="33"/>
  <c r="I48" i="33"/>
  <c r="C48" i="33"/>
  <c r="K47" i="33"/>
  <c r="E47" i="33"/>
  <c r="J47" i="33"/>
  <c r="D47" i="33"/>
  <c r="I47" i="33"/>
  <c r="C47" i="33"/>
  <c r="H47" i="33"/>
  <c r="B47" i="33"/>
  <c r="K46" i="33"/>
  <c r="E46" i="33"/>
  <c r="J46" i="33"/>
  <c r="D46" i="33"/>
  <c r="I46" i="33"/>
  <c r="C46" i="33"/>
  <c r="H46" i="33"/>
  <c r="K45" i="33"/>
  <c r="E45" i="33"/>
  <c r="J45" i="33"/>
  <c r="D45" i="33"/>
  <c r="I45" i="33"/>
  <c r="H45" i="33"/>
  <c r="K44" i="33"/>
  <c r="E44" i="33"/>
  <c r="J44" i="33"/>
  <c r="D44" i="33"/>
  <c r="I44" i="33"/>
  <c r="C44" i="33"/>
  <c r="H44" i="33"/>
  <c r="K43" i="33"/>
  <c r="E43" i="33"/>
  <c r="J43" i="33"/>
  <c r="D43" i="33"/>
  <c r="I43" i="33"/>
  <c r="C43" i="33"/>
  <c r="H43" i="33"/>
  <c r="B43" i="33"/>
  <c r="K42" i="33"/>
  <c r="E42" i="33"/>
  <c r="J42" i="33"/>
  <c r="D42" i="33"/>
  <c r="I42" i="33"/>
  <c r="C42" i="33"/>
  <c r="H42" i="33"/>
  <c r="K41" i="33"/>
  <c r="E41" i="33"/>
  <c r="J41" i="33"/>
  <c r="D41" i="33"/>
  <c r="I41" i="33"/>
  <c r="H41" i="33"/>
  <c r="K40" i="33"/>
  <c r="E40" i="33"/>
  <c r="J40" i="33"/>
  <c r="D40" i="33"/>
  <c r="I40" i="33"/>
  <c r="C40" i="33"/>
  <c r="H40" i="33"/>
  <c r="K39" i="33"/>
  <c r="E39" i="33"/>
  <c r="J39" i="33"/>
  <c r="D39" i="33"/>
  <c r="I39" i="33"/>
  <c r="C39" i="33"/>
  <c r="H39" i="33"/>
  <c r="B39" i="33"/>
  <c r="K38" i="33"/>
  <c r="E38" i="33"/>
  <c r="J38" i="33"/>
  <c r="D38" i="33"/>
  <c r="I38" i="33"/>
  <c r="C38" i="33"/>
  <c r="H38" i="33"/>
  <c r="K37" i="33"/>
  <c r="J37" i="33"/>
  <c r="D37" i="33"/>
  <c r="I37" i="33"/>
  <c r="H37" i="33"/>
  <c r="K36" i="33"/>
  <c r="E36" i="33"/>
  <c r="J36" i="33"/>
  <c r="D36" i="33"/>
  <c r="I36" i="33"/>
  <c r="C36" i="33"/>
  <c r="H36" i="33"/>
  <c r="K35" i="33"/>
  <c r="E35" i="33"/>
  <c r="J35" i="33"/>
  <c r="D35" i="33"/>
  <c r="I35" i="33"/>
  <c r="C35" i="33"/>
  <c r="H35" i="33"/>
  <c r="B35" i="33"/>
  <c r="K34" i="33"/>
  <c r="E34" i="33"/>
  <c r="J34" i="33"/>
  <c r="D34" i="33"/>
  <c r="I34" i="33"/>
  <c r="C34" i="33"/>
  <c r="H34" i="33"/>
  <c r="K33" i="33"/>
  <c r="E33" i="33"/>
  <c r="J33" i="33"/>
  <c r="D33" i="33"/>
  <c r="H33" i="33"/>
  <c r="K32" i="33"/>
  <c r="E32" i="33"/>
  <c r="J32" i="33"/>
  <c r="H32" i="33"/>
  <c r="K31" i="33"/>
  <c r="J31" i="33"/>
  <c r="H31" i="33"/>
  <c r="B31" i="33"/>
  <c r="K30" i="33"/>
  <c r="E30" i="33"/>
  <c r="J30" i="33"/>
  <c r="H30" i="33"/>
  <c r="K29" i="33"/>
  <c r="E29" i="33"/>
  <c r="J29" i="33"/>
  <c r="D29" i="33"/>
  <c r="H29" i="33"/>
  <c r="B29" i="33"/>
  <c r="H48" i="33"/>
  <c r="B48" i="33"/>
  <c r="C37" i="33"/>
  <c r="D32" i="33"/>
  <c r="B37" i="33"/>
  <c r="B45" i="33"/>
  <c r="C45" i="33"/>
  <c r="E37" i="33"/>
  <c r="C32" i="33"/>
  <c r="B41" i="33"/>
  <c r="B33" i="33"/>
  <c r="C41" i="33"/>
  <c r="C30" i="33"/>
  <c r="C31" i="33"/>
  <c r="D30" i="33"/>
  <c r="C33" i="33"/>
  <c r="B30" i="33"/>
  <c r="B34" i="33"/>
  <c r="B38" i="33"/>
  <c r="B40" i="33"/>
  <c r="B42" i="33"/>
  <c r="B46" i="33"/>
  <c r="B32" i="33"/>
  <c r="B36" i="33"/>
  <c r="B44" i="33"/>
  <c r="K171" i="33"/>
  <c r="J171" i="33"/>
  <c r="I171" i="33"/>
  <c r="H171" i="33"/>
  <c r="K170" i="33"/>
  <c r="J170" i="33"/>
  <c r="I170" i="33"/>
  <c r="H170" i="33"/>
  <c r="K169" i="33"/>
  <c r="J169" i="33"/>
  <c r="I169" i="33"/>
  <c r="H169" i="33"/>
  <c r="K168" i="33"/>
  <c r="J168" i="33"/>
  <c r="I168" i="33"/>
  <c r="H168" i="33"/>
  <c r="K167" i="33"/>
  <c r="J167" i="33"/>
  <c r="I167" i="33"/>
  <c r="H167" i="33"/>
  <c r="K166" i="33"/>
  <c r="J166" i="33"/>
  <c r="I166" i="33"/>
  <c r="H166" i="33"/>
  <c r="K165" i="33"/>
  <c r="J165" i="33"/>
  <c r="I165" i="33"/>
  <c r="H165" i="33"/>
  <c r="K164" i="33"/>
  <c r="J164" i="33"/>
  <c r="I164" i="33"/>
  <c r="H164" i="33"/>
  <c r="K163" i="33"/>
  <c r="J163" i="33"/>
  <c r="I163" i="33"/>
  <c r="H163" i="33"/>
  <c r="K162" i="33"/>
  <c r="J162" i="33"/>
  <c r="I162" i="33"/>
  <c r="H162" i="33"/>
  <c r="K161" i="33"/>
  <c r="J161" i="33"/>
  <c r="I161" i="33"/>
  <c r="H161" i="33"/>
  <c r="K160" i="33"/>
  <c r="J160" i="33"/>
  <c r="I160" i="33"/>
  <c r="H160" i="33"/>
  <c r="K159" i="33"/>
  <c r="J159" i="33"/>
  <c r="I159" i="33"/>
  <c r="H159" i="33"/>
  <c r="K158" i="33"/>
  <c r="J158" i="33"/>
  <c r="I158" i="33"/>
  <c r="H158" i="33"/>
  <c r="K157" i="33"/>
  <c r="J157" i="33"/>
  <c r="I157" i="33"/>
  <c r="H157" i="33"/>
  <c r="K156" i="33"/>
  <c r="J156" i="33"/>
  <c r="I156" i="33"/>
  <c r="H156" i="33"/>
  <c r="K155" i="33"/>
  <c r="J155" i="33"/>
  <c r="I155" i="33"/>
  <c r="H155" i="33"/>
  <c r="K154" i="33"/>
  <c r="J154" i="33"/>
  <c r="I154" i="33"/>
  <c r="H154" i="33"/>
  <c r="K153" i="33"/>
  <c r="J153" i="33"/>
  <c r="I153" i="33"/>
  <c r="H153" i="33"/>
  <c r="K152" i="33"/>
  <c r="J152" i="33"/>
  <c r="I152" i="33"/>
  <c r="H152" i="33"/>
  <c r="K151" i="33"/>
  <c r="J151" i="33"/>
  <c r="I151" i="33"/>
  <c r="H151" i="33"/>
  <c r="K150" i="33"/>
  <c r="J150" i="33"/>
  <c r="I150" i="33"/>
  <c r="H150" i="33"/>
  <c r="K149" i="33"/>
  <c r="J149" i="33"/>
  <c r="I149" i="33"/>
  <c r="H149" i="33"/>
  <c r="K148" i="33"/>
  <c r="J148" i="33"/>
  <c r="I148" i="33"/>
  <c r="H148" i="33"/>
  <c r="K147" i="33"/>
  <c r="J147" i="33"/>
  <c r="I147" i="33"/>
  <c r="H147" i="33"/>
  <c r="K146" i="33"/>
  <c r="J146" i="33"/>
  <c r="I146" i="33"/>
  <c r="H146" i="33"/>
  <c r="K145" i="33"/>
  <c r="J145" i="33"/>
  <c r="I145" i="33"/>
  <c r="H145" i="33"/>
  <c r="K144" i="33"/>
  <c r="J144" i="33"/>
  <c r="I144" i="33"/>
  <c r="H144" i="33"/>
  <c r="K143" i="33"/>
  <c r="J143" i="33"/>
  <c r="I143" i="33"/>
  <c r="H143" i="33"/>
  <c r="K142" i="33"/>
  <c r="J142" i="33"/>
  <c r="I142" i="33"/>
  <c r="H142" i="33"/>
  <c r="K141" i="33"/>
  <c r="J141" i="33"/>
  <c r="I141" i="33"/>
  <c r="H141" i="33"/>
  <c r="K140" i="33"/>
  <c r="J140" i="33"/>
  <c r="I140" i="33"/>
  <c r="H140" i="33"/>
  <c r="K139" i="33"/>
  <c r="J139" i="33"/>
  <c r="I139" i="33"/>
  <c r="H139" i="33"/>
  <c r="K138" i="33"/>
  <c r="J138" i="33"/>
  <c r="I138" i="33"/>
  <c r="H138" i="33"/>
  <c r="K137" i="33"/>
  <c r="J137" i="33"/>
  <c r="I137" i="33"/>
  <c r="H137" i="33"/>
  <c r="K136" i="33"/>
  <c r="J136" i="33"/>
  <c r="I136" i="33"/>
  <c r="H136" i="33"/>
  <c r="K135" i="33"/>
  <c r="J135" i="33"/>
  <c r="I135" i="33"/>
  <c r="H135" i="33"/>
  <c r="K134" i="33"/>
  <c r="J134" i="33"/>
  <c r="I134" i="33"/>
  <c r="H134" i="33"/>
  <c r="K133" i="33"/>
  <c r="J133" i="33"/>
  <c r="I133" i="33"/>
  <c r="H133" i="33"/>
  <c r="K132" i="33"/>
  <c r="J132" i="33"/>
  <c r="I132" i="33"/>
  <c r="H132" i="33"/>
  <c r="K131" i="33"/>
  <c r="J131" i="33"/>
  <c r="I131" i="33"/>
  <c r="H131" i="33"/>
  <c r="K130" i="33"/>
  <c r="J130" i="33"/>
  <c r="I130" i="33"/>
  <c r="H130" i="33"/>
  <c r="K129" i="33"/>
  <c r="J129" i="33"/>
  <c r="I129" i="33"/>
  <c r="H129" i="33"/>
  <c r="K128" i="33"/>
  <c r="J128" i="33"/>
  <c r="I128" i="33"/>
  <c r="H128" i="33"/>
  <c r="K127" i="33"/>
  <c r="J127" i="33"/>
  <c r="I127" i="33"/>
  <c r="H127" i="33"/>
  <c r="K126" i="33"/>
  <c r="J126" i="33"/>
  <c r="I126" i="33"/>
  <c r="H126" i="33"/>
  <c r="K125" i="33"/>
  <c r="J125" i="33"/>
  <c r="I125" i="33"/>
  <c r="H125" i="33"/>
  <c r="K124" i="33"/>
  <c r="J124" i="33"/>
  <c r="I124" i="33"/>
  <c r="H124" i="33"/>
  <c r="K123" i="33"/>
  <c r="J123" i="33"/>
  <c r="I123" i="33"/>
  <c r="H123" i="33"/>
  <c r="K122" i="33"/>
  <c r="J122" i="33"/>
  <c r="I122" i="33"/>
  <c r="H122" i="33"/>
  <c r="K121" i="33"/>
  <c r="J121" i="33"/>
  <c r="I121" i="33"/>
  <c r="H121" i="33"/>
  <c r="K120" i="33"/>
  <c r="J120" i="33"/>
  <c r="I120" i="33"/>
  <c r="H120" i="33"/>
  <c r="K119" i="33"/>
  <c r="J119" i="33"/>
  <c r="I119" i="33"/>
  <c r="H119" i="33"/>
  <c r="K118" i="33"/>
  <c r="J118" i="33"/>
  <c r="I118" i="33"/>
  <c r="H118" i="33"/>
  <c r="K117" i="33"/>
  <c r="J117" i="33"/>
  <c r="I117" i="33"/>
  <c r="H117" i="33"/>
  <c r="K116" i="33"/>
  <c r="J116" i="33"/>
  <c r="I116" i="33"/>
  <c r="H116" i="33"/>
  <c r="K115" i="33"/>
  <c r="J115" i="33"/>
  <c r="I115" i="33"/>
  <c r="H115" i="33"/>
  <c r="K114" i="33"/>
  <c r="J114" i="33"/>
  <c r="I114" i="33"/>
  <c r="H114" i="33"/>
  <c r="K113" i="33"/>
  <c r="J113" i="33"/>
  <c r="I113" i="33"/>
  <c r="H113" i="33"/>
  <c r="K112" i="33"/>
  <c r="J112" i="33"/>
  <c r="I112" i="33"/>
  <c r="H112" i="33"/>
  <c r="K111" i="33"/>
  <c r="J111" i="33"/>
  <c r="I111" i="33"/>
  <c r="H111" i="33"/>
  <c r="K110" i="33"/>
  <c r="J110" i="33"/>
  <c r="I110" i="33"/>
  <c r="H110" i="33"/>
  <c r="K109" i="33"/>
  <c r="J109" i="33"/>
  <c r="I109" i="33"/>
  <c r="H109" i="33"/>
  <c r="K108" i="33"/>
  <c r="J108" i="33"/>
  <c r="I108" i="33"/>
  <c r="H108" i="33"/>
  <c r="K107" i="33"/>
  <c r="J107" i="33"/>
  <c r="I107" i="33"/>
  <c r="H107" i="33"/>
  <c r="K106" i="33"/>
  <c r="J106" i="33"/>
  <c r="I106" i="33"/>
  <c r="H106" i="33"/>
  <c r="K105" i="33"/>
  <c r="J105" i="33"/>
  <c r="I105" i="33"/>
  <c r="H105" i="33"/>
  <c r="K104" i="33"/>
  <c r="J104" i="33"/>
  <c r="I104" i="33"/>
  <c r="H104" i="33"/>
  <c r="AB25" i="33"/>
  <c r="P25" i="33"/>
  <c r="AB14" i="33"/>
  <c r="AD15" i="33"/>
  <c r="AB15" i="33"/>
  <c r="P15" i="33"/>
  <c r="AD16" i="33"/>
  <c r="AD17" i="33"/>
  <c r="AB17" i="33"/>
  <c r="P17" i="33"/>
  <c r="AB18" i="33"/>
  <c r="P18" i="33"/>
  <c r="AD18" i="33"/>
  <c r="AB19" i="33"/>
  <c r="P19" i="33"/>
  <c r="AD19" i="33"/>
  <c r="AB20" i="33"/>
  <c r="P20" i="33"/>
  <c r="AD20" i="33"/>
  <c r="AB21" i="33"/>
  <c r="P21" i="33"/>
  <c r="AD21" i="33"/>
  <c r="AB22" i="33"/>
  <c r="P22" i="33"/>
  <c r="AD22" i="33"/>
  <c r="AD23" i="33"/>
  <c r="AB23" i="33"/>
  <c r="AD24" i="33"/>
  <c r="AB24" i="33"/>
  <c r="P24" i="33"/>
  <c r="AD25" i="33"/>
  <c r="AB26" i="33"/>
  <c r="P26" i="33"/>
  <c r="AB27" i="33"/>
  <c r="P27" i="33"/>
  <c r="AB28" i="33"/>
  <c r="P28" i="33"/>
  <c r="AD28" i="33"/>
  <c r="E91" i="33"/>
  <c r="E93" i="33"/>
  <c r="E71" i="33"/>
  <c r="E68" i="33"/>
  <c r="E87" i="33"/>
  <c r="AD26" i="33"/>
  <c r="AD27" i="33"/>
  <c r="P14" i="33"/>
  <c r="AB13" i="33"/>
  <c r="P23" i="33"/>
  <c r="AB16" i="33"/>
  <c r="P16" i="33"/>
  <c r="H14" i="33"/>
  <c r="C91" i="33"/>
  <c r="C87" i="33"/>
  <c r="H27" i="33"/>
  <c r="H17" i="33"/>
  <c r="H19" i="33"/>
  <c r="H15" i="33"/>
  <c r="H23" i="33"/>
  <c r="D87" i="33"/>
  <c r="C93" i="33"/>
  <c r="E58" i="33"/>
  <c r="D58" i="33"/>
  <c r="E51" i="33"/>
  <c r="E77" i="33"/>
  <c r="E56" i="33"/>
  <c r="E70" i="33"/>
  <c r="E57" i="33"/>
  <c r="E78" i="33"/>
  <c r="E73" i="33"/>
  <c r="D71" i="33"/>
  <c r="C58" i="33"/>
  <c r="E83" i="33"/>
  <c r="E67" i="33"/>
  <c r="E74" i="33"/>
  <c r="E89" i="33"/>
  <c r="E94" i="33"/>
  <c r="E66" i="33"/>
  <c r="C68" i="33"/>
  <c r="P13" i="33"/>
  <c r="AB12" i="33"/>
  <c r="E64" i="33"/>
  <c r="E49" i="33"/>
  <c r="E50" i="33"/>
  <c r="E63" i="33"/>
  <c r="D91" i="33"/>
  <c r="E81" i="33"/>
  <c r="E60" i="33"/>
  <c r="H18" i="33"/>
  <c r="H21" i="33"/>
  <c r="H25" i="33"/>
  <c r="H26" i="33"/>
  <c r="H24" i="33"/>
  <c r="H16" i="33"/>
  <c r="H20" i="33"/>
  <c r="H28" i="33"/>
  <c r="H22" i="33"/>
  <c r="E75" i="33"/>
  <c r="E72" i="33"/>
  <c r="E61" i="33"/>
  <c r="E86" i="33"/>
  <c r="E55" i="33"/>
  <c r="E52" i="33"/>
  <c r="E54" i="33"/>
  <c r="E84" i="33"/>
  <c r="E65" i="33"/>
  <c r="D68" i="33"/>
  <c r="E59" i="33"/>
  <c r="C71" i="33"/>
  <c r="E69" i="33"/>
  <c r="E53" i="33"/>
  <c r="E82" i="33"/>
  <c r="D88" i="33"/>
  <c r="E80" i="33"/>
  <c r="D93" i="33"/>
  <c r="E62" i="33"/>
  <c r="E85" i="33"/>
  <c r="E92" i="33"/>
  <c r="C74" i="33"/>
  <c r="C60" i="33"/>
  <c r="D83" i="33"/>
  <c r="B87" i="33"/>
  <c r="F87" i="33"/>
  <c r="B70" i="33"/>
  <c r="C72" i="33"/>
  <c r="B89" i="33"/>
  <c r="F89" i="33"/>
  <c r="B83" i="33"/>
  <c r="C75" i="33"/>
  <c r="D79" i="33"/>
  <c r="C94" i="33"/>
  <c r="C83" i="33"/>
  <c r="D75" i="33"/>
  <c r="D82" i="33"/>
  <c r="B86" i="33"/>
  <c r="F86" i="33"/>
  <c r="C61" i="33"/>
  <c r="B64" i="33"/>
  <c r="D49" i="33"/>
  <c r="H13" i="33"/>
  <c r="D50" i="33"/>
  <c r="C50" i="33"/>
  <c r="B71" i="33"/>
  <c r="D94" i="33"/>
  <c r="C77" i="33"/>
  <c r="D61" i="33"/>
  <c r="D73" i="33"/>
  <c r="C53" i="33"/>
  <c r="D51" i="33"/>
  <c r="B54" i="33"/>
  <c r="D55" i="33"/>
  <c r="D70" i="33"/>
  <c r="C67" i="33"/>
  <c r="D77" i="33"/>
  <c r="C76" i="33"/>
  <c r="D53" i="33"/>
  <c r="D67" i="33"/>
  <c r="D60" i="33"/>
  <c r="D84" i="33"/>
  <c r="D54" i="33"/>
  <c r="C84" i="33"/>
  <c r="B84" i="33"/>
  <c r="C55" i="33"/>
  <c r="B94" i="33"/>
  <c r="F94" i="33"/>
  <c r="D63" i="33"/>
  <c r="B75" i="33"/>
  <c r="C57" i="33"/>
  <c r="D64" i="33"/>
  <c r="B93" i="33"/>
  <c r="F93" i="33"/>
  <c r="D89" i="33"/>
  <c r="B59" i="33"/>
  <c r="B52" i="33"/>
  <c r="E79" i="33"/>
  <c r="E90" i="33"/>
  <c r="D90" i="33"/>
  <c r="D80" i="33"/>
  <c r="D86" i="33"/>
  <c r="C65" i="33"/>
  <c r="B67" i="33"/>
  <c r="B58" i="33"/>
  <c r="B82" i="33"/>
  <c r="B55" i="33"/>
  <c r="D92" i="33"/>
  <c r="E76" i="33"/>
  <c r="D76" i="33"/>
  <c r="P12" i="33"/>
  <c r="H12" i="33"/>
  <c r="AB11" i="33"/>
  <c r="C49" i="33"/>
  <c r="C78" i="33"/>
  <c r="C73" i="33"/>
  <c r="C86" i="33"/>
  <c r="C66" i="33"/>
  <c r="C80" i="33"/>
  <c r="D74" i="33"/>
  <c r="B61" i="33"/>
  <c r="D78" i="33"/>
  <c r="B85" i="33"/>
  <c r="F85" i="33"/>
  <c r="B60" i="33"/>
  <c r="C64" i="33"/>
  <c r="C81" i="33"/>
  <c r="D62" i="33"/>
  <c r="D81" i="33"/>
  <c r="C54" i="33"/>
  <c r="D72" i="33"/>
  <c r="D56" i="33"/>
  <c r="B62" i="33"/>
  <c r="B68" i="33"/>
  <c r="D69" i="33"/>
  <c r="B57" i="33"/>
  <c r="B74" i="33"/>
  <c r="B73" i="33"/>
  <c r="C63" i="33"/>
  <c r="D52" i="33"/>
  <c r="B92" i="33"/>
  <c r="F92" i="33"/>
  <c r="B66" i="33"/>
  <c r="D85" i="33"/>
  <c r="C69" i="33"/>
  <c r="B91" i="33"/>
  <c r="F91" i="33"/>
  <c r="B90" i="33"/>
  <c r="F90" i="33"/>
  <c r="B53" i="33"/>
  <c r="B50" i="33"/>
  <c r="C56" i="33"/>
  <c r="C59" i="33"/>
  <c r="C85" i="33"/>
  <c r="B56" i="33"/>
  <c r="C89" i="33"/>
  <c r="C51" i="33"/>
  <c r="C52" i="33"/>
  <c r="C92" i="33"/>
  <c r="B88" i="33"/>
  <c r="F88" i="33"/>
  <c r="B69" i="33"/>
  <c r="B51" i="33"/>
  <c r="D66" i="33"/>
  <c r="D57" i="33"/>
  <c r="C90" i="33"/>
  <c r="E88" i="33"/>
  <c r="C88" i="33"/>
  <c r="B72" i="33"/>
  <c r="B65" i="33"/>
  <c r="B63" i="33"/>
  <c r="C70" i="33"/>
  <c r="D59" i="33"/>
  <c r="D65" i="33"/>
  <c r="C82" i="33"/>
  <c r="C62" i="33"/>
  <c r="C79" i="33"/>
  <c r="B49" i="33"/>
  <c r="P11" i="33"/>
  <c r="H11" i="33"/>
  <c r="AB10" i="33"/>
  <c r="B76" i="33"/>
  <c r="B77" i="33"/>
  <c r="P10" i="33"/>
  <c r="H10" i="33"/>
  <c r="AB9" i="33"/>
  <c r="B78" i="33"/>
  <c r="P9" i="33"/>
  <c r="H9" i="33"/>
  <c r="B79" i="33"/>
  <c r="B80" i="33"/>
  <c r="B81" i="33"/>
  <c r="C22" i="11"/>
  <c r="E22" i="11"/>
  <c r="G22" i="11"/>
  <c r="I22" i="11"/>
  <c r="K22" i="11"/>
  <c r="M22" i="11"/>
  <c r="O22" i="11"/>
  <c r="Q22" i="11"/>
  <c r="S22" i="11"/>
  <c r="U22" i="11"/>
  <c r="W22" i="11"/>
  <c r="C23" i="11"/>
  <c r="E23" i="11"/>
  <c r="G23" i="11"/>
  <c r="I23" i="11"/>
  <c r="K23" i="11"/>
  <c r="M23" i="11"/>
  <c r="O23" i="11"/>
  <c r="Q23" i="11"/>
  <c r="S23" i="11"/>
  <c r="U23" i="11"/>
  <c r="W23" i="11"/>
  <c r="C24" i="11"/>
  <c r="E24" i="11"/>
  <c r="G24" i="11"/>
  <c r="I24" i="11"/>
  <c r="K24" i="11"/>
  <c r="M24" i="11"/>
  <c r="O24" i="11"/>
  <c r="Q24" i="11"/>
  <c r="S24" i="11"/>
  <c r="U24" i="11"/>
  <c r="W24" i="11"/>
  <c r="C25" i="11"/>
  <c r="E25" i="11"/>
  <c r="G25" i="11"/>
  <c r="I25" i="11"/>
  <c r="K25" i="11"/>
  <c r="M25" i="11"/>
  <c r="O25" i="11"/>
  <c r="Q25" i="11"/>
  <c r="S25" i="11"/>
  <c r="U25" i="11"/>
  <c r="W25" i="11"/>
  <c r="C26" i="11"/>
  <c r="E26" i="11"/>
  <c r="G26" i="11"/>
  <c r="I26" i="11"/>
  <c r="K26" i="11"/>
  <c r="M26" i="11"/>
  <c r="O26" i="11"/>
  <c r="Q26" i="11"/>
  <c r="C27" i="11"/>
  <c r="E27" i="11"/>
  <c r="G27" i="11"/>
  <c r="I27" i="11"/>
  <c r="K27" i="11"/>
  <c r="M27" i="11"/>
  <c r="O27" i="11"/>
  <c r="Q27" i="11"/>
  <c r="C28" i="11"/>
  <c r="E28" i="11"/>
  <c r="G28" i="11"/>
  <c r="I28" i="11"/>
  <c r="K28" i="11"/>
  <c r="M28" i="11"/>
  <c r="O28" i="11"/>
  <c r="Q28" i="11"/>
  <c r="C29" i="11"/>
  <c r="E29" i="11"/>
  <c r="G29" i="11"/>
  <c r="I29" i="11"/>
  <c r="K29" i="11"/>
  <c r="M29" i="11"/>
  <c r="O29" i="11"/>
  <c r="Q29" i="11"/>
</calcChain>
</file>

<file path=xl/sharedStrings.xml><?xml version="1.0" encoding="utf-8"?>
<sst xmlns="http://schemas.openxmlformats.org/spreadsheetml/2006/main" count="327" uniqueCount="124">
  <si>
    <t>Etats-Unis</t>
  </si>
  <si>
    <t>http://stats.oecd.org/index.aspx?queryid=79391</t>
  </si>
  <si>
    <t xml:space="preserve">Please refer to the Reader's Guide for information concerning symbols for missing data and abbreviations.                                                                                                                                                                                                                                                                                                                                                                                                                                                                                                                                                                                                                                                                                                                                                                                                                                                                                                                                                                                                                                                                                                                                                                                                                                                                                                                                                                                                                                                                                                                                                                                                                                                                                                                                                                                                                                                                                                                                                                                                                                                                                                                                                                                                                                                                                                                                                                                                                  </t>
  </si>
  <si>
    <r>
      <rPr>
        <b/>
        <sz val="8"/>
        <rFont val="Arial"/>
        <family val="2"/>
      </rPr>
      <t>Source:</t>
    </r>
    <r>
      <rPr>
        <sz val="8"/>
        <rFont val="Arial"/>
        <family val="2"/>
      </rPr>
      <t xml:space="preserve"> OECD / UIS / Eurostat (2017). See </t>
    </r>
    <r>
      <rPr>
        <i/>
        <sz val="8"/>
        <rFont val="Arial"/>
        <family val="2"/>
      </rPr>
      <t>Source</t>
    </r>
    <r>
      <rPr>
        <sz val="8"/>
        <rFont val="Arial"/>
        <family val="2"/>
      </rPr>
      <t xml:space="preserve"> section for more information and Annex 3 for notes (www.oecd.org/education/education-at-a-glance-19991487.htm). </t>
    </r>
  </si>
  <si>
    <t>6. Expenditure on public institutions for bachelor's, master's and doctoral degrees.</t>
  </si>
  <si>
    <t>5. Private expenditure on government-dependent private institutions is included under public institutions.</t>
  </si>
  <si>
    <t>4. Year of reference 2015.</t>
  </si>
  <si>
    <t>3. Some levels of education are included with others. Refer to "x" code in Table B1.1 for details.</t>
  </si>
  <si>
    <t>2. Including subsidies attributable to payments to educational institutions received from public sources.</t>
  </si>
  <si>
    <t>1. Excluding international funds.</t>
  </si>
  <si>
    <r>
      <rPr>
        <b/>
        <sz val="8"/>
        <rFont val="Arial"/>
        <family val="2"/>
      </rPr>
      <t>Note</t>
    </r>
    <r>
      <rPr>
        <sz val="8"/>
        <rFont val="Arial"/>
        <family val="2"/>
      </rPr>
      <t xml:space="preserve">: Private expenditure figures include tuition fee loans. Loan repayments from private individuals are not taken into account, and so the private contribution to education costs may be under-represented. Public expenditure figures presented here exclude undistributed programmes. See </t>
    </r>
    <r>
      <rPr>
        <i/>
        <sz val="8"/>
        <rFont val="Arial"/>
        <family val="2"/>
      </rPr>
      <t xml:space="preserve">Definitions </t>
    </r>
    <r>
      <rPr>
        <sz val="8"/>
        <rFont val="Arial"/>
        <family val="2"/>
      </rPr>
      <t>and</t>
    </r>
    <r>
      <rPr>
        <i/>
        <sz val="8"/>
        <rFont val="Arial"/>
        <family val="2"/>
      </rPr>
      <t xml:space="preserve"> Methodology</t>
    </r>
    <r>
      <rPr>
        <sz val="8"/>
        <rFont val="Arial"/>
        <family val="2"/>
      </rPr>
      <t xml:space="preserve"> sections for more information. Data and more breakdowns are available at http://stats.oecd.org/, Education at a Glance Database.</t>
    </r>
  </si>
  <si>
    <t>m</t>
  </si>
  <si>
    <t>Switzerland</t>
  </si>
  <si>
    <t>South Africa</t>
  </si>
  <si>
    <t>Saudi Arabia</t>
  </si>
  <si>
    <t>Partners</t>
  </si>
  <si>
    <t>India</t>
  </si>
  <si>
    <t>Greece</t>
  </si>
  <si>
    <t>Costa Rica</t>
  </si>
  <si>
    <t>China</t>
  </si>
  <si>
    <t>Brazil</t>
  </si>
  <si>
    <t>Finland</t>
  </si>
  <si>
    <t>Norway</t>
  </si>
  <si>
    <t>Luxembourg</t>
  </si>
  <si>
    <t>x(12)</t>
  </si>
  <si>
    <t>x(8)</t>
  </si>
  <si>
    <t>x(4)</t>
  </si>
  <si>
    <t>Denmark</t>
  </si>
  <si>
    <t>Austria</t>
  </si>
  <si>
    <t/>
  </si>
  <si>
    <t>Iceland</t>
  </si>
  <si>
    <t>Sweden</t>
  </si>
  <si>
    <t>Belgium</t>
  </si>
  <si>
    <t>Argentina</t>
  </si>
  <si>
    <t>Slovenia</t>
  </si>
  <si>
    <t>Germany</t>
  </si>
  <si>
    <t>Estonia</t>
  </si>
  <si>
    <t>Poland</t>
  </si>
  <si>
    <t>France</t>
  </si>
  <si>
    <t>Latvia</t>
  </si>
  <si>
    <t>EU22 average</t>
  </si>
  <si>
    <t>Slovak Republic</t>
  </si>
  <si>
    <t>Lithuania</t>
  </si>
  <si>
    <t>Czech Republic</t>
  </si>
  <si>
    <t>Indonesia</t>
  </si>
  <si>
    <t>Turkey</t>
  </si>
  <si>
    <t>a</t>
  </si>
  <si>
    <t>Ireland</t>
  </si>
  <si>
    <t>Mexico</t>
  </si>
  <si>
    <t>OECD average</t>
  </si>
  <si>
    <t>Netherlands</t>
  </si>
  <si>
    <t>Hungary</t>
  </si>
  <si>
    <t>Spain</t>
  </si>
  <si>
    <t>Russian Federation</t>
  </si>
  <si>
    <t>Italy</t>
  </si>
  <si>
    <t>Portugal</t>
  </si>
  <si>
    <t>Israel</t>
  </si>
  <si>
    <t>New Zealand</t>
  </si>
  <si>
    <t>Canada</t>
  </si>
  <si>
    <t>Colombia</t>
  </si>
  <si>
    <t>Australia</t>
  </si>
  <si>
    <t>Chile</t>
  </si>
  <si>
    <t>United States</t>
  </si>
  <si>
    <t>Korea</t>
  </si>
  <si>
    <t>Japan</t>
  </si>
  <si>
    <t>United Kingdom</t>
  </si>
  <si>
    <t>Allemagne/Autriche/ Suède/Danemark/ Norvège</t>
  </si>
  <si>
    <t>France/Italie/Espagne</t>
  </si>
  <si>
    <t>Royaume-Uni/ Canada/Australie/ Nouvelle-Zélande</t>
  </si>
  <si>
    <t>OECD</t>
  </si>
  <si>
    <t>All private sources</t>
  </si>
  <si>
    <t>Expenditure of other private entities</t>
  </si>
  <si>
    <t>Household expenditure</t>
  </si>
  <si>
    <t>Private sources</t>
  </si>
  <si>
    <t>Public sources</t>
  </si>
  <si>
    <t>Primary to tertiary education</t>
  </si>
  <si>
    <t>Tertiary education</t>
  </si>
  <si>
    <t>Primary, secondary and post-secondary non-tertiary education</t>
  </si>
  <si>
    <t>Distribution of disaggregated public and private sources of funds for educational institutions after transfers from public sources</t>
  </si>
  <si>
    <t xml:space="preserve">Relative proportions of disaggregated public and private expenditure on educational institutions, by level of education (2014) </t>
  </si>
  <si>
    <t>Table B3.1b.</t>
  </si>
  <si>
    <t>Version 2 - Last updated: 03-Oct-2017</t>
  </si>
  <si>
    <t xml:space="preserve">Table B3.1b. Relative proportions of disaggregated public and private expenditure on educational institutions, by level of education (2014) </t>
  </si>
  <si>
    <t>Indicator B3</t>
  </si>
  <si>
    <t>Education at a Glance 2017: OECD Indicators - © OECD 2017</t>
  </si>
  <si>
    <t>Note: State-guaranteed student loans (and other transfers from public to private sources) are including in private sources on this table; they can represent a large part of total private expenditures, e.g. about half in UK-NZ-Austalia. Unfortunately available sources do not distinguish between loan guarantees and subsidies. See OECD Education Indicators in Focus n°56, november 2017.</t>
  </si>
  <si>
    <t>P90-100</t>
  </si>
  <si>
    <t>P50-90</t>
  </si>
  <si>
    <t>P0-50</t>
  </si>
  <si>
    <t>USA</t>
  </si>
  <si>
    <t>UK</t>
  </si>
  <si>
    <t>France with correction for under-employment post-2005 (assuming employement rate follows the same evolution as Germany post-2005 and that the productivity of the newly employed is equal to 70% of productivity of those already employed)</t>
  </si>
  <si>
    <t>Employment rate (total employment/total population)</t>
  </si>
  <si>
    <t>Employment rate (total employment 15-64/total population 15-64)</t>
  </si>
  <si>
    <t>Employment rate (total employment 25-54/total population 25-54)</t>
  </si>
  <si>
    <t>Average annual hours worked (per capita)</t>
  </si>
  <si>
    <t>GDP per hour of work (constant euros 2015, PPP)</t>
  </si>
  <si>
    <t>GDP per hour of work (constant euros 2015, PPP, relative to USA =100)</t>
  </si>
  <si>
    <t>Note (01/02/2019: all 1970-2015 series are exctrated from january 2017 LM blog post) (03/01/2017): All series are from OECD database (see formulas and following sheets), except: (i) Germany hours of work 1970-1990: missing in OECD, I use BLS table 7a (similar in 1991-2011); (ii) France total employment 1994-2003 missing in OECD; I use INSEE total employment series (see formulas); (iii) Italy hours of work 1980-1994: missing in OECD, I use BLS table 7a (similar in 1995-2011); 1970-1979:  I assume same evolution as average FR-GE-UK.</t>
  </si>
  <si>
    <t>Données utilisées pour les graphiques sur la productivité du travail</t>
  </si>
  <si>
    <t>Allemagne</t>
  </si>
  <si>
    <t>Royaume-Uni</t>
  </si>
  <si>
    <t>(01/02/2019) Séries per capita GDP WID world PPP euros 2017</t>
  </si>
  <si>
    <t>Data series used for figures on private share in investment funding etc.: computed from OECD Education at A Glance 2017, Table B3.1b (see formulas below)</t>
  </si>
  <si>
    <t>Average annual hours worked (per employed individual)</t>
  </si>
  <si>
    <t>Same with 50% relative productivity assumption</t>
  </si>
  <si>
    <t>60-year-old+</t>
  </si>
  <si>
    <t>40-59-year-old</t>
  </si>
  <si>
    <t>20-39-year-old</t>
  </si>
  <si>
    <t>Wealth shares (in % total wealth)</t>
  </si>
  <si>
    <r>
      <t xml:space="preserve">Wealth shares by age groups 
</t>
    </r>
    <r>
      <rPr>
        <sz val="12"/>
        <rFont val="Arial"/>
        <family val="2"/>
      </rPr>
      <t>(GGP Wealth 2016, AppendixB, Table B20)</t>
    </r>
  </si>
  <si>
    <r>
      <t xml:space="preserve">Long-run serie on wealth concentration in France, 1800-2014
</t>
    </r>
    <r>
      <rPr>
        <sz val="12"/>
        <rFont val="Arial"/>
        <family val="2"/>
      </rPr>
      <t>(Wealth Appendix A, Dataseries)</t>
    </r>
  </si>
  <si>
    <t>Séries utilisées pour la concentration de la propriété en fonction de l'âge</t>
  </si>
  <si>
    <t>Source: GGP 2016 (Garbinti-Goupille-Lebret-Piketty)</t>
  </si>
  <si>
    <t>(last revised: 7/1/2020)</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</si>
  <si>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</si>
  <si>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</si>
  <si>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</si>
  <si>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</si>
  <si>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Supplementary tables and figures from Chapter 11: Social-democratic societies: incomplete equality</t>
  </si>
  <si>
    <t>Japan/Korea</t>
  </si>
  <si>
    <t>Chile/Colombia</t>
  </si>
  <si>
    <t>Turkey/Indonesia</t>
  </si>
  <si>
    <t>Mexico/Argentina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</si>
</sst>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00"/>
    <numFmt numFmtId="167" formatCode="0.0\ \ ;@\ \ \ \ "/>
    <numFmt numFmtId="168" formatCode="\(0\)"/>
  </numFmts>
  <fonts count="29" x14ac:knownFonts="1">
    <font>
      <sz val="11"/>
      <color theme="1"/>
      <name val="Calibri"/>
      <family val="2"/>
      <scheme val="minor"/>
    </font>
    <font>
      <sz val="12"/>
      <color theme="1"/>
      <name val="Arial"/>
      <family val="2"/>
    </font>
    <font>
      <sz val="12"/>
      <name val="Arial"/>
      <family val="2"/>
    </font>
    <font>
      <sz val="11"/>
      <name val="Calibri"/>
      <family val="2"/>
    </font>
    <font>
      <sz val="12"/>
      <color theme="1"/>
      <name val="Arial"/>
      <family val="2"/>
    </font>
    <font>
      <b/>
      <sz val="12"/>
      <color theme="1"/>
      <name val="Arial"/>
      <family val="2"/>
    </font>
    <font>
      <sz val="11"/>
      <color theme="1"/>
      <name val="Calibri"/>
      <family val="2"/>
      <scheme val="minor"/>
    </font>
    <font>
      <sz val="11"/>
      <name val="Calibri"/>
      <family val="2"/>
    </font>
    <font>
      <sz val="12"/>
      <name val="Arial"/>
      <family val="2"/>
    </font>
    <font>
      <sz val="12"/>
      <color theme="1"/>
      <name val="Calibri"/>
      <family val="2"/>
      <scheme val="minor"/>
    </font>
    <font>
      <sz val="10"/>
      <color theme="1"/>
      <name val="Arial"/>
      <family val="2"/>
    </font>
    <font>
      <sz val="8"/>
      <color theme="1"/>
      <name val="Arial"/>
      <family val="2"/>
    </font>
    <font>
      <sz val="10"/>
      <name val="Helv"/>
      <family val="2"/>
    </font>
    <font>
      <i/>
      <sz val="8"/>
      <name val="Arial"/>
      <family val="2"/>
    </font>
    <font>
      <sz val="10"/>
      <name val="Arial"/>
      <family val="2"/>
    </font>
    <font>
      <sz val="8"/>
      <name val="Arial"/>
      <family val="2"/>
    </font>
    <font>
      <b/>
      <sz val="8"/>
      <name val="Arial"/>
      <family val="2"/>
    </font>
    <font>
      <sz val="8"/>
      <color theme="0"/>
      <name val="Arial"/>
      <family val="2"/>
    </font>
    <font>
      <sz val="10"/>
      <name val="Times New Roman"/>
      <family val="1"/>
    </font>
    <font>
      <sz val="10"/>
      <color indexed="8"/>
      <name val="MS Sans Serif"/>
      <family val="2"/>
    </font>
    <font>
      <sz val="8"/>
      <color indexed="8"/>
      <name val="Arial"/>
      <family val="2"/>
    </font>
    <font>
      <sz val="10"/>
      <color rgb="FF010000"/>
      <name val="Arial"/>
      <family val="2"/>
    </font>
    <font>
      <b/>
      <sz val="10"/>
      <color theme="1"/>
      <name val="Arial"/>
      <family val="2"/>
    </font>
    <font>
      <b/>
      <sz val="12"/>
      <name val="Arial"/>
      <family val="2"/>
    </font>
    <font>
      <sz val="12"/>
      <color rgb="FFFF0000"/>
      <name val="Arial"/>
      <family val="2"/>
    </font>
    <font>
      <b/>
      <sz val="11"/>
      <color theme="1"/>
      <name val="Calibri"/>
      <family val="2"/>
      <scheme val="minor"/>
    </font>
    <font>
      <sz val="10"/>
      <name val="Arial"/>
      <family val="2"/>
    </font>
    <font>
      <sz val="11"/>
      <name val="Arial"/>
      <family val="2"/>
    </font>
    <font>
      <sz val="10"/>
      <name val="Arial"/>
      <family val="2"/>
      <charset val="238"/>
    </font>
  </fonts>
  <fills count="10">
    <fill>
      <patternFill patternType="none"/>
    </fill>
    <fill>
      <patternFill patternType="gray125"/>
    </fill>
    <fill>
      <patternFill patternType="solid">
        <fgColor theme="0"/>
        <bgColor indexed="64"/>
      </patternFill>
    </fill>
    <fill>
      <patternFill patternType="solid">
        <fgColor theme="4" tint="0.79995117038483843"/>
        <bgColor indexed="64"/>
      </patternFill>
    </fill>
    <fill>
      <patternFill patternType="solid">
        <fgColor theme="4" tint="0.79992065187536243"/>
        <bgColor indexed="64"/>
      </patternFill>
    </fill>
    <fill>
      <patternFill patternType="solid">
        <fgColor theme="4" tint="0.79989013336588644"/>
        <bgColor indexed="64"/>
      </patternFill>
    </fill>
    <fill>
      <patternFill patternType="solid">
        <fgColor theme="3" tint="0.59996337778862885"/>
        <bgColor indexed="64"/>
      </patternFill>
    </fill>
    <fill>
      <patternFill patternType="solid">
        <fgColor theme="3" tint="0.59990234076967686"/>
        <bgColor indexed="64"/>
      </patternFill>
    </fill>
    <fill>
      <patternFill patternType="solid">
        <fgColor theme="3" tint="0.59993285927915285"/>
        <bgColor indexed="64"/>
      </patternFill>
    </fill>
    <fill>
      <patternFill patternType="solid">
        <fgColor indexed="9"/>
        <bgColor indexed="64"/>
      </patternFill>
    </fill>
  </fills>
  <borders count="38">
    <border>
      <left/>
      <right/>
      <top/>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top style="medium">
        <color indexed="64"/>
      </top>
      <bottom/>
      <diagonal/>
    </border>
    <border>
      <left style="medium">
        <color indexed="64"/>
      </left>
      <right/>
      <top style="medium">
        <color indexed="64"/>
      </top>
      <bottom/>
      <diagonal/>
    </border>
    <border>
      <left style="thick">
        <color auto="1"/>
      </left>
      <right/>
      <top style="thick">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right style="thin">
        <color auto="1"/>
      </right>
      <top/>
      <bottom style="thick">
        <color auto="1"/>
      </bottom>
      <diagonal/>
    </border>
    <border>
      <left style="medium">
        <color indexed="64"/>
      </left>
      <right/>
      <top/>
      <bottom style="thick">
        <color auto="1"/>
      </bottom>
      <diagonal/>
    </border>
    <border>
      <left style="medium">
        <color indexed="64"/>
      </left>
      <right/>
      <top style="thick">
        <color auto="1"/>
      </top>
      <bottom/>
      <diagonal/>
    </border>
    <border>
      <left style="medium">
        <color auto="1"/>
      </left>
      <right/>
      <top/>
      <bottom style="thin">
        <color auto="1"/>
      </bottom>
      <diagonal/>
    </border>
    <border>
      <left/>
      <right style="medium">
        <color indexed="64"/>
      </right>
      <top style="thick">
        <color auto="1"/>
      </top>
      <bottom style="thick">
        <color auto="1"/>
      </bottom>
      <diagonal/>
    </border>
    <border>
      <left/>
      <right/>
      <top style="thick">
        <color auto="1"/>
      </top>
      <bottom style="thick">
        <color auto="1"/>
      </bottom>
      <diagonal/>
    </border>
    <border>
      <left style="medium">
        <color indexed="64"/>
      </left>
      <right/>
      <top style="thick">
        <color auto="1"/>
      </top>
      <bottom style="thick">
        <color auto="1"/>
      </bottom>
      <diagonal/>
    </border>
    <border>
      <left/>
      <right style="medium">
        <color indexed="64"/>
      </right>
      <top style="medium">
        <color indexed="64"/>
      </top>
      <bottom style="thick">
        <color auto="1"/>
      </bottom>
      <diagonal/>
    </border>
    <border>
      <left/>
      <right/>
      <top style="medium">
        <color indexed="64"/>
      </top>
      <bottom style="thick">
        <color auto="1"/>
      </bottom>
      <diagonal/>
    </border>
    <border>
      <left style="medium">
        <color indexed="64"/>
      </left>
      <right/>
      <top style="medium">
        <color indexed="64"/>
      </top>
      <bottom style="thick">
        <color auto="1"/>
      </bottom>
      <diagonal/>
    </border>
  </borders>
  <cellStyleXfs count="34">
    <xf numFmtId="0" fontId="0" fillId="0" borderId="0"/>
    <xf numFmtId="0" fontId="7" fillId="0" borderId="0"/>
    <xf numFmtId="0" fontId="6" fillId="0" borderId="0">
      <alignment vertical="center"/>
    </xf>
    <xf numFmtId="0" fontId="6" fillId="0" borderId="0" applyFont="0" applyFill="0" applyBorder="0" applyAlignment="0" applyProtection="0">
      <alignment vertical="center"/>
    </xf>
    <xf numFmtId="0" fontId="9" fillId="0" borderId="0"/>
    <xf numFmtId="0" fontId="10" fillId="0" borderId="0"/>
    <xf numFmtId="0" fontId="12" fillId="0" borderId="0"/>
    <xf numFmtId="0" fontId="14" fillId="0" borderId="0"/>
    <xf numFmtId="0" fontId="14" fillId="0" borderId="0"/>
    <xf numFmtId="0" fontId="18" fillId="0" borderId="0"/>
    <xf numFmtId="0" fontId="18" fillId="0" borderId="0"/>
    <xf numFmtId="0" fontId="18"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4" fillId="0" borderId="0"/>
    <xf numFmtId="0" fontId="6" fillId="0" borderId="0" applyFont="0" applyFill="0" applyBorder="0" applyAlignment="0" applyProtection="0"/>
    <xf numFmtId="0" fontId="14" fillId="0" borderId="0"/>
    <xf numFmtId="0" fontId="3" fillId="0" borderId="0"/>
    <xf numFmtId="0" fontId="7" fillId="0" borderId="0"/>
    <xf numFmtId="0" fontId="7" fillId="0" borderId="0" applyFont="0" applyFill="0" applyBorder="0" applyAlignment="0" applyProtection="0"/>
    <xf numFmtId="0" fontId="9" fillId="0" borderId="0"/>
    <xf numFmtId="0" fontId="4" fillId="0" borderId="0"/>
    <xf numFmtId="0" fontId="4" fillId="0" borderId="0" applyFont="0" applyFill="0" applyBorder="0" applyAlignment="0" applyProtection="0"/>
    <xf numFmtId="0" fontId="4" fillId="0" borderId="0"/>
    <xf numFmtId="0" fontId="14" fillId="0" borderId="0"/>
    <xf numFmtId="0" fontId="7" fillId="0" borderId="0" applyFont="0" applyFill="0" applyBorder="0" applyAlignment="0" applyProtection="0"/>
    <xf numFmtId="0" fontId="6" fillId="0" borderId="0"/>
    <xf numFmtId="9" fontId="6" fillId="0" borderId="0" applyFont="0" applyFill="0" applyBorder="0" applyAlignment="0" applyProtection="0"/>
    <xf numFmtId="0" fontId="26" fillId="0" borderId="0"/>
    <xf numFmtId="0" fontId="27" fillId="0" borderId="0"/>
    <xf numFmtId="9" fontId="9" fillId="0" borderId="0" applyFont="0" applyFill="0" applyBorder="0" applyAlignment="0" applyProtection="0"/>
    <xf numFmtId="0" fontId="28" fillId="0" borderId="0"/>
    <xf numFmtId="0" fontId="9" fillId="0" borderId="0"/>
  </cellStyleXfs>
  <cellXfs count="143">
    <xf numFmtId="0" fontId="0" fillId="0" borderId="0" xfId="0"/>
    <xf numFmtId="0" fontId="4" fillId="0" borderId="0" xfId="0" applyFont="1"/>
    <xf numFmtId="0" fontId="5" fillId="0" borderId="0" xfId="0" applyFont="1"/>
    <xf numFmtId="165" fontId="4" fillId="0" borderId="0" xfId="0" applyNumberFormat="1" applyFont="1" applyAlignment="1">
      <alignment horizontal="center"/>
    </xf>
    <xf numFmtId="0" fontId="11" fillId="0" borderId="0" xfId="5" applyFont="1"/>
    <xf numFmtId="0" fontId="11" fillId="0" borderId="0" xfId="5" applyFont="1" applyAlignment="1">
      <alignment horizontal="left"/>
    </xf>
    <xf numFmtId="0" fontId="11" fillId="0" borderId="0" xfId="5" applyNumberFormat="1" applyFont="1" applyAlignment="1">
      <alignment horizontal="center"/>
    </xf>
    <xf numFmtId="0" fontId="11" fillId="0" borderId="0" xfId="5" applyFont="1" applyFill="1"/>
    <xf numFmtId="0" fontId="11" fillId="0" borderId="0" xfId="5" applyFont="1" applyFill="1" applyAlignment="1">
      <alignment horizontal="left"/>
    </xf>
    <xf numFmtId="0" fontId="11" fillId="0" borderId="0" xfId="5" applyNumberFormat="1" applyFont="1" applyFill="1" applyAlignment="1">
      <alignment horizontal="center"/>
    </xf>
    <xf numFmtId="0" fontId="10" fillId="0" borderId="0" xfId="4" applyFont="1"/>
    <xf numFmtId="0" fontId="13" fillId="0" borderId="0" xfId="6" applyNumberFormat="1" applyFont="1" applyFill="1" applyBorder="1" applyAlignment="1">
      <alignment horizontal="left" vertical="top"/>
    </xf>
    <xf numFmtId="0" fontId="15" fillId="0" borderId="0" xfId="7" applyNumberFormat="1" applyFont="1" applyFill="1" applyBorder="1" applyAlignment="1">
      <alignment vertical="top"/>
    </xf>
    <xf numFmtId="0" fontId="15" fillId="0" borderId="0" xfId="5" applyNumberFormat="1" applyFont="1" applyFill="1" applyBorder="1"/>
    <xf numFmtId="0" fontId="15" fillId="0" borderId="0" xfId="5" applyFont="1" applyFill="1" applyBorder="1" applyAlignment="1">
      <alignment horizontal="left"/>
    </xf>
    <xf numFmtId="0" fontId="15" fillId="0" borderId="0" xfId="5" applyFont="1" applyFill="1" applyBorder="1" applyAlignment="1">
      <alignment vertical="top"/>
    </xf>
    <xf numFmtId="0" fontId="11" fillId="0" borderId="0" xfId="5" applyNumberFormat="1" applyFont="1" applyFill="1" applyBorder="1"/>
    <xf numFmtId="0" fontId="15" fillId="0" borderId="0" xfId="5" applyFont="1" applyFill="1" applyBorder="1"/>
    <xf numFmtId="0" fontId="11" fillId="0" borderId="0" xfId="5" applyNumberFormat="1" applyFont="1" applyFill="1" applyBorder="1" applyAlignment="1">
      <alignment horizontal="center"/>
    </xf>
    <xf numFmtId="0" fontId="15" fillId="2" borderId="8" xfId="6" applyNumberFormat="1" applyFont="1" applyFill="1" applyBorder="1" applyAlignment="1">
      <alignment horizontal="left"/>
    </xf>
    <xf numFmtId="0" fontId="11" fillId="2" borderId="9" xfId="8" applyNumberFormat="1" applyFont="1" applyFill="1" applyBorder="1" applyAlignment="1" applyProtection="1">
      <alignment horizontal="right"/>
    </xf>
    <xf numFmtId="0" fontId="15" fillId="2" borderId="10" xfId="8" applyNumberFormat="1" applyFont="1" applyFill="1" applyBorder="1" applyAlignment="1" applyProtection="1">
      <alignment horizontal="center" vertical="center"/>
    </xf>
    <xf numFmtId="167" fontId="15" fillId="2" borderId="10" xfId="8" applyNumberFormat="1" applyFont="1" applyFill="1" applyBorder="1" applyAlignment="1" applyProtection="1">
      <alignment horizontal="left"/>
    </xf>
    <xf numFmtId="167" fontId="17" fillId="2" borderId="11" xfId="6" applyNumberFormat="1" applyFont="1" applyFill="1" applyBorder="1" applyAlignment="1" applyProtection="1">
      <alignment horizontal="left"/>
    </xf>
    <xf numFmtId="0" fontId="15" fillId="2" borderId="12" xfId="6" applyNumberFormat="1" applyFont="1" applyFill="1" applyBorder="1" applyAlignment="1">
      <alignment horizontal="center"/>
    </xf>
    <xf numFmtId="166" fontId="15" fillId="2" borderId="12" xfId="6" applyNumberFormat="1" applyFont="1" applyFill="1" applyBorder="1" applyAlignment="1">
      <alignment horizontal="center"/>
    </xf>
    <xf numFmtId="0" fontId="15" fillId="2" borderId="0" xfId="6" applyNumberFormat="1" applyFont="1" applyFill="1" applyBorder="1" applyAlignment="1">
      <alignment horizontal="center"/>
    </xf>
    <xf numFmtId="0" fontId="15" fillId="2" borderId="13" xfId="6" applyNumberFormat="1" applyFont="1" applyFill="1" applyBorder="1" applyAlignment="1" applyProtection="1">
      <alignment horizontal="center" vertical="center"/>
    </xf>
    <xf numFmtId="164" fontId="16" fillId="2" borderId="13" xfId="9" applyNumberFormat="1" applyFont="1" applyFill="1" applyBorder="1" applyAlignment="1">
      <alignment horizontal="left"/>
    </xf>
    <xf numFmtId="0" fontId="15" fillId="2" borderId="11" xfId="6" applyNumberFormat="1" applyFont="1" applyFill="1" applyBorder="1" applyAlignment="1">
      <alignment horizontal="left"/>
    </xf>
    <xf numFmtId="0" fontId="11" fillId="2" borderId="12" xfId="8" applyNumberFormat="1" applyFont="1" applyFill="1" applyBorder="1" applyAlignment="1" applyProtection="1">
      <alignment horizontal="right"/>
    </xf>
    <xf numFmtId="0" fontId="11" fillId="2" borderId="0" xfId="8" applyNumberFormat="1" applyFont="1" applyFill="1" applyBorder="1" applyAlignment="1" applyProtection="1">
      <alignment horizontal="right"/>
    </xf>
    <xf numFmtId="0" fontId="15" fillId="2" borderId="13" xfId="8" applyNumberFormat="1" applyFont="1" applyFill="1" applyBorder="1" applyAlignment="1" applyProtection="1">
      <alignment horizontal="center" vertical="center"/>
    </xf>
    <xf numFmtId="167" fontId="15" fillId="2" borderId="13" xfId="8" applyNumberFormat="1" applyFont="1" applyFill="1" applyBorder="1" applyAlignment="1" applyProtection="1">
      <alignment horizontal="left"/>
    </xf>
    <xf numFmtId="0" fontId="15" fillId="3" borderId="11" xfId="6" applyNumberFormat="1" applyFont="1" applyFill="1" applyBorder="1" applyAlignment="1">
      <alignment horizontal="left"/>
    </xf>
    <xf numFmtId="0" fontId="11" fillId="2" borderId="12" xfId="6" applyNumberFormat="1" applyFont="1" applyFill="1" applyBorder="1" applyAlignment="1" applyProtection="1">
      <alignment horizontal="right"/>
    </xf>
    <xf numFmtId="0" fontId="11" fillId="4" borderId="12" xfId="8" applyNumberFormat="1" applyFont="1" applyFill="1" applyBorder="1" applyAlignment="1" applyProtection="1">
      <alignment horizontal="right"/>
    </xf>
    <xf numFmtId="0" fontId="11" fillId="4" borderId="0" xfId="8" applyNumberFormat="1" applyFont="1" applyFill="1" applyBorder="1" applyAlignment="1" applyProtection="1">
      <alignment horizontal="right"/>
    </xf>
    <xf numFmtId="0" fontId="15" fillId="5" borderId="13" xfId="8" applyNumberFormat="1" applyFont="1" applyFill="1" applyBorder="1" applyAlignment="1" applyProtection="1">
      <alignment horizontal="center" vertical="center"/>
    </xf>
    <xf numFmtId="167" fontId="15" fillId="4" borderId="13" xfId="8" applyNumberFormat="1" applyFont="1" applyFill="1" applyBorder="1" applyAlignment="1" applyProtection="1">
      <alignment horizontal="left"/>
    </xf>
    <xf numFmtId="0" fontId="15" fillId="4" borderId="13" xfId="8" applyNumberFormat="1" applyFont="1" applyFill="1" applyBorder="1" applyAlignment="1" applyProtection="1">
      <alignment horizontal="left"/>
    </xf>
    <xf numFmtId="0" fontId="15" fillId="2" borderId="12" xfId="8" applyNumberFormat="1" applyFont="1" applyFill="1" applyBorder="1" applyAlignment="1" applyProtection="1">
      <alignment horizontal="center" vertical="center"/>
    </xf>
    <xf numFmtId="0" fontId="15" fillId="6" borderId="11" xfId="6" applyNumberFormat="1" applyFont="1" applyFill="1" applyBorder="1" applyAlignment="1">
      <alignment horizontal="left"/>
    </xf>
    <xf numFmtId="0" fontId="15" fillId="6" borderId="12" xfId="6" applyNumberFormat="1" applyFont="1" applyFill="1" applyBorder="1" applyAlignment="1">
      <alignment horizontal="right"/>
    </xf>
    <xf numFmtId="0" fontId="15" fillId="6" borderId="0" xfId="6" applyNumberFormat="1" applyFont="1" applyFill="1" applyBorder="1" applyAlignment="1">
      <alignment horizontal="right"/>
    </xf>
    <xf numFmtId="0" fontId="16" fillId="7" borderId="13" xfId="10" applyNumberFormat="1" applyFont="1" applyFill="1" applyBorder="1" applyAlignment="1">
      <alignment horizontal="center" vertical="center"/>
    </xf>
    <xf numFmtId="0" fontId="16" fillId="8" borderId="13" xfId="10" applyFont="1" applyFill="1" applyBorder="1" applyAlignment="1">
      <alignment horizontal="left"/>
    </xf>
    <xf numFmtId="0" fontId="15" fillId="8" borderId="11" xfId="6" applyNumberFormat="1" applyFont="1" applyFill="1" applyBorder="1" applyAlignment="1">
      <alignment horizontal="left"/>
    </xf>
    <xf numFmtId="0" fontId="15" fillId="8" borderId="12" xfId="6" applyNumberFormat="1" applyFont="1" applyFill="1" applyBorder="1" applyAlignment="1">
      <alignment horizontal="right"/>
    </xf>
    <xf numFmtId="0" fontId="15" fillId="8" borderId="0" xfId="6" applyNumberFormat="1" applyFont="1" applyFill="1" applyBorder="1" applyAlignment="1">
      <alignment horizontal="right"/>
    </xf>
    <xf numFmtId="0" fontId="16" fillId="8" borderId="13" xfId="6" applyNumberFormat="1" applyFont="1" applyFill="1" applyBorder="1" applyAlignment="1" applyProtection="1">
      <alignment horizontal="center" vertical="center"/>
    </xf>
    <xf numFmtId="0" fontId="15" fillId="8" borderId="0" xfId="6" applyNumberFormat="1" applyFont="1" applyFill="1" applyBorder="1" applyAlignment="1">
      <alignment horizontal="right"/>
    </xf>
    <xf numFmtId="0" fontId="15" fillId="2" borderId="11" xfId="6" applyNumberFormat="1" applyFont="1" applyFill="1" applyBorder="1" applyAlignment="1">
      <alignment horizontal="left"/>
    </xf>
    <xf numFmtId="0" fontId="11" fillId="2" borderId="0" xfId="8" applyNumberFormat="1" applyFont="1" applyFill="1" applyBorder="1" applyAlignment="1" applyProtection="1">
      <alignment horizontal="right"/>
    </xf>
    <xf numFmtId="167" fontId="16" fillId="2" borderId="13" xfId="8" applyNumberFormat="1" applyFont="1" applyFill="1" applyBorder="1" applyAlignment="1" applyProtection="1">
      <alignment horizontal="left"/>
    </xf>
    <xf numFmtId="0" fontId="15" fillId="2" borderId="14" xfId="6" applyNumberFormat="1" applyFont="1" applyFill="1" applyBorder="1" applyAlignment="1" applyProtection="1">
      <alignment horizontal="left"/>
    </xf>
    <xf numFmtId="0" fontId="15" fillId="2" borderId="15" xfId="6" applyNumberFormat="1" applyFont="1" applyFill="1" applyBorder="1" applyAlignment="1" applyProtection="1">
      <alignment horizontal="center"/>
    </xf>
    <xf numFmtId="0" fontId="15" fillId="2" borderId="16" xfId="6" applyNumberFormat="1" applyFont="1" applyFill="1" applyBorder="1" applyAlignment="1" applyProtection="1">
      <alignment horizontal="left"/>
    </xf>
    <xf numFmtId="0" fontId="15" fillId="2" borderId="16" xfId="6" applyNumberFormat="1" applyFont="1" applyFill="1" applyBorder="1" applyAlignment="1" applyProtection="1">
      <alignment horizontal="center"/>
    </xf>
    <xf numFmtId="0" fontId="15" fillId="0" borderId="17" xfId="6" applyNumberFormat="1" applyFont="1" applyFill="1" applyBorder="1" applyAlignment="1" applyProtection="1">
      <alignment horizontal="center" vertical="center"/>
    </xf>
    <xf numFmtId="164" fontId="16" fillId="0" borderId="17" xfId="9" applyNumberFormat="1" applyFont="1" applyFill="1" applyBorder="1" applyAlignment="1">
      <alignment horizontal="left"/>
    </xf>
    <xf numFmtId="168" fontId="15" fillId="2" borderId="19" xfId="11" applyNumberFormat="1" applyFont="1" applyFill="1" applyBorder="1" applyAlignment="1">
      <alignment horizontal="center" vertical="center" wrapText="1"/>
    </xf>
    <xf numFmtId="0" fontId="15" fillId="0" borderId="0" xfId="12" applyNumberFormat="1" applyFont="1" applyFill="1" applyBorder="1" applyAlignment="1">
      <alignment horizontal="center" vertical="center" textRotation="180"/>
    </xf>
    <xf numFmtId="0" fontId="15" fillId="0" borderId="0" xfId="13" applyFont="1" applyFill="1" applyBorder="1" applyAlignment="1">
      <alignment horizontal="center" vertical="center"/>
    </xf>
    <xf numFmtId="0" fontId="20" fillId="2" borderId="19" xfId="14" applyFont="1" applyFill="1" applyBorder="1" applyAlignment="1" applyProtection="1">
      <alignment horizontal="center" vertical="center" wrapText="1"/>
      <protection locked="0"/>
    </xf>
    <xf numFmtId="0" fontId="15" fillId="0" borderId="0" xfId="13" applyFont="1" applyFill="1" applyBorder="1" applyAlignment="1" applyProtection="1">
      <alignment horizontal="left"/>
    </xf>
    <xf numFmtId="0" fontId="11" fillId="0" borderId="0" xfId="5" applyNumberFormat="1" applyFont="1" applyFill="1"/>
    <xf numFmtId="0" fontId="13" fillId="0" borderId="0" xfId="13" applyFont="1" applyFill="1" applyAlignment="1" applyProtection="1">
      <alignment horizontal="left"/>
    </xf>
    <xf numFmtId="0" fontId="16" fillId="0" borderId="0" xfId="13" applyFont="1" applyFill="1" applyAlignment="1" applyProtection="1">
      <alignment horizontal="left"/>
    </xf>
    <xf numFmtId="0" fontId="21" fillId="9" borderId="0" xfId="5" applyFont="1" applyFill="1" applyAlignment="1"/>
    <xf numFmtId="0" fontId="21" fillId="9" borderId="0" xfId="5" applyFont="1" applyFill="1" applyAlignment="1">
      <alignment horizontal="left"/>
    </xf>
    <xf numFmtId="0" fontId="21" fillId="9" borderId="0" xfId="5" applyNumberFormat="1" applyFont="1" applyFill="1" applyAlignment="1">
      <alignment horizontal="center"/>
    </xf>
    <xf numFmtId="0" fontId="21" fillId="9" borderId="0" xfId="5" applyNumberFormat="1" applyFont="1" applyFill="1" applyAlignment="1">
      <alignment horizontal="left"/>
    </xf>
    <xf numFmtId="0" fontId="11" fillId="0" borderId="0" xfId="5" applyFont="1" applyAlignment="1">
      <alignment horizontal="left" wrapText="1"/>
    </xf>
    <xf numFmtId="0" fontId="10" fillId="0" borderId="0" xfId="5" applyFont="1"/>
    <xf numFmtId="0" fontId="10" fillId="0" borderId="0" xfId="5" applyFont="1" applyAlignment="1">
      <alignment horizontal="left"/>
    </xf>
    <xf numFmtId="0" fontId="10" fillId="0" borderId="0" xfId="5" applyNumberFormat="1" applyFont="1" applyAlignment="1">
      <alignment horizontal="center"/>
    </xf>
    <xf numFmtId="0" fontId="22" fillId="0" borderId="0" xfId="5" applyFont="1"/>
    <xf numFmtId="0" fontId="14" fillId="0" borderId="0" xfId="15"/>
    <xf numFmtId="0" fontId="23" fillId="0" borderId="0" xfId="15" applyFont="1"/>
    <xf numFmtId="164" fontId="4" fillId="0" borderId="0" xfId="0" applyNumberFormat="1" applyFont="1" applyAlignment="1">
      <alignment horizontal="center"/>
    </xf>
    <xf numFmtId="165" fontId="4" fillId="0" borderId="0" xfId="0" applyNumberFormat="1" applyFont="1"/>
    <xf numFmtId="0" fontId="4" fillId="0" borderId="0" xfId="0" applyFont="1" applyAlignment="1">
      <alignment horizontal="center"/>
    </xf>
    <xf numFmtId="0" fontId="25" fillId="0" borderId="0" xfId="0" applyFont="1"/>
    <xf numFmtId="0" fontId="4" fillId="0" borderId="0" xfId="0" applyFont="1" applyBorder="1"/>
    <xf numFmtId="0" fontId="5" fillId="0" borderId="0" xfId="0" applyFont="1" applyAlignment="1">
      <alignment horizontal="center"/>
    </xf>
    <xf numFmtId="3" fontId="4" fillId="0" borderId="0" xfId="0" applyNumberFormat="1" applyFont="1" applyAlignment="1">
      <alignment horizontal="center"/>
    </xf>
    <xf numFmtId="1" fontId="4" fillId="0" borderId="0" xfId="0" applyNumberFormat="1" applyFont="1" applyAlignment="1">
      <alignment horizontal="center"/>
    </xf>
    <xf numFmtId="4" fontId="4" fillId="0" borderId="0" xfId="0" applyNumberFormat="1" applyFont="1" applyAlignment="1">
      <alignment horizontal="center"/>
    </xf>
    <xf numFmtId="165" fontId="24" fillId="0" borderId="0" xfId="0" applyNumberFormat="1" applyFont="1" applyAlignment="1">
      <alignment horizontal="center"/>
    </xf>
    <xf numFmtId="164" fontId="24" fillId="0" borderId="0" xfId="0" applyNumberFormat="1" applyFont="1" applyAlignment="1">
      <alignment horizontal="center"/>
    </xf>
    <xf numFmtId="1" fontId="24" fillId="0" borderId="0" xfId="0" applyNumberFormat="1" applyFont="1" applyAlignment="1">
      <alignment horizontal="center"/>
    </xf>
    <xf numFmtId="0" fontId="4" fillId="0" borderId="0" xfId="0" applyFont="1" applyAlignment="1">
      <alignment horizontal="center"/>
    </xf>
    <xf numFmtId="0" fontId="27" fillId="0" borderId="4" xfId="15" applyFont="1" applyBorder="1" applyAlignment="1">
      <alignment horizontal="center" vertical="center"/>
    </xf>
    <xf numFmtId="3" fontId="14" fillId="0" borderId="0" xfId="15" applyNumberFormat="1"/>
    <xf numFmtId="0" fontId="8" fillId="0" borderId="0" xfId="15" applyFont="1"/>
    <xf numFmtId="9" fontId="27" fillId="0" borderId="28" xfId="15" applyNumberFormat="1" applyFont="1" applyBorder="1" applyAlignment="1">
      <alignment horizontal="center"/>
    </xf>
    <xf numFmtId="0" fontId="27" fillId="0" borderId="29" xfId="15" applyFont="1" applyBorder="1" applyAlignment="1">
      <alignment horizontal="center" vertical="center"/>
    </xf>
    <xf numFmtId="9" fontId="8" fillId="0" borderId="3" xfId="15" applyNumberFormat="1" applyFont="1" applyBorder="1" applyAlignment="1">
      <alignment horizontal="center"/>
    </xf>
    <xf numFmtId="9" fontId="8" fillId="0" borderId="0" xfId="15" applyNumberFormat="1" applyFont="1" applyBorder="1" applyAlignment="1">
      <alignment horizontal="center"/>
    </xf>
    <xf numFmtId="9" fontId="8" fillId="0" borderId="4" xfId="15" applyNumberFormat="1" applyFont="1" applyBorder="1" applyAlignment="1">
      <alignment horizontal="center"/>
    </xf>
    <xf numFmtId="9" fontId="27" fillId="0" borderId="13" xfId="15" applyNumberFormat="1" applyFont="1" applyBorder="1" applyAlignment="1">
      <alignment horizontal="center" vertical="center"/>
    </xf>
    <xf numFmtId="9" fontId="27" fillId="0" borderId="11" xfId="15" applyNumberFormat="1" applyFont="1" applyBorder="1" applyAlignment="1">
      <alignment horizontal="center" vertical="center"/>
    </xf>
    <xf numFmtId="0" fontId="8" fillId="0" borderId="13" xfId="15" applyFont="1" applyBorder="1" applyAlignment="1">
      <alignment horizontal="center" vertical="center" wrapText="1"/>
    </xf>
    <xf numFmtId="0" fontId="8" fillId="0" borderId="27" xfId="15" applyFont="1" applyBorder="1" applyAlignment="1">
      <alignment horizontal="center" vertical="center" wrapText="1"/>
    </xf>
    <xf numFmtId="0" fontId="8" fillId="0" borderId="7" xfId="15" applyFont="1" applyBorder="1" applyAlignment="1">
      <alignment horizontal="center" vertical="center" wrapText="1"/>
    </xf>
    <xf numFmtId="0" fontId="8" fillId="0" borderId="30" xfId="15" applyFont="1" applyBorder="1" applyAlignment="1">
      <alignment horizontal="center" vertical="center" wrapText="1"/>
    </xf>
    <xf numFmtId="0" fontId="8" fillId="0" borderId="11" xfId="15" applyFont="1" applyBorder="1" applyAlignment="1">
      <alignment horizontal="center" vertical="center" wrapText="1"/>
    </xf>
    <xf numFmtId="0" fontId="15" fillId="0" borderId="31" xfId="15" applyFont="1" applyBorder="1" applyAlignment="1">
      <alignment horizontal="center" vertical="center" wrapText="1"/>
    </xf>
    <xf numFmtId="0" fontId="1" fillId="0" borderId="0" xfId="0" applyFont="1"/>
    <xf numFmtId="0" fontId="4" fillId="0" borderId="7" xfId="0" applyFont="1" applyBorder="1" applyAlignment="1">
      <alignment horizontal="left" vertical="top" wrapText="1"/>
    </xf>
    <xf numFmtId="0" fontId="4" fillId="0" borderId="27" xfId="0" applyFont="1" applyBorder="1" applyAlignment="1">
      <alignment horizontal="left" vertical="top" wrapText="1"/>
    </xf>
    <xf numFmtId="0" fontId="4" fillId="0" borderId="26" xfId="0" applyFont="1" applyBorder="1" applyAlignment="1">
      <alignment horizontal="left" vertical="top" wrapText="1"/>
    </xf>
    <xf numFmtId="0" fontId="4" fillId="0" borderId="25" xfId="0" applyFont="1" applyBorder="1" applyAlignment="1">
      <alignment horizontal="left" vertical="top" wrapText="1"/>
    </xf>
    <xf numFmtId="0" fontId="4" fillId="0" borderId="0" xfId="0" applyFont="1" applyBorder="1" applyAlignment="1">
      <alignment horizontal="left" vertical="top" wrapText="1"/>
    </xf>
    <xf numFmtId="0" fontId="4" fillId="0" borderId="24" xfId="0" applyFont="1" applyBorder="1" applyAlignment="1">
      <alignment horizontal="left" vertical="top" wrapText="1"/>
    </xf>
    <xf numFmtId="0" fontId="4" fillId="0" borderId="23" xfId="0" applyFont="1" applyBorder="1" applyAlignment="1">
      <alignment horizontal="left" vertical="top" wrapText="1"/>
    </xf>
    <xf numFmtId="0" fontId="4" fillId="0" borderId="22" xfId="0" applyFont="1" applyBorder="1" applyAlignment="1">
      <alignment horizontal="left" vertical="top" wrapText="1"/>
    </xf>
    <xf numFmtId="0" fontId="4" fillId="0" borderId="21" xfId="0" applyFont="1" applyBorder="1" applyAlignment="1">
      <alignment horizontal="left" vertical="top" wrapText="1"/>
    </xf>
    <xf numFmtId="0" fontId="20" fillId="2" borderId="19" xfId="14" applyFont="1" applyFill="1" applyBorder="1" applyAlignment="1" applyProtection="1">
      <alignment horizontal="center" vertical="center" wrapText="1"/>
      <protection locked="0"/>
    </xf>
    <xf numFmtId="0" fontId="20" fillId="2" borderId="18" xfId="14" applyFont="1" applyFill="1" applyBorder="1" applyAlignment="1" applyProtection="1">
      <alignment horizontal="center" vertical="center" wrapText="1"/>
      <protection locked="0"/>
    </xf>
    <xf numFmtId="168" fontId="15" fillId="2" borderId="19" xfId="11" applyNumberFormat="1" applyFont="1" applyFill="1" applyBorder="1" applyAlignment="1">
      <alignment horizontal="center" vertical="center" wrapText="1"/>
    </xf>
    <xf numFmtId="168" fontId="15" fillId="2" borderId="18" xfId="11" applyNumberFormat="1" applyFont="1" applyFill="1" applyBorder="1" applyAlignment="1">
      <alignment horizontal="center" vertical="center" wrapText="1"/>
    </xf>
    <xf numFmtId="0" fontId="20" fillId="2" borderId="19" xfId="6" applyNumberFormat="1" applyFont="1" applyFill="1" applyBorder="1" applyAlignment="1">
      <alignment horizontal="center" vertical="center" wrapText="1"/>
    </xf>
    <xf numFmtId="0" fontId="20" fillId="2" borderId="20" xfId="6" applyNumberFormat="1" applyFont="1" applyFill="1" applyBorder="1" applyAlignment="1">
      <alignment horizontal="center" vertical="center" wrapText="1"/>
    </xf>
    <xf numFmtId="0" fontId="10" fillId="0" borderId="0" xfId="5" applyFont="1" applyAlignment="1">
      <alignment horizontal="left" wrapText="1"/>
    </xf>
    <xf numFmtId="0" fontId="20" fillId="2" borderId="18" xfId="6" applyNumberFormat="1" applyFont="1" applyFill="1" applyBorder="1" applyAlignment="1">
      <alignment horizontal="center" vertical="center" wrapText="1"/>
    </xf>
    <xf numFmtId="0" fontId="20" fillId="2" borderId="15" xfId="14" applyFont="1" applyFill="1" applyBorder="1" applyAlignment="1" applyProtection="1">
      <alignment horizontal="center" vertical="center" wrapText="1"/>
      <protection locked="0"/>
    </xf>
    <xf numFmtId="0" fontId="20" fillId="2" borderId="14" xfId="14" applyFont="1" applyFill="1" applyBorder="1" applyAlignment="1" applyProtection="1">
      <alignment horizontal="center" vertical="center" wrapText="1"/>
      <protection locked="0"/>
    </xf>
    <xf numFmtId="0" fontId="20" fillId="2" borderId="9" xfId="14" applyFont="1" applyFill="1" applyBorder="1" applyAlignment="1" applyProtection="1">
      <alignment horizontal="center" vertical="center" wrapText="1"/>
      <protection locked="0"/>
    </xf>
    <xf numFmtId="0" fontId="20" fillId="2" borderId="8" xfId="14" applyFont="1" applyFill="1" applyBorder="1" applyAlignment="1" applyProtection="1">
      <alignment horizontal="center" vertical="center" wrapText="1"/>
      <protection locked="0"/>
    </xf>
    <xf numFmtId="0" fontId="20" fillId="2" borderId="20" xfId="14" applyFont="1" applyFill="1" applyBorder="1" applyAlignment="1" applyProtection="1">
      <alignment horizontal="center" vertical="center" wrapText="1"/>
      <protection locked="0"/>
    </xf>
    <xf numFmtId="0" fontId="8" fillId="0" borderId="6" xfId="15" applyFont="1" applyBorder="1" applyAlignment="1">
      <alignment horizontal="center" vertical="center" wrapText="1"/>
    </xf>
    <xf numFmtId="0" fontId="8" fillId="0" borderId="2" xfId="15" applyFont="1" applyBorder="1" applyAlignment="1">
      <alignment horizontal="center" vertical="center" wrapText="1"/>
    </xf>
    <xf numFmtId="0" fontId="23" fillId="0" borderId="37" xfId="15" applyFont="1" applyBorder="1" applyAlignment="1">
      <alignment horizontal="center" vertical="center" wrapText="1"/>
    </xf>
    <xf numFmtId="0" fontId="23" fillId="0" borderId="36" xfId="15" applyFont="1" applyBorder="1" applyAlignment="1">
      <alignment horizontal="center" vertical="center"/>
    </xf>
    <xf numFmtId="0" fontId="23" fillId="0" borderId="35" xfId="15" applyFont="1" applyBorder="1" applyAlignment="1">
      <alignment horizontal="center" vertical="center"/>
    </xf>
    <xf numFmtId="0" fontId="8" fillId="0" borderId="34" xfId="15" applyFont="1" applyBorder="1" applyAlignment="1">
      <alignment horizontal="center" vertical="center"/>
    </xf>
    <xf numFmtId="0" fontId="8" fillId="0" borderId="33" xfId="15" applyFont="1" applyBorder="1" applyAlignment="1">
      <alignment horizontal="center" vertical="center"/>
    </xf>
    <xf numFmtId="0" fontId="8" fillId="0" borderId="32" xfId="15" applyFont="1" applyBorder="1" applyAlignment="1">
      <alignment horizontal="center" vertical="center"/>
    </xf>
    <xf numFmtId="0" fontId="8" fillId="0" borderId="1" xfId="15" applyFont="1" applyBorder="1" applyAlignment="1">
      <alignment horizontal="center" vertical="center" wrapText="1"/>
    </xf>
    <xf numFmtId="0" fontId="23" fillId="0" borderId="1" xfId="15" applyFont="1" applyBorder="1" applyAlignment="1">
      <alignment horizontal="center" vertical="center" wrapText="1"/>
    </xf>
    <xf numFmtId="0" fontId="23" fillId="0" borderId="5" xfId="15" applyFont="1" applyBorder="1" applyAlignment="1">
      <alignment horizontal="center" vertical="center" wrapText="1"/>
    </xf>
  </cellXfs>
  <cellStyles count="34">
    <cellStyle name="Normal" xfId="0" builtinId="0"/>
    <cellStyle name="Normal 10 2" xfId="24"/>
    <cellStyle name="Normal 12" xfId="32"/>
    <cellStyle name="Normal 13" xfId="21"/>
    <cellStyle name="Normal 14" xfId="30"/>
    <cellStyle name="Normal 15 12" xfId="33"/>
    <cellStyle name="Normal 16" xfId="27"/>
    <cellStyle name="Normal 2" xfId="1"/>
    <cellStyle name="Normal 2 2" xfId="5"/>
    <cellStyle name="Normal 2 2 2" xfId="15"/>
    <cellStyle name="Normal 2 3" xfId="25"/>
    <cellStyle name="Normal 2 5" xfId="19"/>
    <cellStyle name="Normal 2_AccumulationEquation" xfId="17"/>
    <cellStyle name="Normal 3" xfId="2"/>
    <cellStyle name="Normal 4" xfId="4"/>
    <cellStyle name="Normal 5" xfId="18"/>
    <cellStyle name="Normal 6" xfId="29"/>
    <cellStyle name="Normal 8" xfId="22"/>
    <cellStyle name="Normal_B2.3" xfId="14"/>
    <cellStyle name="Normal_B4" xfId="10"/>
    <cellStyle name="Normal_B4.1" xfId="6"/>
    <cellStyle name="Normal_C1.1a" xfId="7"/>
    <cellStyle name="Normal_C4" xfId="11"/>
    <cellStyle name="Normal_C4.1" xfId="13"/>
    <cellStyle name="Normal_C6.5" xfId="8"/>
    <cellStyle name="Normal_G1.1" xfId="9"/>
    <cellStyle name="Normal_G1.1_1" xfId="12"/>
    <cellStyle name="Pourcentage 2" xfId="3"/>
    <cellStyle name="Pourcentage 3" xfId="16"/>
    <cellStyle name="Pourcentage 4" xfId="20"/>
    <cellStyle name="Pourcentage 5" xfId="28"/>
    <cellStyle name="Pourcentage 6" xfId="31"/>
    <cellStyle name="Pourcentage 6 2" xfId="26"/>
    <cellStyle name="Pourcentage 9 2" xf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3" Type="http://schemas.openxmlformats.org/officeDocument/2006/relationships/chartsheet" Target="chartsheets/sheet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7" Type="http://schemas.openxmlformats.org/officeDocument/2006/relationships/worksheet" Target="worksheets/sheet4.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externalLink" Target="externalLinks/externalLink34.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sharedStrings" Target="sharedStrings.xml"/><Relationship Id="rId5" Type="http://schemas.openxmlformats.org/officeDocument/2006/relationships/worksheet" Target="worksheets/sheet2.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styles" Target="styles.xml"/><Relationship Id="rId4" Type="http://schemas.openxmlformats.org/officeDocument/2006/relationships/chartsheet" Target="chartsheets/sheet3.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700" b="1" i="0" u="none" strike="noStrike" kern="1200" baseline="0">
                <a:solidFill>
                  <a:srgbClr val="000000"/>
                </a:solidFill>
                <a:latin typeface="Arial"/>
                <a:ea typeface="Arial"/>
                <a:cs typeface="Arial"/>
              </a:defRPr>
            </a:pPr>
            <a:r>
              <a:rPr lang="fr-FR" sz="2000" b="1" i="0" baseline="0">
                <a:effectLst/>
              </a:rPr>
              <a:t>Figure S11.4. Labour productivity: Europe vs United States</a:t>
            </a:r>
            <a:endParaRPr lang="fr-FR" sz="2000" b="1"/>
          </a:p>
        </c:rich>
      </c:tx>
      <c:layout>
        <c:manualLayout>
          <c:xMode val="edge"/>
          <c:yMode val="edge"/>
          <c:x val="0.13685853923431984"/>
          <c:y val="3.4432332264999537E-3"/>
        </c:manualLayout>
      </c:layout>
      <c:overlay val="0"/>
      <c:spPr>
        <a:noFill/>
        <a:ln w="25400">
          <a:noFill/>
        </a:ln>
      </c:spPr>
    </c:title>
    <c:autoTitleDeleted val="0"/>
    <c:plotArea>
      <c:layout>
        <c:manualLayout>
          <c:layoutTarget val="inner"/>
          <c:xMode val="edge"/>
          <c:yMode val="edge"/>
          <c:x val="7.9581439240198074E-2"/>
          <c:y val="6.7408668511030723E-2"/>
          <c:w val="0.87871722542414155"/>
          <c:h val="0.77365374594719782"/>
        </c:manualLayout>
      </c:layout>
      <c:lineChart>
        <c:grouping val="standard"/>
        <c:varyColors val="0"/>
        <c:ser>
          <c:idx val="6"/>
          <c:order val="0"/>
          <c:tx>
            <c:v>United States</c:v>
          </c:tx>
          <c:spPr>
            <a:ln w="44450">
              <a:solidFill>
                <a:schemeClr val="tx1"/>
              </a:solidFill>
            </a:ln>
          </c:spPr>
          <c:marker>
            <c:symbol val="square"/>
            <c:size val="7"/>
            <c:spPr>
              <a:solidFill>
                <a:schemeClr val="tx1"/>
              </a:solidFill>
              <a:ln>
                <a:solidFill>
                  <a:schemeClr val="tx1"/>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DataG11.3!$E$29:$E$94</c:f>
              <c:numCache>
                <c:formatCode>0</c:formatCode>
                <c:ptCount val="66"/>
                <c:pt idx="0">
                  <c:v>100</c:v>
                </c:pt>
                <c:pt idx="1">
                  <c:v>100</c:v>
                </c:pt>
                <c:pt idx="2">
                  <c:v>100</c:v>
                </c:pt>
                <c:pt idx="3">
                  <c:v>100</c:v>
                </c:pt>
                <c:pt idx="4">
                  <c:v>100</c:v>
                </c:pt>
                <c:pt idx="5">
                  <c:v>99.999999999999986</c:v>
                </c:pt>
                <c:pt idx="6">
                  <c:v>99.999999999999986</c:v>
                </c:pt>
                <c:pt idx="7">
                  <c:v>100</c:v>
                </c:pt>
                <c:pt idx="8">
                  <c:v>100</c:v>
                </c:pt>
                <c:pt idx="9">
                  <c:v>100</c:v>
                </c:pt>
                <c:pt idx="10">
                  <c:v>100</c:v>
                </c:pt>
                <c:pt idx="11">
                  <c:v>100</c:v>
                </c:pt>
                <c:pt idx="12">
                  <c:v>100</c:v>
                </c:pt>
                <c:pt idx="13">
                  <c:v>100</c:v>
                </c:pt>
                <c:pt idx="14">
                  <c:v>100</c:v>
                </c:pt>
                <c:pt idx="15">
                  <c:v>100</c:v>
                </c:pt>
                <c:pt idx="16">
                  <c:v>100</c:v>
                </c:pt>
                <c:pt idx="17">
                  <c:v>99.999999999999986</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99.999999999999986</c:v>
                </c:pt>
                <c:pt idx="49">
                  <c:v>100</c:v>
                </c:pt>
                <c:pt idx="50">
                  <c:v>100</c:v>
                </c:pt>
                <c:pt idx="51">
                  <c:v>100</c:v>
                </c:pt>
                <c:pt idx="52">
                  <c:v>100.00000000000001</c:v>
                </c:pt>
                <c:pt idx="53">
                  <c:v>100</c:v>
                </c:pt>
                <c:pt idx="54">
                  <c:v>100</c:v>
                </c:pt>
                <c:pt idx="55">
                  <c:v>100</c:v>
                </c:pt>
                <c:pt idx="56">
                  <c:v>100</c:v>
                </c:pt>
                <c:pt idx="57">
                  <c:v>100.00000000000001</c:v>
                </c:pt>
                <c:pt idx="58">
                  <c:v>100</c:v>
                </c:pt>
                <c:pt idx="59">
                  <c:v>100</c:v>
                </c:pt>
                <c:pt idx="60">
                  <c:v>100</c:v>
                </c:pt>
                <c:pt idx="61">
                  <c:v>99.999999999999986</c:v>
                </c:pt>
                <c:pt idx="62">
                  <c:v>100</c:v>
                </c:pt>
                <c:pt idx="63">
                  <c:v>100</c:v>
                </c:pt>
                <c:pt idx="64">
                  <c:v>100</c:v>
                </c:pt>
                <c:pt idx="65">
                  <c:v>100</c:v>
                </c:pt>
              </c:numCache>
            </c:numRef>
          </c:val>
          <c:smooth val="0"/>
        </c:ser>
        <c:ser>
          <c:idx val="2"/>
          <c:order val="1"/>
          <c:tx>
            <c:v>Germany</c:v>
          </c:tx>
          <c:spPr>
            <a:ln w="50800">
              <a:solidFill>
                <a:schemeClr val="accent5"/>
              </a:solidFill>
            </a:ln>
          </c:spPr>
          <c:marker>
            <c:symbol val="triangle"/>
            <c:size val="9"/>
            <c:spPr>
              <a:solidFill>
                <a:schemeClr val="accent5"/>
              </a:solidFill>
              <a:ln>
                <a:solidFill>
                  <a:schemeClr val="accent5"/>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DataG11.3!$C$29:$C$94</c:f>
              <c:numCache>
                <c:formatCode>0</c:formatCode>
                <c:ptCount val="66"/>
                <c:pt idx="0">
                  <c:v>45.130937381174782</c:v>
                </c:pt>
                <c:pt idx="1">
                  <c:v>46.235600665990042</c:v>
                </c:pt>
                <c:pt idx="2">
                  <c:v>48.968858407379074</c:v>
                </c:pt>
                <c:pt idx="3">
                  <c:v>47.163638338752548</c:v>
                </c:pt>
                <c:pt idx="4">
                  <c:v>51.410424609819586</c:v>
                </c:pt>
                <c:pt idx="5">
                  <c:v>48.969082322929367</c:v>
                </c:pt>
                <c:pt idx="6">
                  <c:v>51.62841794610096</c:v>
                </c:pt>
                <c:pt idx="7">
                  <c:v>54.477683414179737</c:v>
                </c:pt>
                <c:pt idx="8">
                  <c:v>57.766073816316919</c:v>
                </c:pt>
                <c:pt idx="9">
                  <c:v>58.544527976382291</c:v>
                </c:pt>
                <c:pt idx="10">
                  <c:v>62.557455626425181</c:v>
                </c:pt>
                <c:pt idx="11">
                  <c:v>64.26482167810137</c:v>
                </c:pt>
                <c:pt idx="12">
                  <c:v>63.788770604420804</c:v>
                </c:pt>
                <c:pt idx="13">
                  <c:v>62.972114821908988</c:v>
                </c:pt>
                <c:pt idx="14">
                  <c:v>63.861966218629178</c:v>
                </c:pt>
                <c:pt idx="15">
                  <c:v>63.296963994723008</c:v>
                </c:pt>
                <c:pt idx="16">
                  <c:v>61.497141964520416</c:v>
                </c:pt>
                <c:pt idx="17">
                  <c:v>59.879969905294367</c:v>
                </c:pt>
                <c:pt idx="18">
                  <c:v>60.464255517441678</c:v>
                </c:pt>
                <c:pt idx="19">
                  <c:v>62.874598555415041</c:v>
                </c:pt>
                <c:pt idx="20">
                  <c:v>66.644138533354138</c:v>
                </c:pt>
                <c:pt idx="21">
                  <c:v>67.418959096815584</c:v>
                </c:pt>
                <c:pt idx="22">
                  <c:v>70.146721499460227</c:v>
                </c:pt>
                <c:pt idx="23">
                  <c:v>72.62504617064738</c:v>
                </c:pt>
                <c:pt idx="24">
                  <c:v>76.582906399831884</c:v>
                </c:pt>
                <c:pt idx="25">
                  <c:v>78.20990429013716</c:v>
                </c:pt>
                <c:pt idx="26">
                  <c:v>80.733704912746944</c:v>
                </c:pt>
                <c:pt idx="27">
                  <c:v>83.830636144241808</c:v>
                </c:pt>
                <c:pt idx="28">
                  <c:v>85.439709007859477</c:v>
                </c:pt>
                <c:pt idx="29">
                  <c:v>87.865004952822815</c:v>
                </c:pt>
                <c:pt idx="30">
                  <c:v>89.031580750384407</c:v>
                </c:pt>
                <c:pt idx="31">
                  <c:v>89.571406578682087</c:v>
                </c:pt>
                <c:pt idx="32">
                  <c:v>92.104662117881745</c:v>
                </c:pt>
                <c:pt idx="33">
                  <c:v>93.559069973204373</c:v>
                </c:pt>
                <c:pt idx="34">
                  <c:v>94.794003379405297</c:v>
                </c:pt>
                <c:pt idx="35">
                  <c:v>95.507108854939588</c:v>
                </c:pt>
                <c:pt idx="36">
                  <c:v>96.194000416714971</c:v>
                </c:pt>
                <c:pt idx="37">
                  <c:v>97.542231143337744</c:v>
                </c:pt>
                <c:pt idx="38">
                  <c:v>94.9658364342894</c:v>
                </c:pt>
                <c:pt idx="39">
                  <c:v>98.068181427939834</c:v>
                </c:pt>
                <c:pt idx="40">
                  <c:v>96.97857403041391</c:v>
                </c:pt>
                <c:pt idx="41">
                  <c:v>102.88343486888809</c:v>
                </c:pt>
                <c:pt idx="42">
                  <c:v>102.64882674413299</c:v>
                </c:pt>
                <c:pt idx="43">
                  <c:v>103.57710903469781</c:v>
                </c:pt>
                <c:pt idx="44">
                  <c:v>105.81723829476701</c:v>
                </c:pt>
                <c:pt idx="45">
                  <c:v>107.35175860388472</c:v>
                </c:pt>
                <c:pt idx="46">
                  <c:v>106.912289241689</c:v>
                </c:pt>
                <c:pt idx="47">
                  <c:v>108.36705388278958</c:v>
                </c:pt>
                <c:pt idx="48">
                  <c:v>106.13788443478289</c:v>
                </c:pt>
                <c:pt idx="49">
                  <c:v>106.16564187549196</c:v>
                </c:pt>
                <c:pt idx="50">
                  <c:v>108.43609349743187</c:v>
                </c:pt>
                <c:pt idx="51">
                  <c:v>108.35869631950797</c:v>
                </c:pt>
                <c:pt idx="52">
                  <c:v>107.53138655097509</c:v>
                </c:pt>
                <c:pt idx="53">
                  <c:v>105.57291248362395</c:v>
                </c:pt>
                <c:pt idx="54">
                  <c:v>103.99583418428277</c:v>
                </c:pt>
                <c:pt idx="55">
                  <c:v>102.3808057095079</c:v>
                </c:pt>
                <c:pt idx="56">
                  <c:v>102.16851087296089</c:v>
                </c:pt>
                <c:pt idx="57">
                  <c:v>102.47375783922234</c:v>
                </c:pt>
                <c:pt idx="58">
                  <c:v>102.00556328768232</c:v>
                </c:pt>
                <c:pt idx="59">
                  <c:v>97.262266015621023</c:v>
                </c:pt>
                <c:pt idx="60">
                  <c:v>98.771761289791016</c:v>
                </c:pt>
                <c:pt idx="61">
                  <c:v>99.52135819420819</c:v>
                </c:pt>
                <c:pt idx="62">
                  <c:v>100.21452187559825</c:v>
                </c:pt>
                <c:pt idx="63">
                  <c:v>100.09638016145777</c:v>
                </c:pt>
                <c:pt idx="64">
                  <c:v>99.828734289964203</c:v>
                </c:pt>
                <c:pt idx="65">
                  <c:v>100.00100741472187</c:v>
                </c:pt>
              </c:numCache>
            </c:numRef>
          </c:val>
          <c:smooth val="0"/>
        </c:ser>
        <c:ser>
          <c:idx val="3"/>
          <c:order val="2"/>
          <c:tx>
            <c:v>France</c:v>
          </c:tx>
          <c:spPr>
            <a:ln w="44450">
              <a:solidFill>
                <a:schemeClr val="accent6"/>
              </a:solidFill>
            </a:ln>
          </c:spPr>
          <c:marker>
            <c:symbol val="circle"/>
            <c:size val="9"/>
            <c:spPr>
              <a:solidFill>
                <a:schemeClr val="accent6"/>
              </a:solidFill>
              <a:ln>
                <a:solidFill>
                  <a:schemeClr val="accent6"/>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DataG11.3!$B$29:$B$94</c:f>
              <c:numCache>
                <c:formatCode>0</c:formatCode>
                <c:ptCount val="66"/>
                <c:pt idx="0">
                  <c:v>47.114880645683975</c:v>
                </c:pt>
                <c:pt idx="1">
                  <c:v>46.469319077239092</c:v>
                </c:pt>
                <c:pt idx="2">
                  <c:v>46.555794182787622</c:v>
                </c:pt>
                <c:pt idx="3">
                  <c:v>46.589827092502091</c:v>
                </c:pt>
                <c:pt idx="4">
                  <c:v>49.985857703583058</c:v>
                </c:pt>
                <c:pt idx="5">
                  <c:v>49.338028639464795</c:v>
                </c:pt>
                <c:pt idx="6">
                  <c:v>50.464504680369473</c:v>
                </c:pt>
                <c:pt idx="7">
                  <c:v>52.789233175875601</c:v>
                </c:pt>
                <c:pt idx="8">
                  <c:v>55.15792430122994</c:v>
                </c:pt>
                <c:pt idx="9">
                  <c:v>53.266678279286786</c:v>
                </c:pt>
                <c:pt idx="10">
                  <c:v>56.623377287658514</c:v>
                </c:pt>
                <c:pt idx="11">
                  <c:v>58.474470037660495</c:v>
                </c:pt>
                <c:pt idx="12">
                  <c:v>59.243340602493276</c:v>
                </c:pt>
                <c:pt idx="13">
                  <c:v>59.598846144897209</c:v>
                </c:pt>
                <c:pt idx="14">
                  <c:v>60.510976289882393</c:v>
                </c:pt>
                <c:pt idx="15">
                  <c:v>59.778410641886069</c:v>
                </c:pt>
                <c:pt idx="16">
                  <c:v>59.569599101171619</c:v>
                </c:pt>
                <c:pt idx="17">
                  <c:v>60.845939677222773</c:v>
                </c:pt>
                <c:pt idx="18">
                  <c:v>60.768528503909465</c:v>
                </c:pt>
                <c:pt idx="19">
                  <c:v>63.137206336023205</c:v>
                </c:pt>
                <c:pt idx="20">
                  <c:v>67.322975930182395</c:v>
                </c:pt>
                <c:pt idx="21">
                  <c:v>68.454867998656269</c:v>
                </c:pt>
                <c:pt idx="22">
                  <c:v>71.571087801612023</c:v>
                </c:pt>
                <c:pt idx="23">
                  <c:v>74.240481330617811</c:v>
                </c:pt>
                <c:pt idx="24">
                  <c:v>78.946493736352807</c:v>
                </c:pt>
                <c:pt idx="25">
                  <c:v>77.823645136982023</c:v>
                </c:pt>
                <c:pt idx="26">
                  <c:v>78.093651314947238</c:v>
                </c:pt>
                <c:pt idx="27">
                  <c:v>80.991809743544621</c:v>
                </c:pt>
                <c:pt idx="28">
                  <c:v>84.006474971185497</c:v>
                </c:pt>
                <c:pt idx="29">
                  <c:v>86.492689211107916</c:v>
                </c:pt>
                <c:pt idx="30">
                  <c:v>88.071906619890626</c:v>
                </c:pt>
                <c:pt idx="31">
                  <c:v>88.441781565221731</c:v>
                </c:pt>
                <c:pt idx="32">
                  <c:v>95.244968079981561</c:v>
                </c:pt>
                <c:pt idx="33">
                  <c:v>95.345352106869981</c:v>
                </c:pt>
                <c:pt idx="34">
                  <c:v>96.042031380989073</c:v>
                </c:pt>
                <c:pt idx="35">
                  <c:v>97.746904324230357</c:v>
                </c:pt>
                <c:pt idx="36">
                  <c:v>98.349198605067116</c:v>
                </c:pt>
                <c:pt idx="37">
                  <c:v>99.172125664633981</c:v>
                </c:pt>
                <c:pt idx="38">
                  <c:v>100.57477716280128</c:v>
                </c:pt>
                <c:pt idx="39">
                  <c:v>103.93552474447061</c:v>
                </c:pt>
                <c:pt idx="40">
                  <c:v>104.91758799351011</c:v>
                </c:pt>
                <c:pt idx="41">
                  <c:v>104.85444784277925</c:v>
                </c:pt>
                <c:pt idx="42">
                  <c:v>104.21509810904116</c:v>
                </c:pt>
                <c:pt idx="43">
                  <c:v>104.779822738234</c:v>
                </c:pt>
                <c:pt idx="44">
                  <c:v>106.62820848593904</c:v>
                </c:pt>
                <c:pt idx="45">
                  <c:v>108.51326772132428</c:v>
                </c:pt>
                <c:pt idx="46">
                  <c:v>105.78919528433025</c:v>
                </c:pt>
                <c:pt idx="47">
                  <c:v>106.12388971550091</c:v>
                </c:pt>
                <c:pt idx="48">
                  <c:v>106.54917328598086</c:v>
                </c:pt>
                <c:pt idx="49">
                  <c:v>106.3868560514922</c:v>
                </c:pt>
                <c:pt idx="50">
                  <c:v>109.31724677848848</c:v>
                </c:pt>
                <c:pt idx="51">
                  <c:v>108.17982747661738</c:v>
                </c:pt>
                <c:pt idx="52">
                  <c:v>108.12809648113019</c:v>
                </c:pt>
                <c:pt idx="53">
                  <c:v>105.16241585113183</c:v>
                </c:pt>
                <c:pt idx="54">
                  <c:v>103.23912618716007</c:v>
                </c:pt>
                <c:pt idx="55">
                  <c:v>102.9044276588595</c:v>
                </c:pt>
                <c:pt idx="56">
                  <c:v>105.24635601028021</c:v>
                </c:pt>
                <c:pt idx="57">
                  <c:v>104.41638104954869</c:v>
                </c:pt>
                <c:pt idx="58">
                  <c:v>103.1964085344658</c:v>
                </c:pt>
                <c:pt idx="59">
                  <c:v>99.609647351585551</c:v>
                </c:pt>
                <c:pt idx="60">
                  <c:v>98.871942980491482</c:v>
                </c:pt>
                <c:pt idx="61">
                  <c:v>99.63628135571031</c:v>
                </c:pt>
                <c:pt idx="62">
                  <c:v>99.718664323392233</c:v>
                </c:pt>
                <c:pt idx="63">
                  <c:v>100.40700549184893</c:v>
                </c:pt>
                <c:pt idx="64">
                  <c:v>100.05029672475651</c:v>
                </c:pt>
                <c:pt idx="65">
                  <c:v>100.57054532557251</c:v>
                </c:pt>
              </c:numCache>
            </c:numRef>
          </c:val>
          <c:smooth val="0"/>
        </c:ser>
        <c:ser>
          <c:idx val="1"/>
          <c:order val="3"/>
          <c:tx>
            <c:v>France (correction under-employment)</c:v>
          </c:tx>
          <c:spPr>
            <a:ln w="44450">
              <a:solidFill>
                <a:schemeClr val="accent6"/>
              </a:solidFill>
            </a:ln>
          </c:spPr>
          <c:marker>
            <c:symbol val="triangle"/>
            <c:size val="9"/>
            <c:spPr>
              <a:solidFill>
                <a:schemeClr val="accent6"/>
              </a:solidFill>
              <a:ln>
                <a:solidFill>
                  <a:schemeClr val="accent6"/>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DataG11.3!$F$29:$F$94</c:f>
              <c:numCache>
                <c:formatCode>General</c:formatCode>
                <c:ptCount val="66"/>
                <c:pt idx="55" formatCode="0">
                  <c:v>102.9044276588595</c:v>
                </c:pt>
                <c:pt idx="56" formatCode="0">
                  <c:v>104.61311159791366</c:v>
                </c:pt>
                <c:pt idx="57" formatCode="0">
                  <c:v>103.29317376763352</c:v>
                </c:pt>
                <c:pt idx="58" formatCode="0">
                  <c:v>101.57309460042482</c:v>
                </c:pt>
                <c:pt idx="59" formatCode="0">
                  <c:v>97.682689188418095</c:v>
                </c:pt>
                <c:pt idx="60" formatCode="0">
                  <c:v>97.080444912192078</c:v>
                </c:pt>
                <c:pt idx="61" formatCode="0">
                  <c:v>96.784971044107522</c:v>
                </c:pt>
                <c:pt idx="62" formatCode="0">
                  <c:v>96.647334520339541</c:v>
                </c:pt>
                <c:pt idx="63" formatCode="0">
                  <c:v>97.093635841175683</c:v>
                </c:pt>
                <c:pt idx="64" formatCode="0">
                  <c:v>96.605692987612372</c:v>
                </c:pt>
                <c:pt idx="65" formatCode="0">
                  <c:v>96.877945417349792</c:v>
                </c:pt>
              </c:numCache>
            </c:numRef>
          </c:val>
          <c:smooth val="0"/>
        </c:ser>
        <c:ser>
          <c:idx val="9"/>
          <c:order val="4"/>
          <c:tx>
            <c:v>United Kingdom</c:v>
          </c:tx>
          <c:spPr>
            <a:ln w="44450">
              <a:solidFill>
                <a:schemeClr val="accent4"/>
              </a:solidFill>
            </a:ln>
          </c:spPr>
          <c:marker>
            <c:symbol val="diamond"/>
            <c:size val="9"/>
            <c:spPr>
              <a:solidFill>
                <a:schemeClr val="accent4"/>
              </a:solidFill>
              <a:ln>
                <a:solidFill>
                  <a:schemeClr val="accent4"/>
                </a:solidFill>
              </a:ln>
            </c:spPr>
          </c:marker>
          <c:cat>
            <c:numRef>
              <c:f>DataG11.3!$A$29:$A$94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DataG11.3!$D$29:$D$94</c:f>
              <c:numCache>
                <c:formatCode>0</c:formatCode>
                <c:ptCount val="66"/>
                <c:pt idx="0">
                  <c:v>56.272046129136541</c:v>
                </c:pt>
                <c:pt idx="1">
                  <c:v>54.861467696014934</c:v>
                </c:pt>
                <c:pt idx="2">
                  <c:v>53.977734399269025</c:v>
                </c:pt>
                <c:pt idx="3">
                  <c:v>56.277506905107352</c:v>
                </c:pt>
                <c:pt idx="4">
                  <c:v>59.11832016194672</c:v>
                </c:pt>
                <c:pt idx="5">
                  <c:v>57.830447409574973</c:v>
                </c:pt>
                <c:pt idx="6">
                  <c:v>57.625680960406306</c:v>
                </c:pt>
                <c:pt idx="7">
                  <c:v>58.461338252869645</c:v>
                </c:pt>
                <c:pt idx="8">
                  <c:v>60.534619686963453</c:v>
                </c:pt>
                <c:pt idx="9">
                  <c:v>59.990348303029037</c:v>
                </c:pt>
                <c:pt idx="10">
                  <c:v>62.353132502849178</c:v>
                </c:pt>
                <c:pt idx="11">
                  <c:v>64.086398040430751</c:v>
                </c:pt>
                <c:pt idx="12">
                  <c:v>61.471181196189335</c:v>
                </c:pt>
                <c:pt idx="13">
                  <c:v>61.948404956805888</c:v>
                </c:pt>
                <c:pt idx="14">
                  <c:v>62.48932872936723</c:v>
                </c:pt>
                <c:pt idx="15">
                  <c:v>59.877385973515423</c:v>
                </c:pt>
                <c:pt idx="16">
                  <c:v>57.981849226894958</c:v>
                </c:pt>
                <c:pt idx="17">
                  <c:v>58.166976235791971</c:v>
                </c:pt>
                <c:pt idx="18">
                  <c:v>58.614551955755836</c:v>
                </c:pt>
                <c:pt idx="19">
                  <c:v>58.574900375225177</c:v>
                </c:pt>
                <c:pt idx="20">
                  <c:v>60.92145316481588</c:v>
                </c:pt>
                <c:pt idx="21">
                  <c:v>62.957454355403954</c:v>
                </c:pt>
                <c:pt idx="22">
                  <c:v>65.711527158022221</c:v>
                </c:pt>
                <c:pt idx="23">
                  <c:v>65.085270625973735</c:v>
                </c:pt>
                <c:pt idx="24">
                  <c:v>65.129644028403874</c:v>
                </c:pt>
                <c:pt idx="25">
                  <c:v>63.282448521081228</c:v>
                </c:pt>
                <c:pt idx="26">
                  <c:v>65.066605489714235</c:v>
                </c:pt>
                <c:pt idx="27">
                  <c:v>66.824151175016837</c:v>
                </c:pt>
                <c:pt idx="28">
                  <c:v>68.897097625141186</c:v>
                </c:pt>
                <c:pt idx="29">
                  <c:v>70.261982170851724</c:v>
                </c:pt>
                <c:pt idx="30">
                  <c:v>70.726136572447075</c:v>
                </c:pt>
                <c:pt idx="31">
                  <c:v>74.045568664910135</c:v>
                </c:pt>
                <c:pt idx="32">
                  <c:v>76.919854816286986</c:v>
                </c:pt>
                <c:pt idx="33">
                  <c:v>80.03430536107841</c:v>
                </c:pt>
                <c:pt idx="34">
                  <c:v>77.681343606205289</c:v>
                </c:pt>
                <c:pt idx="35">
                  <c:v>76.390411447126453</c:v>
                </c:pt>
                <c:pt idx="36">
                  <c:v>76.981059808089299</c:v>
                </c:pt>
                <c:pt idx="37">
                  <c:v>79.926766960932937</c:v>
                </c:pt>
                <c:pt idx="38">
                  <c:v>78.274067875557577</c:v>
                </c:pt>
                <c:pt idx="39">
                  <c:v>77.54906944072907</c:v>
                </c:pt>
                <c:pt idx="40">
                  <c:v>76.713017339619967</c:v>
                </c:pt>
                <c:pt idx="41">
                  <c:v>76.999079082606102</c:v>
                </c:pt>
                <c:pt idx="42">
                  <c:v>78.599242172464557</c:v>
                </c:pt>
                <c:pt idx="43">
                  <c:v>81.368582411269671</c:v>
                </c:pt>
                <c:pt idx="44">
                  <c:v>82.483732662462216</c:v>
                </c:pt>
                <c:pt idx="45">
                  <c:v>83.081928202869051</c:v>
                </c:pt>
                <c:pt idx="46">
                  <c:v>82.09873801932919</c:v>
                </c:pt>
                <c:pt idx="47">
                  <c:v>81.985844595872621</c:v>
                </c:pt>
                <c:pt idx="48">
                  <c:v>81.677477849822466</c:v>
                </c:pt>
                <c:pt idx="49">
                  <c:v>81.432839663373514</c:v>
                </c:pt>
                <c:pt idx="50">
                  <c:v>81.454164974576997</c:v>
                </c:pt>
                <c:pt idx="51">
                  <c:v>80.888917831205006</c:v>
                </c:pt>
                <c:pt idx="52">
                  <c:v>81.344127825950324</c:v>
                </c:pt>
                <c:pt idx="53">
                  <c:v>81.828757185707545</c:v>
                </c:pt>
                <c:pt idx="54">
                  <c:v>80.935472495008938</c:v>
                </c:pt>
                <c:pt idx="55">
                  <c:v>81.063233419856786</c:v>
                </c:pt>
                <c:pt idx="56">
                  <c:v>81.857682814387658</c:v>
                </c:pt>
                <c:pt idx="57">
                  <c:v>82.294409649692113</c:v>
                </c:pt>
                <c:pt idx="58">
                  <c:v>81.520573020353964</c:v>
                </c:pt>
                <c:pt idx="59">
                  <c:v>77.698689524595608</c:v>
                </c:pt>
                <c:pt idx="60">
                  <c:v>77.130869573656071</c:v>
                </c:pt>
                <c:pt idx="61">
                  <c:v>78.196418342993098</c:v>
                </c:pt>
                <c:pt idx="62">
                  <c:v>77.288566360874654</c:v>
                </c:pt>
                <c:pt idx="63">
                  <c:v>76.824241465003979</c:v>
                </c:pt>
                <c:pt idx="64">
                  <c:v>76.323104298149971</c:v>
                </c:pt>
                <c:pt idx="65">
                  <c:v>76.163176326665337</c:v>
                </c:pt>
              </c:numCache>
            </c:numRef>
          </c:val>
          <c:smooth val="0"/>
        </c:ser>
        <c:dLbls>
          <c:showLegendKey val="0"/>
          <c:showVal val="0"/>
          <c:showCatName val="0"/>
          <c:showSerName val="0"/>
          <c:showPercent val="0"/>
          <c:showBubbleSize val="0"/>
        </c:dLbls>
        <c:marker val="1"/>
        <c:smooth val="0"/>
        <c:axId val="410021280"/>
        <c:axId val="410019712"/>
      </c:lineChart>
      <c:catAx>
        <c:axId val="410021280"/>
        <c:scaling>
          <c:orientation val="minMax"/>
        </c:scaling>
        <c:delete val="0"/>
        <c:axPos val="b"/>
        <c:majorGridlines>
          <c:spPr>
            <a:ln w="12700">
              <a:solidFill>
                <a:srgbClr val="000000"/>
              </a:solidFill>
              <a:prstDash val="sysDash"/>
            </a:ln>
          </c:spPr>
        </c:majorGridlines>
        <c:numFmt formatCode="General" sourceLinked="0"/>
        <c:majorTickMark val="cross"/>
        <c:minorTickMark val="none"/>
        <c:tickLblPos val="low"/>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019712"/>
        <c:crossesAt val="0"/>
        <c:auto val="0"/>
        <c:lblAlgn val="ctr"/>
        <c:lblOffset val="100"/>
        <c:tickLblSkip val="5"/>
        <c:tickMarkSkip val="5"/>
        <c:noMultiLvlLbl val="0"/>
      </c:catAx>
      <c:valAx>
        <c:axId val="410019712"/>
        <c:scaling>
          <c:orientation val="minMax"/>
          <c:max val="112"/>
          <c:min val="4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Narrow" panose="020B0606020202030204" pitchFamily="34" charset="0"/>
                    <a:ea typeface="Arial"/>
                    <a:cs typeface="Arial"/>
                  </a:defRPr>
                </a:pPr>
                <a:r>
                  <a:rPr lang="fr-FR" sz="1300" baseline="0">
                    <a:latin typeface="Arial Narrow" panose="020B0606020202030204" pitchFamily="34" charset="0"/>
                  </a:rPr>
                  <a:t>  GDP per hour of work in purchasing power parity (United States = 100)</a:t>
                </a:r>
              </a:p>
            </c:rich>
          </c:tx>
          <c:layout>
            <c:manualLayout>
              <c:xMode val="edge"/>
              <c:yMode val="edge"/>
              <c:x val="1.6056498092377625E-3"/>
              <c:y val="0.1026700729504400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10021280"/>
        <c:crossesAt val="1"/>
        <c:crossBetween val="midCat"/>
        <c:majorUnit val="5"/>
        <c:minorUnit val="5"/>
      </c:valAx>
      <c:spPr>
        <a:noFill/>
        <a:ln w="31750">
          <a:solidFill>
            <a:schemeClr val="tx1"/>
          </a:solidFill>
        </a:ln>
      </c:spPr>
    </c:plotArea>
    <c:legend>
      <c:legendPos val="t"/>
      <c:layout>
        <c:manualLayout>
          <c:xMode val="edge"/>
          <c:yMode val="edge"/>
          <c:x val="0.50163998896689643"/>
          <c:y val="0.54419505664806966"/>
          <c:w val="0.42045875731050858"/>
          <c:h val="0.25594054663738691"/>
        </c:manualLayout>
      </c:layout>
      <c:overlay val="0"/>
      <c:spPr>
        <a:solidFill>
          <a:schemeClr val="bg1"/>
        </a:solidFill>
        <a:ln w="19050">
          <a:solidFill>
            <a:srgbClr val="000000"/>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2000" baseline="0"/>
              <a:t>Figure S11.11. The share of private financing in education: </a:t>
            </a:r>
          </a:p>
          <a:p>
            <a:pPr>
              <a:defRPr sz="1600">
                <a:latin typeface="Arial"/>
              </a:defRPr>
            </a:pPr>
            <a:r>
              <a:rPr lang="fr-FR" sz="2000" baseline="0"/>
              <a:t>diversity of Asian and Latin-American models</a:t>
            </a:r>
            <a:endParaRPr lang="fr-FR" sz="2000"/>
          </a:p>
        </c:rich>
      </c:tx>
      <c:layout>
        <c:manualLayout>
          <c:xMode val="edge"/>
          <c:yMode val="edge"/>
          <c:x val="0.12939313373498776"/>
          <c:y val="7.6602415648270484E-6"/>
        </c:manualLayout>
      </c:layout>
      <c:overlay val="0"/>
    </c:title>
    <c:autoTitleDeleted val="0"/>
    <c:plotArea>
      <c:layout>
        <c:manualLayout>
          <c:layoutTarget val="inner"/>
          <c:xMode val="edge"/>
          <c:yMode val="edge"/>
          <c:x val="8.5919348376169019E-2"/>
          <c:y val="0.11282639245165176"/>
          <c:w val="0.88633443985260818"/>
          <c:h val="0.66503517655193944"/>
        </c:manualLayout>
      </c:layout>
      <c:barChart>
        <c:barDir val="col"/>
        <c:grouping val="clustered"/>
        <c:varyColors val="0"/>
        <c:ser>
          <c:idx val="0"/>
          <c:order val="0"/>
          <c:tx>
            <c:v>Higher education</c:v>
          </c:tx>
          <c:invertIfNegative val="0"/>
          <c:cat>
            <c:strRef>
              <c:f>DataG11.11!$A$26:$A$29</c:f>
              <c:strCache>
                <c:ptCount val="4"/>
                <c:pt idx="0">
                  <c:v>Japan/Korea</c:v>
                </c:pt>
                <c:pt idx="1">
                  <c:v>Chile/Colombia</c:v>
                </c:pt>
                <c:pt idx="2">
                  <c:v>Turkey/Indonesia</c:v>
                </c:pt>
                <c:pt idx="3">
                  <c:v>Mexico/Argentina</c:v>
                </c:pt>
              </c:strCache>
            </c:strRef>
          </c:cat>
          <c:val>
            <c:numRef>
              <c:f>DataG11.11!$Q$26:$Q$29</c:f>
              <c:numCache>
                <c:formatCode>General</c:formatCode>
                <c:ptCount val="4"/>
                <c:pt idx="0">
                  <c:v>0.65787061296967009</c:v>
                </c:pt>
                <c:pt idx="1">
                  <c:v>0.59342365630505001</c:v>
                </c:pt>
                <c:pt idx="2">
                  <c:v>0.24223605102065002</c:v>
                </c:pt>
                <c:pt idx="3">
                  <c:v>0.21390032824763999</c:v>
                </c:pt>
              </c:numCache>
            </c:numRef>
          </c:val>
          <c:extLst/>
        </c:ser>
        <c:ser>
          <c:idx val="2"/>
          <c:order val="1"/>
          <c:tx>
            <c:v>Primary-Secondary</c:v>
          </c:tx>
          <c:spPr>
            <a:solidFill>
              <a:schemeClr val="accent6"/>
            </a:solidFill>
          </c:spPr>
          <c:invertIfNegative val="0"/>
          <c:cat>
            <c:strRef>
              <c:f>DataG11.11!$A$26:$A$29</c:f>
              <c:strCache>
                <c:ptCount val="4"/>
                <c:pt idx="0">
                  <c:v>Japan/Korea</c:v>
                </c:pt>
                <c:pt idx="1">
                  <c:v>Chile/Colombia</c:v>
                </c:pt>
                <c:pt idx="2">
                  <c:v>Turkey/Indonesia</c:v>
                </c:pt>
                <c:pt idx="3">
                  <c:v>Mexico/Argentina</c:v>
                </c:pt>
              </c:strCache>
            </c:strRef>
          </c:cat>
          <c:val>
            <c:numRef>
              <c:f>DataG11.11!$I$26:$I$29</c:f>
              <c:numCache>
                <c:formatCode>General</c:formatCode>
                <c:ptCount val="4"/>
                <c:pt idx="0">
                  <c:v>0.10303520865200851</c:v>
                </c:pt>
                <c:pt idx="1">
                  <c:v>0.201449180552605</c:v>
                </c:pt>
                <c:pt idx="2">
                  <c:v>0.14340449304450051</c:v>
                </c:pt>
                <c:pt idx="3">
                  <c:v>0.15222713030884</c:v>
                </c:pt>
              </c:numCache>
            </c:numRef>
          </c:val>
        </c:ser>
        <c:dLbls>
          <c:showLegendKey val="0"/>
          <c:showVal val="0"/>
          <c:showCatName val="0"/>
          <c:showSerName val="0"/>
          <c:showPercent val="0"/>
          <c:showBubbleSize val="0"/>
        </c:dLbls>
        <c:gapWidth val="150"/>
        <c:axId val="410020888"/>
        <c:axId val="410019320"/>
        <c:extLst>
          <c:ext xmlns:c15="http://schemas.microsoft.com/office/drawing/2012/chart" uri="{02D57815-91ED-43cb-92C2-25804820EDAC}">
            <c15:filteredBarSeries>
              <c15:ser>
                <c:idx val="4"/>
                <c:order val="2"/>
                <c:tx>
                  <c:v>Vote supérieur court</c:v>
                </c:tx>
                <c:invertIfNegative val="0"/>
                <c:cat>
                  <c:strRef>
                    <c:extLst>
                      <c:ext uri="{02D57815-91ED-43cb-92C2-25804820EDAC}">
                        <c15:formulaRef>
                          <c15:sqref>DataG11.11!$A$26:$A$29</c15:sqref>
                        </c15:formulaRef>
                      </c:ext>
                    </c:extLst>
                    <c:strCache>
                      <c:ptCount val="4"/>
                      <c:pt idx="0">
                        <c:v>Japan/Korea</c:v>
                      </c:pt>
                      <c:pt idx="1">
                        <c:v>Chile/Colombia</c:v>
                      </c:pt>
                      <c:pt idx="2">
                        <c:v>Turkey/Indonesia</c:v>
                      </c:pt>
                      <c:pt idx="3">
                        <c:v>Mexico/Argentina</c:v>
                      </c:pt>
                    </c:strCache>
                  </c:strRef>
                </c:cat>
                <c:val>
                  <c:numLit>
                    <c:formatCode>General</c:formatCode>
                    <c:ptCount val="18"/>
                    <c:pt idx="5">
                      <c:v>0.46556830406188965</c:v>
                    </c:pt>
                    <c:pt idx="6">
                      <c:v>0.51133197546005249</c:v>
                    </c:pt>
                    <c:pt idx="7">
                      <c:v>0.52825337648391724</c:v>
                    </c:pt>
                    <c:pt idx="8">
                      <c:v>0.5</c:v>
                    </c:pt>
                    <c:pt idx="9">
                      <c:v>0.47245615720748901</c:v>
                    </c:pt>
                    <c:pt idx="10">
                      <c:v>0.52582246065139771</c:v>
                    </c:pt>
                    <c:pt idx="11">
                      <c:v>0.43564584851264954</c:v>
                    </c:pt>
                    <c:pt idx="12">
                      <c:v>0.46413028240203857</c:v>
                    </c:pt>
                    <c:pt idx="13">
                      <c:v>0.50014394521713257</c:v>
                    </c:pt>
                    <c:pt idx="14">
                      <c:v>0.49986359477043152</c:v>
                    </c:pt>
                    <c:pt idx="15">
                      <c:v>0.55540800094604492</c:v>
                    </c:pt>
                    <c:pt idx="16">
                      <c:v>0.53070785105228424</c:v>
                    </c:pt>
                  </c:numLit>
                </c:val>
              </c15:ser>
            </c15:filteredBarSeries>
            <c15:filteredBarSeries>
              <c15:ser>
                <c:idx val="3"/>
                <c:order val="3"/>
                <c:tx>
                  <c:v>Vote supérieur long</c:v>
                </c:tx>
                <c:invertIfNegative val="0"/>
                <c:cat>
                  <c:strRef>
                    <c:extLst xmlns:c15="http://schemas.microsoft.com/office/drawing/2012/chart">
                      <c:ext xmlns:c15="http://schemas.microsoft.com/office/drawing/2012/chart" uri="{02D57815-91ED-43cb-92C2-25804820EDAC}">
                        <c15:formulaRef>
                          <c15:sqref>DataG11.11!$A$26:$A$29</c15:sqref>
                        </c15:formulaRef>
                      </c:ext>
                    </c:extLst>
                    <c:strCache>
                      <c:ptCount val="4"/>
                      <c:pt idx="0">
                        <c:v>Japan/Korea</c:v>
                      </c:pt>
                      <c:pt idx="1">
                        <c:v>Chile/Colombia</c:v>
                      </c:pt>
                      <c:pt idx="2">
                        <c:v>Turkey/Indonesia</c:v>
                      </c:pt>
                      <c:pt idx="3">
                        <c:v>Mexico/Argentina</c:v>
                      </c:pt>
                    </c:strCache>
                  </c:strRef>
                </c:cat>
                <c:val>
                  <c:numLit>
                    <c:formatCode>General</c:formatCode>
                    <c:ptCount val="18"/>
                    <c:pt idx="5">
                      <c:v>0.34750404953956604</c:v>
                    </c:pt>
                    <c:pt idx="6">
                      <c:v>0.431844562292099</c:v>
                    </c:pt>
                    <c:pt idx="7">
                      <c:v>0.39485627412796021</c:v>
                    </c:pt>
                    <c:pt idx="9">
                      <c:v>0.4406125545501709</c:v>
                    </c:pt>
                    <c:pt idx="10">
                      <c:v>0.49470555782318115</c:v>
                    </c:pt>
                    <c:pt idx="11">
                      <c:v>0.49653869867324829</c:v>
                    </c:pt>
                    <c:pt idx="12">
                      <c:v>0.52337133884429932</c:v>
                    </c:pt>
                    <c:pt idx="13">
                      <c:v>0.48849004507064819</c:v>
                    </c:pt>
                    <c:pt idx="14">
                      <c:v>0.52884304523468018</c:v>
                    </c:pt>
                    <c:pt idx="15">
                      <c:v>0.5600467324256897</c:v>
                    </c:pt>
                    <c:pt idx="16">
                      <c:v>0.59128746390342712</c:v>
                    </c:pt>
                  </c:numLit>
                </c:val>
              </c15:ser>
            </c15:filteredBarSeries>
          </c:ext>
        </c:extLst>
      </c:barChart>
      <c:catAx>
        <c:axId val="410020888"/>
        <c:scaling>
          <c:orientation val="minMax"/>
        </c:scaling>
        <c:delete val="0"/>
        <c:axPos val="b"/>
        <c:numFmt formatCode="General" sourceLinked="0"/>
        <c:majorTickMark val="out"/>
        <c:minorTickMark val="none"/>
        <c:tickLblPos val="low"/>
        <c:txPr>
          <a:bodyPr rot="0" vert="horz" anchor="t" anchorCtr="0"/>
          <a:lstStyle/>
          <a:p>
            <a:pPr>
              <a:defRPr sz="1400" b="0" i="0">
                <a:latin typeface="Arial"/>
              </a:defRPr>
            </a:pPr>
            <a:endParaRPr lang="fr-FR"/>
          </a:p>
        </c:txPr>
        <c:crossAx val="410019320"/>
        <c:crosses val="autoZero"/>
        <c:auto val="1"/>
        <c:lblAlgn val="ctr"/>
        <c:lblOffset val="100"/>
        <c:tickLblSkip val="1"/>
        <c:noMultiLvlLbl val="0"/>
      </c:catAx>
      <c:valAx>
        <c:axId val="410019320"/>
        <c:scaling>
          <c:orientation val="minMax"/>
          <c:max val="0.70000000000000007"/>
          <c:min val="0"/>
        </c:scaling>
        <c:delete val="0"/>
        <c:axPos val="l"/>
        <c:majorGridlines/>
        <c:title>
          <c:tx>
            <c:rich>
              <a:bodyPr/>
              <a:lstStyle/>
              <a:p>
                <a:pPr>
                  <a:defRPr sz="1200" b="0">
                    <a:latin typeface="Arial" panose="020B060402020202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private financing in total educational spending</a:t>
                </a:r>
                <a:endParaRPr lang="fr-FR" sz="1200" b="0">
                  <a:latin typeface="Arial" panose="020B0604020202020204" pitchFamily="34" charset="0"/>
                  <a:cs typeface="Arial" panose="020B0604020202020204" pitchFamily="34" charset="0"/>
                </a:endParaRPr>
              </a:p>
            </c:rich>
          </c:tx>
          <c:layout>
            <c:manualLayout>
              <c:xMode val="edge"/>
              <c:yMode val="edge"/>
              <c:x val="1.1966260854499365E-3"/>
              <c:y val="0.10559536110022447"/>
            </c:manualLayout>
          </c:layout>
          <c:overlay val="0"/>
        </c:title>
        <c:numFmt formatCode="0%" sourceLinked="0"/>
        <c:majorTickMark val="out"/>
        <c:minorTickMark val="none"/>
        <c:tickLblPos val="nextTo"/>
        <c:txPr>
          <a:bodyPr/>
          <a:lstStyle/>
          <a:p>
            <a:pPr>
              <a:defRPr sz="1400" b="0" i="0">
                <a:latin typeface="Arial"/>
              </a:defRPr>
            </a:pPr>
            <a:endParaRPr lang="fr-FR"/>
          </a:p>
        </c:txPr>
        <c:crossAx val="410020888"/>
        <c:crosses val="autoZero"/>
        <c:crossBetween val="between"/>
        <c:majorUnit val="0.1"/>
      </c:valAx>
      <c:spPr>
        <a:ln w="25400">
          <a:solidFill>
            <a:schemeClr val="tx1"/>
          </a:solidFill>
        </a:ln>
      </c:spPr>
    </c:plotArea>
    <c:legend>
      <c:legendPos val="t"/>
      <c:legendEntry>
        <c:idx val="0"/>
        <c:txPr>
          <a:bodyPr/>
          <a:lstStyle/>
          <a:p>
            <a:pPr>
              <a:defRPr sz="1400">
                <a:latin typeface="Arial" panose="020B0604020202020204" pitchFamily="34" charset="0"/>
                <a:cs typeface="Arial" panose="020B0604020202020204" pitchFamily="34" charset="0"/>
              </a:defRPr>
            </a:pPr>
            <a:endParaRPr lang="fr-FR"/>
          </a:p>
        </c:txPr>
      </c:legendEntry>
      <c:layout>
        <c:manualLayout>
          <c:xMode val="edge"/>
          <c:yMode val="edge"/>
          <c:x val="0.46418598510175202"/>
          <c:y val="0.16173299838590213"/>
          <c:w val="0.4360394955102877"/>
          <c:h val="0.10897966885247246"/>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aseline="0"/>
              <a:t>Figure S11.18. Inequality of property as a function of age (France)</a:t>
            </a:r>
            <a:endParaRPr lang="fr-FR" sz="1800" b="0" baseline="0"/>
          </a:p>
        </c:rich>
      </c:tx>
      <c:layout>
        <c:manualLayout>
          <c:xMode val="edge"/>
          <c:yMode val="edge"/>
          <c:x val="0.11695146217648565"/>
          <c:y val="3.0189054514329147E-6"/>
        </c:manualLayout>
      </c:layout>
      <c:overlay val="0"/>
      <c:spPr>
        <a:noFill/>
        <a:ln w="25400">
          <a:noFill/>
        </a:ln>
      </c:spPr>
    </c:title>
    <c:autoTitleDeleted val="0"/>
    <c:plotArea>
      <c:layout>
        <c:manualLayout>
          <c:layoutTarget val="inner"/>
          <c:xMode val="edge"/>
          <c:yMode val="edge"/>
          <c:x val="0.1092631873893161"/>
          <c:y val="6.1153434981655708E-2"/>
          <c:w val="0.85762611789553023"/>
          <c:h val="0.75722122183982754"/>
        </c:manualLayout>
      </c:layout>
      <c:lineChart>
        <c:grouping val="standard"/>
        <c:varyColors val="0"/>
        <c:ser>
          <c:idx val="0"/>
          <c:order val="0"/>
          <c:tx>
            <c:v>T10% (all ages)</c:v>
          </c:tx>
          <c:spPr>
            <a:ln w="63500">
              <a:solidFill>
                <a:srgbClr val="7030A0"/>
              </a:solidFill>
              <a:prstDash val="solid"/>
            </a:ln>
          </c:spPr>
          <c:marker>
            <c:symbol val="none"/>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DataGS11.18!$D$6:$D$51</c:f>
              <c:numCache>
                <c:formatCode>0%</c:formatCode>
                <c:ptCount val="46"/>
                <c:pt idx="0">
                  <c:v>0.5816490650177002</c:v>
                </c:pt>
                <c:pt idx="1">
                  <c:v>0.57295185327529907</c:v>
                </c:pt>
                <c:pt idx="2">
                  <c:v>0.5710442066192627</c:v>
                </c:pt>
                <c:pt idx="3">
                  <c:v>0.56873625516891479</c:v>
                </c:pt>
                <c:pt idx="4">
                  <c:v>0.557384192943573</c:v>
                </c:pt>
                <c:pt idx="5">
                  <c:v>0.54928940534591675</c:v>
                </c:pt>
                <c:pt idx="6">
                  <c:v>0.54128360748291016</c:v>
                </c:pt>
                <c:pt idx="7">
                  <c:v>0.53241473436355591</c:v>
                </c:pt>
                <c:pt idx="8">
                  <c:v>0.52465575933456421</c:v>
                </c:pt>
                <c:pt idx="9">
                  <c:v>0.51912575960159302</c:v>
                </c:pt>
                <c:pt idx="10">
                  <c:v>0.51645779609680176</c:v>
                </c:pt>
                <c:pt idx="11">
                  <c:v>0.50909054279327393</c:v>
                </c:pt>
                <c:pt idx="12">
                  <c:v>0.50245386362075806</c:v>
                </c:pt>
                <c:pt idx="13">
                  <c:v>0.50010192394256592</c:v>
                </c:pt>
                <c:pt idx="14">
                  <c:v>0.49975359439849854</c:v>
                </c:pt>
                <c:pt idx="15">
                  <c:v>0.50137150287628174</c:v>
                </c:pt>
                <c:pt idx="16">
                  <c:v>0.50565809011459351</c:v>
                </c:pt>
                <c:pt idx="17">
                  <c:v>0.50498861074447632</c:v>
                </c:pt>
                <c:pt idx="18">
                  <c:v>0.50490063428878784</c:v>
                </c:pt>
                <c:pt idx="19">
                  <c:v>0.50755840539932251</c:v>
                </c:pt>
                <c:pt idx="20">
                  <c:v>0.50271713733673096</c:v>
                </c:pt>
                <c:pt idx="21">
                  <c:v>0.50654244422912598</c:v>
                </c:pt>
                <c:pt idx="22">
                  <c:v>0.51005303859710693</c:v>
                </c:pt>
                <c:pt idx="23">
                  <c:v>0.51213210821151733</c:v>
                </c:pt>
                <c:pt idx="24">
                  <c:v>0.5119936466217041</c:v>
                </c:pt>
                <c:pt idx="25">
                  <c:v>0.51116645336151123</c:v>
                </c:pt>
                <c:pt idx="26">
                  <c:v>0.5400693416595459</c:v>
                </c:pt>
                <c:pt idx="27">
                  <c:v>0.55238479375839233</c:v>
                </c:pt>
                <c:pt idx="28">
                  <c:v>0.56328427791595459</c:v>
                </c:pt>
                <c:pt idx="29">
                  <c:v>0.56875860691070557</c:v>
                </c:pt>
                <c:pt idx="30">
                  <c:v>0.57056254148483276</c:v>
                </c:pt>
                <c:pt idx="31">
                  <c:v>0.56108272075653076</c:v>
                </c:pt>
                <c:pt idx="32">
                  <c:v>0.54605692625045776</c:v>
                </c:pt>
                <c:pt idx="33">
                  <c:v>0.53840893507003784</c:v>
                </c:pt>
                <c:pt idx="34">
                  <c:v>0.52969914674758911</c:v>
                </c:pt>
                <c:pt idx="35">
                  <c:v>0.52372819185256958</c:v>
                </c:pt>
                <c:pt idx="36">
                  <c:v>0.52814656496047974</c:v>
                </c:pt>
                <c:pt idx="37">
                  <c:v>0.53588825464248657</c:v>
                </c:pt>
                <c:pt idx="38">
                  <c:v>0.53203439712524414</c:v>
                </c:pt>
                <c:pt idx="39">
                  <c:v>0.54052591323852539</c:v>
                </c:pt>
                <c:pt idx="40">
                  <c:v>0.55913639068603516</c:v>
                </c:pt>
                <c:pt idx="41">
                  <c:v>0.55074179172515869</c:v>
                </c:pt>
                <c:pt idx="42">
                  <c:v>0.54512137174606323</c:v>
                </c:pt>
                <c:pt idx="43">
                  <c:v>0.5485159158706665</c:v>
                </c:pt>
                <c:pt idx="44">
                  <c:v>0.5527646541595459</c:v>
                </c:pt>
                <c:pt idx="45">
                  <c:v>0.5506402850151062</c:v>
                </c:pt>
              </c:numCache>
            </c:numRef>
          </c:val>
          <c:smooth val="1"/>
          <c:extLst xmlns:c16r2="http://schemas.microsoft.com/office/drawing/2015/06/chart">
            <c:ext xmlns:c16="http://schemas.microsoft.com/office/drawing/2014/chart" uri="{C3380CC4-5D6E-409C-BE32-E72D297353CC}">
              <c16:uniqueId val="{00000000-79EE-49B7-995B-C39709D6739C}"/>
            </c:ext>
          </c:extLst>
        </c:ser>
        <c:ser>
          <c:idx val="1"/>
          <c:order val="1"/>
          <c:tx>
            <c:v>M40% (all ages)</c:v>
          </c:tx>
          <c:spPr>
            <a:ln w="63500">
              <a:solidFill>
                <a:schemeClr val="accent2"/>
              </a:solidFill>
            </a:ln>
          </c:spPr>
          <c:marker>
            <c:symbol val="none"/>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DataGS11.18!$C$6:$C$51</c:f>
              <c:numCache>
                <c:formatCode>0%</c:formatCode>
                <c:ptCount val="46"/>
                <c:pt idx="0">
                  <c:v>0.34987175464630127</c:v>
                </c:pt>
                <c:pt idx="1">
                  <c:v>0.35545629262924194</c:v>
                </c:pt>
                <c:pt idx="2">
                  <c:v>0.355682373046875</c:v>
                </c:pt>
                <c:pt idx="3">
                  <c:v>0.35723128914833069</c:v>
                </c:pt>
                <c:pt idx="4">
                  <c:v>0.36787649989128113</c:v>
                </c:pt>
                <c:pt idx="5">
                  <c:v>0.37501487135887146</c:v>
                </c:pt>
                <c:pt idx="6">
                  <c:v>0.37993830442428589</c:v>
                </c:pt>
                <c:pt idx="7">
                  <c:v>0.38548219203948975</c:v>
                </c:pt>
                <c:pt idx="8">
                  <c:v>0.39197266101837158</c:v>
                </c:pt>
                <c:pt idx="9">
                  <c:v>0.39700406789779663</c:v>
                </c:pt>
                <c:pt idx="10">
                  <c:v>0.40013140439987183</c:v>
                </c:pt>
                <c:pt idx="11">
                  <c:v>0.40610593557357788</c:v>
                </c:pt>
                <c:pt idx="12">
                  <c:v>0.4100455641746521</c:v>
                </c:pt>
                <c:pt idx="13">
                  <c:v>0.41085955500602722</c:v>
                </c:pt>
                <c:pt idx="14">
                  <c:v>0.41042736172676086</c:v>
                </c:pt>
                <c:pt idx="15">
                  <c:v>0.40675032138824463</c:v>
                </c:pt>
                <c:pt idx="16">
                  <c:v>0.40138813853263855</c:v>
                </c:pt>
                <c:pt idx="17">
                  <c:v>0.40000712871551514</c:v>
                </c:pt>
                <c:pt idx="18">
                  <c:v>0.39855340123176575</c:v>
                </c:pt>
                <c:pt idx="19">
                  <c:v>0.40037807822227478</c:v>
                </c:pt>
                <c:pt idx="20">
                  <c:v>0.40795505046844482</c:v>
                </c:pt>
                <c:pt idx="21">
                  <c:v>0.40622317790985107</c:v>
                </c:pt>
                <c:pt idx="22">
                  <c:v>0.41195932030677795</c:v>
                </c:pt>
                <c:pt idx="23">
                  <c:v>0.40941768884658813</c:v>
                </c:pt>
                <c:pt idx="24">
                  <c:v>0.41045403480529785</c:v>
                </c:pt>
                <c:pt idx="25">
                  <c:v>0.4090002179145813</c:v>
                </c:pt>
                <c:pt idx="26">
                  <c:v>0.38432687520980835</c:v>
                </c:pt>
                <c:pt idx="27">
                  <c:v>0.37503516674041748</c:v>
                </c:pt>
                <c:pt idx="28">
                  <c:v>0.36664283275604248</c:v>
                </c:pt>
                <c:pt idx="29">
                  <c:v>0.36129724979400635</c:v>
                </c:pt>
                <c:pt idx="30">
                  <c:v>0.36040800809860229</c:v>
                </c:pt>
                <c:pt idx="31">
                  <c:v>0.36786538362503052</c:v>
                </c:pt>
                <c:pt idx="32">
                  <c:v>0.38012635707855225</c:v>
                </c:pt>
                <c:pt idx="33">
                  <c:v>0.38822484016418457</c:v>
                </c:pt>
                <c:pt idx="34">
                  <c:v>0.3952813446521759</c:v>
                </c:pt>
                <c:pt idx="35">
                  <c:v>0.40069496631622314</c:v>
                </c:pt>
                <c:pt idx="36">
                  <c:v>0.39879781007766724</c:v>
                </c:pt>
                <c:pt idx="37">
                  <c:v>0.39351153373718262</c:v>
                </c:pt>
                <c:pt idx="38">
                  <c:v>0.39850747585296631</c:v>
                </c:pt>
                <c:pt idx="39">
                  <c:v>0.39463713765144348</c:v>
                </c:pt>
                <c:pt idx="40">
                  <c:v>0.38476946949958801</c:v>
                </c:pt>
                <c:pt idx="41">
                  <c:v>0.38828161358833313</c:v>
                </c:pt>
                <c:pt idx="42">
                  <c:v>0.3909527063369751</c:v>
                </c:pt>
                <c:pt idx="43">
                  <c:v>0.38733664155006409</c:v>
                </c:pt>
                <c:pt idx="44">
                  <c:v>0.38378429412841797</c:v>
                </c:pt>
                <c:pt idx="45">
                  <c:v>0.38556046783924103</c:v>
                </c:pt>
              </c:numCache>
            </c:numRef>
          </c:val>
          <c:smooth val="0"/>
          <c:extLst xmlns:c16r2="http://schemas.microsoft.com/office/drawing/2015/06/chart">
            <c:ext xmlns:c16="http://schemas.microsoft.com/office/drawing/2014/chart" uri="{C3380CC4-5D6E-409C-BE32-E72D297353CC}">
              <c16:uniqueId val="{00000001-79EE-49B7-995B-C39709D6739C}"/>
            </c:ext>
          </c:extLst>
        </c:ser>
        <c:ser>
          <c:idx val="2"/>
          <c:order val="2"/>
          <c:tx>
            <c:v>B50% (all ages)</c:v>
          </c:tx>
          <c:spPr>
            <a:ln w="63500">
              <a:solidFill>
                <a:srgbClr val="00B050"/>
              </a:solidFill>
            </a:ln>
          </c:spPr>
          <c:marker>
            <c:symbol val="none"/>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DataGS11.18!$B$6:$B$51</c:f>
              <c:numCache>
                <c:formatCode>0%</c:formatCode>
                <c:ptCount val="46"/>
                <c:pt idx="0">
                  <c:v>6.8479195237159729E-2</c:v>
                </c:pt>
                <c:pt idx="1">
                  <c:v>7.1591839194297791E-2</c:v>
                </c:pt>
                <c:pt idx="2">
                  <c:v>7.3273450136184692E-2</c:v>
                </c:pt>
                <c:pt idx="3">
                  <c:v>7.4032455682754517E-2</c:v>
                </c:pt>
                <c:pt idx="4">
                  <c:v>7.4739322066307068E-2</c:v>
                </c:pt>
                <c:pt idx="5">
                  <c:v>7.5695693492889404E-2</c:v>
                </c:pt>
                <c:pt idx="6">
                  <c:v>7.8778117895126343E-2</c:v>
                </c:pt>
                <c:pt idx="7">
                  <c:v>8.2103103399276733E-2</c:v>
                </c:pt>
                <c:pt idx="8">
                  <c:v>8.3371587097644806E-2</c:v>
                </c:pt>
                <c:pt idx="9">
                  <c:v>8.3870209753513336E-2</c:v>
                </c:pt>
                <c:pt idx="10">
                  <c:v>8.3410792052745819E-2</c:v>
                </c:pt>
                <c:pt idx="11">
                  <c:v>8.4803491830825806E-2</c:v>
                </c:pt>
                <c:pt idx="12">
                  <c:v>8.7500564754009247E-2</c:v>
                </c:pt>
                <c:pt idx="13">
                  <c:v>8.9038558304309845E-2</c:v>
                </c:pt>
                <c:pt idx="14">
                  <c:v>8.9819058775901794E-2</c:v>
                </c:pt>
                <c:pt idx="15">
                  <c:v>9.1878205537796021E-2</c:v>
                </c:pt>
                <c:pt idx="16">
                  <c:v>9.2953778803348541E-2</c:v>
                </c:pt>
                <c:pt idx="17">
                  <c:v>9.5004238188266754E-2</c:v>
                </c:pt>
                <c:pt idx="18">
                  <c:v>9.6545927226543427E-2</c:v>
                </c:pt>
                <c:pt idx="19">
                  <c:v>9.2063546180725098E-2</c:v>
                </c:pt>
                <c:pt idx="20">
                  <c:v>8.9327804744243622E-2</c:v>
                </c:pt>
                <c:pt idx="21">
                  <c:v>8.7234377861022949E-2</c:v>
                </c:pt>
                <c:pt idx="22">
                  <c:v>7.7987611293792725E-2</c:v>
                </c:pt>
                <c:pt idx="23">
                  <c:v>7.845018059015274E-2</c:v>
                </c:pt>
                <c:pt idx="24">
                  <c:v>7.7552296221256256E-2</c:v>
                </c:pt>
                <c:pt idx="25">
                  <c:v>7.9833336174488068E-2</c:v>
                </c:pt>
                <c:pt idx="26">
                  <c:v>7.5603790581226349E-2</c:v>
                </c:pt>
                <c:pt idx="27">
                  <c:v>7.2580054402351379E-2</c:v>
                </c:pt>
                <c:pt idx="28">
                  <c:v>7.0072904229164124E-2</c:v>
                </c:pt>
                <c:pt idx="29">
                  <c:v>6.9944128394126892E-2</c:v>
                </c:pt>
                <c:pt idx="30">
                  <c:v>6.9029435515403748E-2</c:v>
                </c:pt>
                <c:pt idx="31">
                  <c:v>7.1051888167858124E-2</c:v>
                </c:pt>
                <c:pt idx="32">
                  <c:v>7.3816739022731781E-2</c:v>
                </c:pt>
                <c:pt idx="33">
                  <c:v>7.3366202414035797E-2</c:v>
                </c:pt>
                <c:pt idx="34">
                  <c:v>7.5019508600234985E-2</c:v>
                </c:pt>
                <c:pt idx="35">
                  <c:v>7.5576841831207275E-2</c:v>
                </c:pt>
                <c:pt idx="36">
                  <c:v>7.3055624961853027E-2</c:v>
                </c:pt>
                <c:pt idx="37">
                  <c:v>7.0600211620330811E-2</c:v>
                </c:pt>
                <c:pt idx="38">
                  <c:v>6.9458134472370148E-2</c:v>
                </c:pt>
                <c:pt idx="39">
                  <c:v>6.4836941659450531E-2</c:v>
                </c:pt>
                <c:pt idx="40">
                  <c:v>5.6094113737344742E-2</c:v>
                </c:pt>
                <c:pt idx="41">
                  <c:v>6.0976587235927582E-2</c:v>
                </c:pt>
                <c:pt idx="42">
                  <c:v>6.3925936818122864E-2</c:v>
                </c:pt>
                <c:pt idx="43">
                  <c:v>6.4147427678108215E-2</c:v>
                </c:pt>
                <c:pt idx="44">
                  <c:v>6.3451066613197327E-2</c:v>
                </c:pt>
                <c:pt idx="45">
                  <c:v>6.3799247145652771E-2</c:v>
                </c:pt>
              </c:numCache>
            </c:numRef>
          </c:val>
          <c:smooth val="0"/>
          <c:extLst xmlns:c16r2="http://schemas.microsoft.com/office/drawing/2015/06/chart">
            <c:ext xmlns:c16="http://schemas.microsoft.com/office/drawing/2014/chart" uri="{C3380CC4-5D6E-409C-BE32-E72D297353CC}">
              <c16:uniqueId val="{00000002-79EE-49B7-995B-C39709D6739C}"/>
            </c:ext>
          </c:extLst>
        </c:ser>
        <c:ser>
          <c:idx val="3"/>
          <c:order val="3"/>
          <c:tx>
            <c:v>T10% (20-39-yr)</c:v>
          </c:tx>
          <c:spPr>
            <a:ln>
              <a:solidFill>
                <a:srgbClr val="7030A0"/>
              </a:solidFill>
            </a:ln>
          </c:spPr>
          <c:marker>
            <c:symbol val="triangle"/>
            <c:size val="7"/>
            <c:spPr>
              <a:solidFill>
                <a:srgbClr val="7030A0"/>
              </a:solidFill>
              <a:ln>
                <a:solidFill>
                  <a:srgbClr val="7030A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DataGS11.18!$G$6:$G$51</c:f>
              <c:numCache>
                <c:formatCode>0%</c:formatCode>
                <c:ptCount val="46"/>
                <c:pt idx="0">
                  <c:v>0.64994043111801147</c:v>
                </c:pt>
                <c:pt idx="5">
                  <c:v>0.63361829519271851</c:v>
                </c:pt>
                <c:pt idx="9">
                  <c:v>0.60751748085021973</c:v>
                </c:pt>
                <c:pt idx="14">
                  <c:v>0.57991617918014526</c:v>
                </c:pt>
                <c:pt idx="18">
                  <c:v>0.56350225210189819</c:v>
                </c:pt>
                <c:pt idx="20">
                  <c:v>0.58367621898651123</c:v>
                </c:pt>
                <c:pt idx="21">
                  <c:v>0.6042519211769104</c:v>
                </c:pt>
                <c:pt idx="22">
                  <c:v>0.62029826641082764</c:v>
                </c:pt>
                <c:pt idx="23">
                  <c:v>0.60920578241348267</c:v>
                </c:pt>
                <c:pt idx="24">
                  <c:v>0.62126380205154419</c:v>
                </c:pt>
                <c:pt idx="25">
                  <c:v>0.62264537811279297</c:v>
                </c:pt>
                <c:pt idx="26">
                  <c:v>0.64889144897460938</c:v>
                </c:pt>
                <c:pt idx="27">
                  <c:v>0.66744083166122437</c:v>
                </c:pt>
                <c:pt idx="28">
                  <c:v>0.67596811056137085</c:v>
                </c:pt>
                <c:pt idx="29">
                  <c:v>0.67891830205917358</c:v>
                </c:pt>
                <c:pt idx="30">
                  <c:v>0.68359142541885376</c:v>
                </c:pt>
                <c:pt idx="31">
                  <c:v>0.67308086156845093</c:v>
                </c:pt>
                <c:pt idx="32">
                  <c:v>0.65296089649200439</c:v>
                </c:pt>
                <c:pt idx="33">
                  <c:v>0.63835734128952026</c:v>
                </c:pt>
                <c:pt idx="34">
                  <c:v>0.62141460180282593</c:v>
                </c:pt>
                <c:pt idx="35">
                  <c:v>0.60462218523025513</c:v>
                </c:pt>
                <c:pt idx="36">
                  <c:v>0.61054688692092896</c:v>
                </c:pt>
                <c:pt idx="37">
                  <c:v>0.61043339967727661</c:v>
                </c:pt>
                <c:pt idx="38">
                  <c:v>0.60674673318862915</c:v>
                </c:pt>
                <c:pt idx="39">
                  <c:v>0.621204674243927</c:v>
                </c:pt>
                <c:pt idx="40">
                  <c:v>0.64472866058349609</c:v>
                </c:pt>
                <c:pt idx="41">
                  <c:v>0.62629240751266479</c:v>
                </c:pt>
                <c:pt idx="42">
                  <c:v>0.62168240547180176</c:v>
                </c:pt>
                <c:pt idx="43">
                  <c:v>0.62555370545423317</c:v>
                </c:pt>
                <c:pt idx="44">
                  <c:v>0.63039916919231809</c:v>
                </c:pt>
                <c:pt idx="45">
                  <c:v>0.62797643732327557</c:v>
                </c:pt>
              </c:numCache>
            </c:numRef>
          </c:val>
          <c:smooth val="0"/>
          <c:extLst xmlns:c16r2="http://schemas.microsoft.com/office/drawing/2015/06/chart">
            <c:ext xmlns:c16="http://schemas.microsoft.com/office/drawing/2014/chart" uri="{C3380CC4-5D6E-409C-BE32-E72D297353CC}">
              <c16:uniqueId val="{00000003-79EE-49B7-995B-C39709D6739C}"/>
            </c:ext>
          </c:extLst>
        </c:ser>
        <c:ser>
          <c:idx val="7"/>
          <c:order val="4"/>
          <c:tx>
            <c:v>M40% (20-39-yr)</c:v>
          </c:tx>
          <c:spPr>
            <a:ln>
              <a:solidFill>
                <a:schemeClr val="accent2"/>
              </a:solidFill>
            </a:ln>
          </c:spPr>
          <c:marker>
            <c:symbol val="triangle"/>
            <c:size val="7"/>
            <c:spPr>
              <a:solidFill>
                <a:schemeClr val="accent2"/>
              </a:solidFill>
              <a:ln>
                <a:solidFill>
                  <a:schemeClr val="accent2"/>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DataGS11.18!$F$6:$F$51</c:f>
              <c:numCache>
                <c:formatCode>0%</c:formatCode>
                <c:ptCount val="46"/>
                <c:pt idx="0">
                  <c:v>0.28967461884463747</c:v>
                </c:pt>
                <c:pt idx="5">
                  <c:v>0.30143080348056106</c:v>
                </c:pt>
                <c:pt idx="9">
                  <c:v>0.32915162378574669</c:v>
                </c:pt>
                <c:pt idx="14">
                  <c:v>0.3515418048360871</c:v>
                </c:pt>
                <c:pt idx="18">
                  <c:v>0.36259888063201645</c:v>
                </c:pt>
                <c:pt idx="20">
                  <c:v>0.34896367301936965</c:v>
                </c:pt>
                <c:pt idx="21">
                  <c:v>0.33193116442784454</c:v>
                </c:pt>
                <c:pt idx="22">
                  <c:v>0.32307504267268261</c:v>
                </c:pt>
                <c:pt idx="23">
                  <c:v>0.32953512869867058</c:v>
                </c:pt>
                <c:pt idx="24">
                  <c:v>0.320733450033862</c:v>
                </c:pt>
                <c:pt idx="25">
                  <c:v>0.31953183663379903</c:v>
                </c:pt>
                <c:pt idx="26">
                  <c:v>0.29584726573194498</c:v>
                </c:pt>
                <c:pt idx="27">
                  <c:v>0.27903009107633903</c:v>
                </c:pt>
                <c:pt idx="28">
                  <c:v>0.26919568092434798</c:v>
                </c:pt>
                <c:pt idx="29">
                  <c:v>0.26854015428250499</c:v>
                </c:pt>
                <c:pt idx="30">
                  <c:v>0.26921130107735097</c:v>
                </c:pt>
                <c:pt idx="31">
                  <c:v>0.28003421269017198</c:v>
                </c:pt>
                <c:pt idx="32">
                  <c:v>0.29970930571825399</c:v>
                </c:pt>
                <c:pt idx="33">
                  <c:v>0.31446655592268402</c:v>
                </c:pt>
                <c:pt idx="34">
                  <c:v>0.33650816862281302</c:v>
                </c:pt>
                <c:pt idx="35">
                  <c:v>0.354357093964074</c:v>
                </c:pt>
                <c:pt idx="36">
                  <c:v>0.351281826338804</c:v>
                </c:pt>
                <c:pt idx="37">
                  <c:v>0.352077508762973</c:v>
                </c:pt>
                <c:pt idx="38">
                  <c:v>0.353300632005288</c:v>
                </c:pt>
                <c:pt idx="39">
                  <c:v>0.33739194213469897</c:v>
                </c:pt>
                <c:pt idx="40">
                  <c:v>0.31885206571855401</c:v>
                </c:pt>
                <c:pt idx="41">
                  <c:v>0.33630541578889001</c:v>
                </c:pt>
                <c:pt idx="42">
                  <c:v>0.34068189412225203</c:v>
                </c:pt>
                <c:pt idx="43">
                  <c:v>0.33753080249171663</c:v>
                </c:pt>
                <c:pt idx="44">
                  <c:v>0.334435235103206</c:v>
                </c:pt>
                <c:pt idx="45">
                  <c:v>0.33598301879746129</c:v>
                </c:pt>
              </c:numCache>
            </c:numRef>
          </c:val>
          <c:smooth val="0"/>
          <c:extLst xmlns:c16r2="http://schemas.microsoft.com/office/drawing/2015/06/chart">
            <c:ext xmlns:c16="http://schemas.microsoft.com/office/drawing/2014/chart" uri="{C3380CC4-5D6E-409C-BE32-E72D297353CC}">
              <c16:uniqueId val="{00000004-79EE-49B7-995B-C39709D6739C}"/>
            </c:ext>
          </c:extLst>
        </c:ser>
        <c:ser>
          <c:idx val="9"/>
          <c:order val="5"/>
          <c:tx>
            <c:v>B50% (20-39-yr)</c:v>
          </c:tx>
          <c:spPr>
            <a:ln>
              <a:solidFill>
                <a:srgbClr val="00B050"/>
              </a:solidFill>
            </a:ln>
          </c:spPr>
          <c:marker>
            <c:symbol val="triangle"/>
            <c:size val="7"/>
            <c:spPr>
              <a:solidFill>
                <a:srgbClr val="00B050"/>
              </a:solidFill>
              <a:ln>
                <a:solidFill>
                  <a:srgbClr val="00B05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DataGS11.18!$E$6:$E$51</c:f>
              <c:numCache>
                <c:formatCode>0%</c:formatCode>
                <c:ptCount val="46"/>
                <c:pt idx="0">
                  <c:v>6.0384958271286315E-2</c:v>
                </c:pt>
                <c:pt idx="5">
                  <c:v>6.4950857543955423E-2</c:v>
                </c:pt>
                <c:pt idx="9">
                  <c:v>6.3330863663295628E-2</c:v>
                </c:pt>
                <c:pt idx="14">
                  <c:v>6.8541954255058796E-2</c:v>
                </c:pt>
                <c:pt idx="18">
                  <c:v>7.3898893356159789E-2</c:v>
                </c:pt>
                <c:pt idx="20">
                  <c:v>6.7360138055558225E-2</c:v>
                </c:pt>
                <c:pt idx="21">
                  <c:v>6.3816922732434292E-2</c:v>
                </c:pt>
                <c:pt idx="22">
                  <c:v>5.6626741106306479E-2</c:v>
                </c:pt>
                <c:pt idx="23">
                  <c:v>6.1259110148386198E-2</c:v>
                </c:pt>
                <c:pt idx="24">
                  <c:v>5.8002737058068209E-2</c:v>
                </c:pt>
                <c:pt idx="25">
                  <c:v>5.7822788098003404E-2</c:v>
                </c:pt>
                <c:pt idx="26">
                  <c:v>5.5261319326091081E-2</c:v>
                </c:pt>
                <c:pt idx="27">
                  <c:v>5.3529040714507349E-2</c:v>
                </c:pt>
                <c:pt idx="28">
                  <c:v>5.4836231754749859E-2</c:v>
                </c:pt>
                <c:pt idx="29">
                  <c:v>5.2541517359639606E-2</c:v>
                </c:pt>
                <c:pt idx="30">
                  <c:v>4.7197294063175889E-2</c:v>
                </c:pt>
                <c:pt idx="31">
                  <c:v>4.6884910540940718E-2</c:v>
                </c:pt>
                <c:pt idx="32">
                  <c:v>4.7329821841952072E-2</c:v>
                </c:pt>
                <c:pt idx="33">
                  <c:v>4.7176052753358066E-2</c:v>
                </c:pt>
                <c:pt idx="34">
                  <c:v>4.207723100630844E-2</c:v>
                </c:pt>
                <c:pt idx="35">
                  <c:v>4.1020732098927759E-2</c:v>
                </c:pt>
                <c:pt idx="36">
                  <c:v>3.8171340402011082E-2</c:v>
                </c:pt>
                <c:pt idx="37">
                  <c:v>3.7489084536536439E-2</c:v>
                </c:pt>
                <c:pt idx="38">
                  <c:v>3.995271569420638E-2</c:v>
                </c:pt>
                <c:pt idx="39">
                  <c:v>4.1403415417539433E-2</c:v>
                </c:pt>
                <c:pt idx="40">
                  <c:v>3.6419247789699905E-2</c:v>
                </c:pt>
                <c:pt idx="41">
                  <c:v>3.7402214224639102E-2</c:v>
                </c:pt>
                <c:pt idx="42">
                  <c:v>3.7635699434779422E-2</c:v>
                </c:pt>
                <c:pt idx="43">
                  <c:v>3.7766099767553206E-2</c:v>
                </c:pt>
                <c:pt idx="44">
                  <c:v>3.7356124770837336E-2</c:v>
                </c:pt>
                <c:pt idx="45">
                  <c:v>3.7561112269195278E-2</c:v>
                </c:pt>
              </c:numCache>
            </c:numRef>
          </c:val>
          <c:smooth val="0"/>
          <c:extLst xmlns:c16r2="http://schemas.microsoft.com/office/drawing/2015/06/chart">
            <c:ext xmlns:c16="http://schemas.microsoft.com/office/drawing/2014/chart" uri="{C3380CC4-5D6E-409C-BE32-E72D297353CC}">
              <c16:uniqueId val="{00000005-79EE-49B7-995B-C39709D6739C}"/>
            </c:ext>
          </c:extLst>
        </c:ser>
        <c:ser>
          <c:idx val="4"/>
          <c:order val="6"/>
          <c:tx>
            <c:v>T10% (40-59-yr)</c:v>
          </c:tx>
          <c:spPr>
            <a:ln>
              <a:solidFill>
                <a:srgbClr val="7030A0"/>
              </a:solidFill>
            </a:ln>
          </c:spPr>
          <c:marker>
            <c:symbol val="square"/>
            <c:size val="6"/>
            <c:spPr>
              <a:solidFill>
                <a:srgbClr val="7030A0"/>
              </a:solidFill>
              <a:ln>
                <a:solidFill>
                  <a:srgbClr val="7030A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DataGS11.18!$J$6:$J$51</c:f>
              <c:numCache>
                <c:formatCode>0%</c:formatCode>
                <c:ptCount val="46"/>
                <c:pt idx="0">
                  <c:v>0.53514003753662109</c:v>
                </c:pt>
                <c:pt idx="5">
                  <c:v>0.50773996114730835</c:v>
                </c:pt>
                <c:pt idx="9">
                  <c:v>0.46944347023963928</c:v>
                </c:pt>
                <c:pt idx="14">
                  <c:v>0.44807854294776917</c:v>
                </c:pt>
                <c:pt idx="18">
                  <c:v>0.46251127123832703</c:v>
                </c:pt>
                <c:pt idx="20">
                  <c:v>0.45767173171043396</c:v>
                </c:pt>
                <c:pt idx="21">
                  <c:v>0.46487626433372498</c:v>
                </c:pt>
                <c:pt idx="22">
                  <c:v>0.46184945106506348</c:v>
                </c:pt>
                <c:pt idx="23">
                  <c:v>0.47749760746955872</c:v>
                </c:pt>
                <c:pt idx="24">
                  <c:v>0.47510761022567749</c:v>
                </c:pt>
                <c:pt idx="25">
                  <c:v>0.47989350557327271</c:v>
                </c:pt>
                <c:pt idx="26">
                  <c:v>0.51390171051025391</c:v>
                </c:pt>
                <c:pt idx="27">
                  <c:v>0.53045475482940674</c:v>
                </c:pt>
                <c:pt idx="28">
                  <c:v>0.54558932781219482</c:v>
                </c:pt>
                <c:pt idx="29">
                  <c:v>0.55225670337677002</c:v>
                </c:pt>
                <c:pt idx="30">
                  <c:v>0.55601227283477783</c:v>
                </c:pt>
                <c:pt idx="31">
                  <c:v>0.54555827379226685</c:v>
                </c:pt>
                <c:pt idx="32">
                  <c:v>0.53169232606887817</c:v>
                </c:pt>
                <c:pt idx="33">
                  <c:v>0.52428710460662842</c:v>
                </c:pt>
                <c:pt idx="34">
                  <c:v>0.51273298263549805</c:v>
                </c:pt>
                <c:pt idx="35">
                  <c:v>0.50499725341796875</c:v>
                </c:pt>
                <c:pt idx="36">
                  <c:v>0.50691133737564087</c:v>
                </c:pt>
                <c:pt idx="37">
                  <c:v>0.51524060964584351</c:v>
                </c:pt>
                <c:pt idx="38">
                  <c:v>0.50932800769805908</c:v>
                </c:pt>
                <c:pt idx="39">
                  <c:v>0.51346719264984131</c:v>
                </c:pt>
                <c:pt idx="40">
                  <c:v>0.53550833463668823</c:v>
                </c:pt>
                <c:pt idx="41">
                  <c:v>0.52691704034805298</c:v>
                </c:pt>
                <c:pt idx="42">
                  <c:v>0.52242189645767212</c:v>
                </c:pt>
                <c:pt idx="43">
                  <c:v>0.52567508789557926</c:v>
                </c:pt>
                <c:pt idx="44">
                  <c:v>0.52974690387908963</c:v>
                </c:pt>
                <c:pt idx="45">
                  <c:v>0.5277109958873345</c:v>
                </c:pt>
              </c:numCache>
            </c:numRef>
          </c:val>
          <c:smooth val="0"/>
          <c:extLst xmlns:c16r2="http://schemas.microsoft.com/office/drawing/2015/06/chart">
            <c:ext xmlns:c16="http://schemas.microsoft.com/office/drawing/2014/chart" uri="{C3380CC4-5D6E-409C-BE32-E72D297353CC}">
              <c16:uniqueId val="{00000006-79EE-49B7-995B-C39709D6739C}"/>
            </c:ext>
          </c:extLst>
        </c:ser>
        <c:ser>
          <c:idx val="8"/>
          <c:order val="7"/>
          <c:tx>
            <c:v>M40% (40-59-yr)</c:v>
          </c:tx>
          <c:spPr>
            <a:ln>
              <a:solidFill>
                <a:schemeClr val="accent2"/>
              </a:solidFill>
            </a:ln>
          </c:spPr>
          <c:marker>
            <c:symbol val="square"/>
            <c:size val="6"/>
            <c:spPr>
              <a:solidFill>
                <a:schemeClr val="accent2"/>
              </a:solidFill>
              <a:ln>
                <a:solidFill>
                  <a:schemeClr val="accent2"/>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DataGS11.18!$I$6:$I$51</c:f>
              <c:numCache>
                <c:formatCode>0%</c:formatCode>
                <c:ptCount val="46"/>
                <c:pt idx="0">
                  <c:v>0.36678932356742422</c:v>
                </c:pt>
                <c:pt idx="5">
                  <c:v>0.37536327714782508</c:v>
                </c:pt>
                <c:pt idx="9">
                  <c:v>0.39764379316499587</c:v>
                </c:pt>
                <c:pt idx="14">
                  <c:v>0.40340580259559861</c:v>
                </c:pt>
                <c:pt idx="18">
                  <c:v>0.38585914745413052</c:v>
                </c:pt>
                <c:pt idx="20">
                  <c:v>0.39334639582976733</c:v>
                </c:pt>
                <c:pt idx="21">
                  <c:v>0.38449968817959679</c:v>
                </c:pt>
                <c:pt idx="22">
                  <c:v>0.40414836787904485</c:v>
                </c:pt>
                <c:pt idx="23">
                  <c:v>0.38908909333788466</c:v>
                </c:pt>
                <c:pt idx="24">
                  <c:v>0.38887155447965799</c:v>
                </c:pt>
                <c:pt idx="25">
                  <c:v>0.38490318676103302</c:v>
                </c:pt>
                <c:pt idx="26">
                  <c:v>0.35819241386796302</c:v>
                </c:pt>
                <c:pt idx="27">
                  <c:v>0.34777101785745002</c:v>
                </c:pt>
                <c:pt idx="28">
                  <c:v>0.33604212480615903</c:v>
                </c:pt>
                <c:pt idx="29">
                  <c:v>0.32976422802211303</c:v>
                </c:pt>
                <c:pt idx="30">
                  <c:v>0.325144541322757</c:v>
                </c:pt>
                <c:pt idx="31">
                  <c:v>0.33270701249811402</c:v>
                </c:pt>
                <c:pt idx="32">
                  <c:v>0.34136651081301</c:v>
                </c:pt>
                <c:pt idx="33">
                  <c:v>0.34826742999625598</c:v>
                </c:pt>
                <c:pt idx="34">
                  <c:v>0.35696669673456699</c:v>
                </c:pt>
                <c:pt idx="35">
                  <c:v>0.36298593249349997</c:v>
                </c:pt>
                <c:pt idx="36">
                  <c:v>0.36479536292770398</c:v>
                </c:pt>
                <c:pt idx="37">
                  <c:v>0.36139641262451699</c:v>
                </c:pt>
                <c:pt idx="38">
                  <c:v>0.36881354546942502</c:v>
                </c:pt>
                <c:pt idx="39">
                  <c:v>0.37084242659802302</c:v>
                </c:pt>
                <c:pt idx="40">
                  <c:v>0.36336674211127301</c:v>
                </c:pt>
                <c:pt idx="41">
                  <c:v>0.368891935759254</c:v>
                </c:pt>
                <c:pt idx="42">
                  <c:v>0.37103119906271498</c:v>
                </c:pt>
                <c:pt idx="43">
                  <c:v>0.36759939559383298</c:v>
                </c:pt>
                <c:pt idx="44">
                  <c:v>0.36422806268840313</c:v>
                </c:pt>
                <c:pt idx="45">
                  <c:v>0.36591372914111808</c:v>
                </c:pt>
              </c:numCache>
            </c:numRef>
          </c:val>
          <c:smooth val="0"/>
          <c:extLst xmlns:c16r2="http://schemas.microsoft.com/office/drawing/2015/06/chart">
            <c:ext xmlns:c16="http://schemas.microsoft.com/office/drawing/2014/chart" uri="{C3380CC4-5D6E-409C-BE32-E72D297353CC}">
              <c16:uniqueId val="{00000007-79EE-49B7-995B-C39709D6739C}"/>
            </c:ext>
          </c:extLst>
        </c:ser>
        <c:ser>
          <c:idx val="10"/>
          <c:order val="8"/>
          <c:tx>
            <c:v>B50% (40-59-yr)</c:v>
          </c:tx>
          <c:spPr>
            <a:ln>
              <a:solidFill>
                <a:srgbClr val="00B050"/>
              </a:solidFill>
            </a:ln>
          </c:spPr>
          <c:marker>
            <c:symbol val="square"/>
            <c:size val="5"/>
            <c:spPr>
              <a:solidFill>
                <a:srgbClr val="00B050"/>
              </a:solidFill>
              <a:ln>
                <a:solidFill>
                  <a:srgbClr val="00B05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DataGS11.18!$H$6:$H$51</c:f>
              <c:numCache>
                <c:formatCode>0%</c:formatCode>
                <c:ptCount val="46"/>
                <c:pt idx="0">
                  <c:v>9.8070661734905931E-2</c:v>
                </c:pt>
                <c:pt idx="5">
                  <c:v>0.11689680429603626</c:v>
                </c:pt>
                <c:pt idx="9">
                  <c:v>0.13291272661618403</c:v>
                </c:pt>
                <c:pt idx="14">
                  <c:v>0.14851560469446123</c:v>
                </c:pt>
                <c:pt idx="18">
                  <c:v>0.1516295586681258</c:v>
                </c:pt>
                <c:pt idx="20">
                  <c:v>0.14898189006110407</c:v>
                </c:pt>
                <c:pt idx="21">
                  <c:v>0.15062410464202236</c:v>
                </c:pt>
                <c:pt idx="22">
                  <c:v>0.13400214254304774</c:v>
                </c:pt>
                <c:pt idx="23">
                  <c:v>0.13341331398451767</c:v>
                </c:pt>
                <c:pt idx="24">
                  <c:v>0.13602080144927281</c:v>
                </c:pt>
                <c:pt idx="25">
                  <c:v>0.13520336207378794</c:v>
                </c:pt>
                <c:pt idx="26">
                  <c:v>0.12790591696209147</c:v>
                </c:pt>
                <c:pt idx="27">
                  <c:v>0.12177422526239444</c:v>
                </c:pt>
                <c:pt idx="28">
                  <c:v>0.11836855628510294</c:v>
                </c:pt>
                <c:pt idx="29">
                  <c:v>0.11797908126038595</c:v>
                </c:pt>
                <c:pt idx="30">
                  <c:v>0.11884319706567913</c:v>
                </c:pt>
                <c:pt idx="31">
                  <c:v>0.12173468358990684</c:v>
                </c:pt>
                <c:pt idx="32">
                  <c:v>0.12694116212190282</c:v>
                </c:pt>
                <c:pt idx="33">
                  <c:v>0.12744540412838906</c:v>
                </c:pt>
                <c:pt idx="34">
                  <c:v>0.13030032791072976</c:v>
                </c:pt>
                <c:pt idx="35">
                  <c:v>0.13201678891410931</c:v>
                </c:pt>
                <c:pt idx="36">
                  <c:v>0.12829330272724815</c:v>
                </c:pt>
                <c:pt idx="37">
                  <c:v>0.12336295056473195</c:v>
                </c:pt>
                <c:pt idx="38">
                  <c:v>0.12185847189454588</c:v>
                </c:pt>
                <c:pt idx="39">
                  <c:v>0.11569043118803735</c:v>
                </c:pt>
                <c:pt idx="40">
                  <c:v>0.10112493043210077</c:v>
                </c:pt>
                <c:pt idx="41">
                  <c:v>0.10419105937810386</c:v>
                </c:pt>
                <c:pt idx="42">
                  <c:v>0.1065468940272916</c:v>
                </c:pt>
                <c:pt idx="43">
                  <c:v>0.10691605816256294</c:v>
                </c:pt>
                <c:pt idx="44">
                  <c:v>0.10575541645309708</c:v>
                </c:pt>
                <c:pt idx="45">
                  <c:v>0.10633573730783001</c:v>
                </c:pt>
              </c:numCache>
            </c:numRef>
          </c:val>
          <c:smooth val="0"/>
          <c:extLst xmlns:c16r2="http://schemas.microsoft.com/office/drawing/2015/06/chart">
            <c:ext xmlns:c16="http://schemas.microsoft.com/office/drawing/2014/chart" uri="{C3380CC4-5D6E-409C-BE32-E72D297353CC}">
              <c16:uniqueId val="{00000008-79EE-49B7-995B-C39709D6739C}"/>
            </c:ext>
          </c:extLst>
        </c:ser>
        <c:ser>
          <c:idx val="5"/>
          <c:order val="9"/>
          <c:tx>
            <c:v>T10% (60yr+)</c:v>
          </c:tx>
          <c:spPr>
            <a:ln>
              <a:solidFill>
                <a:srgbClr val="7030A0"/>
              </a:solidFill>
            </a:ln>
          </c:spPr>
          <c:marker>
            <c:spPr>
              <a:solidFill>
                <a:srgbClr val="7030A0"/>
              </a:solidFill>
              <a:ln>
                <a:solidFill>
                  <a:srgbClr val="7030A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DataGS11.18!$M$6:$M$51</c:f>
              <c:numCache>
                <c:formatCode>0%</c:formatCode>
                <c:ptCount val="46"/>
                <c:pt idx="0">
                  <c:v>0.55741983652114868</c:v>
                </c:pt>
                <c:pt idx="5">
                  <c:v>0.50394618511199951</c:v>
                </c:pt>
                <c:pt idx="9">
                  <c:v>0.47648453712463379</c:v>
                </c:pt>
                <c:pt idx="14">
                  <c:v>0.4490492045879364</c:v>
                </c:pt>
                <c:pt idx="18">
                  <c:v>0.44061332941055298</c:v>
                </c:pt>
                <c:pt idx="20">
                  <c:v>0.43031436204910278</c:v>
                </c:pt>
                <c:pt idx="21">
                  <c:v>0.42719259858131409</c:v>
                </c:pt>
                <c:pt idx="22">
                  <c:v>0.44325214624404907</c:v>
                </c:pt>
                <c:pt idx="23">
                  <c:v>0.43194431066513062</c:v>
                </c:pt>
                <c:pt idx="24">
                  <c:v>0.42392081022262573</c:v>
                </c:pt>
                <c:pt idx="25">
                  <c:v>0.41907346248626709</c:v>
                </c:pt>
                <c:pt idx="26">
                  <c:v>0.4473508894443512</c:v>
                </c:pt>
                <c:pt idx="27">
                  <c:v>0.45605009794235229</c:v>
                </c:pt>
                <c:pt idx="28">
                  <c:v>0.46502137184143066</c:v>
                </c:pt>
                <c:pt idx="29">
                  <c:v>0.47080650925636292</c:v>
                </c:pt>
                <c:pt idx="30">
                  <c:v>0.46904394030570984</c:v>
                </c:pt>
                <c:pt idx="31">
                  <c:v>0.4645780622959137</c:v>
                </c:pt>
                <c:pt idx="32">
                  <c:v>0.44997218251228333</c:v>
                </c:pt>
                <c:pt idx="33">
                  <c:v>0.44662025570869446</c:v>
                </c:pt>
                <c:pt idx="34">
                  <c:v>0.44283553957939148</c:v>
                </c:pt>
                <c:pt idx="35">
                  <c:v>0.44563597440719604</c:v>
                </c:pt>
                <c:pt idx="36">
                  <c:v>0.4556218683719635</c:v>
                </c:pt>
                <c:pt idx="37">
                  <c:v>0.46771901845932007</c:v>
                </c:pt>
                <c:pt idx="38">
                  <c:v>0.46661537885665894</c:v>
                </c:pt>
                <c:pt idx="39">
                  <c:v>0.47730550169944763</c:v>
                </c:pt>
                <c:pt idx="40">
                  <c:v>0.49244990944862366</c:v>
                </c:pt>
                <c:pt idx="41">
                  <c:v>0.49431666731834412</c:v>
                </c:pt>
                <c:pt idx="42">
                  <c:v>0.49902821540832498</c:v>
                </c:pt>
                <c:pt idx="43">
                  <c:v>0.50213573124686139</c:v>
                </c:pt>
                <c:pt idx="44">
                  <c:v>0.50602521420594126</c:v>
                </c:pt>
                <c:pt idx="45">
                  <c:v>0.50408047272640133</c:v>
                </c:pt>
              </c:numCache>
            </c:numRef>
          </c:val>
          <c:smooth val="0"/>
          <c:extLst xmlns:c16r2="http://schemas.microsoft.com/office/drawing/2015/06/chart">
            <c:ext xmlns:c16="http://schemas.microsoft.com/office/drawing/2014/chart" uri="{C3380CC4-5D6E-409C-BE32-E72D297353CC}">
              <c16:uniqueId val="{00000009-79EE-49B7-995B-C39709D6739C}"/>
            </c:ext>
          </c:extLst>
        </c:ser>
        <c:ser>
          <c:idx val="6"/>
          <c:order val="10"/>
          <c:tx>
            <c:v>M40% (60yr+)</c:v>
          </c:tx>
          <c:spPr>
            <a:ln>
              <a:solidFill>
                <a:schemeClr val="accent2"/>
              </a:solidFill>
            </a:ln>
          </c:spPr>
          <c:marker>
            <c:symbol val="circle"/>
            <c:size val="7"/>
            <c:spPr>
              <a:solidFill>
                <a:schemeClr val="accent2"/>
              </a:solidFill>
              <a:ln>
                <a:solidFill>
                  <a:schemeClr val="accent2"/>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DataGS11.18!$L$6:$L$51</c:f>
              <c:numCache>
                <c:formatCode>0%</c:formatCode>
                <c:ptCount val="46"/>
                <c:pt idx="0">
                  <c:v>0.33623801601060455</c:v>
                </c:pt>
                <c:pt idx="5">
                  <c:v>0.37456978034196103</c:v>
                </c:pt>
                <c:pt idx="9">
                  <c:v>0.39542044847033853</c:v>
                </c:pt>
                <c:pt idx="14">
                  <c:v>0.41435613832750712</c:v>
                </c:pt>
                <c:pt idx="18">
                  <c:v>0.40601214335252894</c:v>
                </c:pt>
                <c:pt idx="20">
                  <c:v>0.4084323541028908</c:v>
                </c:pt>
                <c:pt idx="21">
                  <c:v>0.40437972394257643</c:v>
                </c:pt>
                <c:pt idx="22">
                  <c:v>0.41759134928066027</c:v>
                </c:pt>
                <c:pt idx="23">
                  <c:v>0.41987387135918791</c:v>
                </c:pt>
                <c:pt idx="24">
                  <c:v>0.42126361154867897</c:v>
                </c:pt>
                <c:pt idx="25">
                  <c:v>0.42271876888126197</c:v>
                </c:pt>
                <c:pt idx="26">
                  <c:v>0.40078403990743999</c:v>
                </c:pt>
                <c:pt idx="27">
                  <c:v>0.39310064446045201</c:v>
                </c:pt>
                <c:pt idx="28">
                  <c:v>0.387268636629511</c:v>
                </c:pt>
                <c:pt idx="29">
                  <c:v>0.38175269671849499</c:v>
                </c:pt>
                <c:pt idx="30">
                  <c:v>0.383181559279064</c:v>
                </c:pt>
                <c:pt idx="31">
                  <c:v>0.38820259909252203</c:v>
                </c:pt>
                <c:pt idx="32">
                  <c:v>0.39937950092560298</c:v>
                </c:pt>
                <c:pt idx="33">
                  <c:v>0.403323311053574</c:v>
                </c:pt>
                <c:pt idx="34">
                  <c:v>0.40862096795872799</c:v>
                </c:pt>
                <c:pt idx="35">
                  <c:v>0.40855632302522499</c:v>
                </c:pt>
                <c:pt idx="36">
                  <c:v>0.402298253682289</c:v>
                </c:pt>
                <c:pt idx="37">
                  <c:v>0.393868575597626</c:v>
                </c:pt>
                <c:pt idx="38">
                  <c:v>0.39337283245329902</c:v>
                </c:pt>
                <c:pt idx="39">
                  <c:v>0.38768644572706701</c:v>
                </c:pt>
                <c:pt idx="40">
                  <c:v>0.381960906869037</c:v>
                </c:pt>
                <c:pt idx="41">
                  <c:v>0.37938670464591101</c:v>
                </c:pt>
                <c:pt idx="42">
                  <c:v>0.38384986043910402</c:v>
                </c:pt>
                <c:pt idx="43">
                  <c:v>0.38029949247567529</c:v>
                </c:pt>
                <c:pt idx="44">
                  <c:v>0.37681168425762762</c:v>
                </c:pt>
                <c:pt idx="45">
                  <c:v>0.37855558836665149</c:v>
                </c:pt>
              </c:numCache>
            </c:numRef>
          </c:val>
          <c:smooth val="0"/>
          <c:extLst xmlns:c16r2="http://schemas.microsoft.com/office/drawing/2015/06/chart">
            <c:ext xmlns:c16="http://schemas.microsoft.com/office/drawing/2014/chart" uri="{C3380CC4-5D6E-409C-BE32-E72D297353CC}">
              <c16:uniqueId val="{0000000A-79EE-49B7-995B-C39709D6739C}"/>
            </c:ext>
          </c:extLst>
        </c:ser>
        <c:ser>
          <c:idx val="11"/>
          <c:order val="11"/>
          <c:tx>
            <c:v>B50% (60yr+)</c:v>
          </c:tx>
          <c:spPr>
            <a:ln>
              <a:solidFill>
                <a:srgbClr val="00B050"/>
              </a:solidFill>
            </a:ln>
          </c:spPr>
          <c:marker>
            <c:symbol val="circle"/>
            <c:size val="7"/>
            <c:spPr>
              <a:solidFill>
                <a:srgbClr val="00B050"/>
              </a:solidFill>
              <a:ln>
                <a:solidFill>
                  <a:srgbClr val="00B050"/>
                </a:solidFill>
              </a:ln>
            </c:spPr>
          </c:marker>
          <c:cat>
            <c:numRef>
              <c:f>DataGS11.18!$A$6:$A$51</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DataGS11.18!$K$6:$K$51</c:f>
              <c:numCache>
                <c:formatCode>0%</c:formatCode>
                <c:ptCount val="46"/>
                <c:pt idx="0">
                  <c:v>0.10634216063953603</c:v>
                </c:pt>
                <c:pt idx="5">
                  <c:v>0.12148407764959754</c:v>
                </c:pt>
                <c:pt idx="9">
                  <c:v>0.12809501952940405</c:v>
                </c:pt>
                <c:pt idx="14">
                  <c:v>0.13659466499381701</c:v>
                </c:pt>
                <c:pt idx="18">
                  <c:v>0.15337449317823285</c:v>
                </c:pt>
                <c:pt idx="20">
                  <c:v>0.16125330336753688</c:v>
                </c:pt>
                <c:pt idx="21">
                  <c:v>0.16842768710018746</c:v>
                </c:pt>
                <c:pt idx="22">
                  <c:v>0.13915647897539882</c:v>
                </c:pt>
                <c:pt idx="23">
                  <c:v>0.14818179589893563</c:v>
                </c:pt>
                <c:pt idx="24">
                  <c:v>0.15481559616982341</c:v>
                </c:pt>
                <c:pt idx="25">
                  <c:v>0.15820774892721406</c:v>
                </c:pt>
                <c:pt idx="26">
                  <c:v>0.15186509064778456</c:v>
                </c:pt>
                <c:pt idx="27">
                  <c:v>0.15084929935183064</c:v>
                </c:pt>
                <c:pt idx="28">
                  <c:v>0.14771000129130599</c:v>
                </c:pt>
                <c:pt idx="29">
                  <c:v>0.14744081822572228</c:v>
                </c:pt>
                <c:pt idx="30">
                  <c:v>0.14777450045164411</c:v>
                </c:pt>
                <c:pt idx="31">
                  <c:v>0.14721934638775419</c:v>
                </c:pt>
                <c:pt idx="32">
                  <c:v>0.15064834169084113</c:v>
                </c:pt>
                <c:pt idx="33">
                  <c:v>0.15005642612032877</c:v>
                </c:pt>
                <c:pt idx="34">
                  <c:v>0.14854345975521654</c:v>
                </c:pt>
                <c:pt idx="35">
                  <c:v>0.1458076955078477</c:v>
                </c:pt>
                <c:pt idx="36">
                  <c:v>0.14207984771651061</c:v>
                </c:pt>
                <c:pt idx="37">
                  <c:v>0.13841238256559241</c:v>
                </c:pt>
                <c:pt idx="38">
                  <c:v>0.14001178278917514</c:v>
                </c:pt>
                <c:pt idx="39">
                  <c:v>0.13500809001822361</c:v>
                </c:pt>
                <c:pt idx="40">
                  <c:v>0.12558918411432185</c:v>
                </c:pt>
                <c:pt idx="41">
                  <c:v>0.12629663260188356</c:v>
                </c:pt>
                <c:pt idx="42">
                  <c:v>0.117121921314017</c:v>
                </c:pt>
                <c:pt idx="43">
                  <c:v>0.11752772584917438</c:v>
                </c:pt>
                <c:pt idx="44">
                  <c:v>0.11625188774792473</c:v>
                </c:pt>
                <c:pt idx="45">
                  <c:v>0.11688980679854956</c:v>
                </c:pt>
              </c:numCache>
            </c:numRef>
          </c:val>
          <c:smooth val="0"/>
          <c:extLst xmlns:c16r2="http://schemas.microsoft.com/office/drawing/2015/06/chart">
            <c:ext xmlns:c16="http://schemas.microsoft.com/office/drawing/2014/chart" uri="{C3380CC4-5D6E-409C-BE32-E72D297353CC}">
              <c16:uniqueId val="{0000000B-79EE-49B7-995B-C39709D6739C}"/>
            </c:ext>
          </c:extLst>
        </c:ser>
        <c:dLbls>
          <c:showLegendKey val="0"/>
          <c:showVal val="0"/>
          <c:showCatName val="0"/>
          <c:showSerName val="0"/>
          <c:showPercent val="0"/>
          <c:showBubbleSize val="0"/>
        </c:dLbls>
        <c:smooth val="0"/>
        <c:axId val="624326376"/>
        <c:axId val="624323240"/>
      </c:lineChart>
      <c:catAx>
        <c:axId val="624326376"/>
        <c:scaling>
          <c:orientation val="minMax"/>
        </c:scaling>
        <c:delete val="0"/>
        <c:axPos val="b"/>
        <c:majorGridlines>
          <c:spPr>
            <a:ln w="3175">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4323240"/>
        <c:crossesAt val="0"/>
        <c:auto val="1"/>
        <c:lblAlgn val="ctr"/>
        <c:lblOffset val="100"/>
        <c:tickLblSkip val="5"/>
        <c:tickMarkSkip val="5"/>
        <c:noMultiLvlLbl val="0"/>
      </c:catAx>
      <c:valAx>
        <c:axId val="624323240"/>
        <c:scaling>
          <c:orientation val="minMax"/>
          <c:max val="0.9"/>
          <c:min val="0"/>
        </c:scaling>
        <c:delete val="0"/>
        <c:axPos val="l"/>
        <c:majorGridlines>
          <c:spPr>
            <a:ln w="3175">
              <a:solidFill>
                <a:srgbClr val="000000"/>
              </a:solidFill>
              <a:prstDash val="solid"/>
            </a:ln>
          </c:spPr>
        </c:majorGridlines>
        <c:title>
          <c:tx>
            <c:rich>
              <a:bodyPr rot="-5400000" vert="horz"/>
              <a:lstStyle/>
              <a:p>
                <a:pPr>
                  <a:defRPr sz="1300"/>
                </a:pPr>
                <a:r>
                  <a:rPr lang="fr-FR" sz="1200">
                    <a:latin typeface="Arial Narrow" panose="020B0606020202030204" pitchFamily="34" charset="0"/>
                  </a:rPr>
                  <a:t>Share</a:t>
                </a:r>
                <a:r>
                  <a:rPr lang="fr-FR" sz="1200" baseline="0">
                    <a:latin typeface="Arial Narrow" panose="020B0606020202030204" pitchFamily="34" charset="0"/>
                  </a:rPr>
                  <a:t> of total wealth of each age group belonging to the poorest 50% (B50%), the next 40% (M40%) and the richest 10% (T10%)</a:t>
                </a:r>
                <a:endParaRPr lang="fr-FR" sz="1200">
                  <a:latin typeface="Arial Narrow" panose="020B0606020202030204" pitchFamily="34" charset="0"/>
                </a:endParaRPr>
              </a:p>
            </c:rich>
          </c:tx>
          <c:layout>
            <c:manualLayout>
              <c:xMode val="edge"/>
              <c:yMode val="edge"/>
              <c:x val="1.3912075681691708E-3"/>
              <c:y val="5.9427153811456933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4326376"/>
        <c:crosses val="autoZero"/>
        <c:crossBetween val="midCat"/>
        <c:majorUnit val="0.1"/>
        <c:minorUnit val="1E-3"/>
      </c:valAx>
      <c:spPr>
        <a:solidFill>
          <a:srgbClr val="FFFFFF"/>
        </a:solidFill>
        <a:ln w="25400">
          <a:solidFill>
            <a:srgbClr val="000000"/>
          </a:solidFill>
          <a:prstDash val="solid"/>
        </a:ln>
      </c:spPr>
    </c:plotArea>
    <c:legend>
      <c:legendPos val="l"/>
      <c:layout>
        <c:manualLayout>
          <c:xMode val="edge"/>
          <c:yMode val="edge"/>
          <c:x val="0.21461826237525147"/>
          <c:y val="7.414307480847708E-2"/>
          <c:w val="0.64025303238262854"/>
          <c:h val="0.16339791875609042"/>
        </c:manualLayout>
      </c:layout>
      <c:overlay val="1"/>
      <c:spPr>
        <a:solidFill>
          <a:schemeClr val="bg1"/>
        </a:solidFill>
        <a:ln>
          <a:solidFill>
            <a:schemeClr val="tx1"/>
          </a:solidFill>
        </a:ln>
      </c:spPr>
      <c:txPr>
        <a:bodyPr/>
        <a:lstStyle/>
        <a:p>
          <a:pPr>
            <a:defRPr sz="12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0866141732283461" right="0.70866141732283461" top="0.74803149606299213" bottom="0.74803149606299213" header="0.31496062992125984" footer="0.31496062992125984"/>
  <pageSetup paperSize="9" orientation="landscape" horizontalDpi="1200" verticalDpi="1200"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281160" cy="60655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0.03667</cdr:x>
      <cdr:y>0.90034</cdr:y>
    </cdr:from>
    <cdr:to>
      <cdr:x>0.9618</cdr:x>
      <cdr:y>0.9927</cdr:y>
    </cdr:to>
    <cdr:sp macro="" textlink="">
      <cdr:nvSpPr>
        <cdr:cNvPr id="5" name="Rectangle 4"/>
        <cdr:cNvSpPr/>
      </cdr:nvSpPr>
      <cdr:spPr>
        <a:xfrm xmlns:a="http://schemas.openxmlformats.org/drawingml/2006/main">
          <a:off x="340360" y="5461000"/>
          <a:ext cx="8586229" cy="56025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Labour productivity, measured by GDP per hour of work (in euros 2015 and at purchasing power parity), was twice as small in Europe than in the United States in 1950. Germany and France caught up (or slightly passed) the U.S. in 1985-1990, while Britain remains 20% lower.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0.03401</cdr:x>
      <cdr:y>0.84314</cdr:y>
    </cdr:from>
    <cdr:to>
      <cdr:x>0.99461</cdr:x>
      <cdr:y>0.97369</cdr:y>
    </cdr:to>
    <cdr:sp macro="" textlink="">
      <cdr:nvSpPr>
        <cdr:cNvPr id="5" name="Rectangle 4"/>
        <cdr:cNvSpPr/>
      </cdr:nvSpPr>
      <cdr:spPr>
        <a:xfrm xmlns:a="http://schemas.openxmlformats.org/drawingml/2006/main">
          <a:off x="313267" y="4732866"/>
          <a:ext cx="8848791" cy="73283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Japan and Korea, private financing make 66% of total financing (private and public) of higher education, and 10% of total financing of primary and secondary education. The share of private financing in higher education varies substantially across countries, with several Asian and Latin-American models. The share of private financing is everywhere relatively small regarding primary and secondary education (2014-2016 figures).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a:t>
          </a:r>
          <a:r>
            <a:rPr lang="fr-FR" sz="1100" b="0" i="0" baseline="0">
              <a:solidFill>
                <a:schemeClr val="lt1"/>
              </a:solidFill>
              <a:effectLst/>
              <a:latin typeface="+mn-lt"/>
              <a:ea typeface="+mn-ea"/>
              <a:cs typeface="+mn-cs"/>
            </a:rPr>
            <a:t>n score 12 point</a:t>
          </a:r>
          <a:endParaRPr lang="fr-FR">
            <a:effectLst/>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3"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0.00667</cdr:x>
      <cdr:y>0.89175</cdr:y>
    </cdr:from>
    <cdr:to>
      <cdr:x>0.99416</cdr:x>
      <cdr:y>0.99324</cdr:y>
    </cdr:to>
    <cdr:sp macro="" textlink="">
      <cdr:nvSpPr>
        <cdr:cNvPr id="4" name="Rectangle 3"/>
        <cdr:cNvSpPr/>
      </cdr:nvSpPr>
      <cdr:spPr>
        <a:xfrm xmlns:a="http://schemas.openxmlformats.org/drawingml/2006/main">
          <a:off x="60903" y="5021592"/>
          <a:ext cx="9022084" cy="57150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2015, among the 20-to-39-year-old individuels, the share of total wealth owned by the poorest 50% (B50%) was equal to 4%, vs. 34% for the next 40% (M40%) and 62% for the richest 10% (T10%). Among 60-year-old-and-over individuals, these shares were 10%, 38% and 50%. The concentration of property is very high at all ages.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E9C3NAGE.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0">
          <cell r="B10">
            <v>2005</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109" t="s">
        <v>114</v>
      </c>
    </row>
    <row r="2" spans="1:1" ht="15.6" x14ac:dyDescent="0.3">
      <c r="A2" s="2" t="s">
        <v>115</v>
      </c>
    </row>
    <row r="3" spans="1:1" ht="15.6" x14ac:dyDescent="0.3">
      <c r="A3" s="109" t="s">
        <v>119</v>
      </c>
    </row>
    <row r="5" spans="1:1" ht="15.6" x14ac:dyDescent="0.3">
      <c r="A5" s="2" t="s">
        <v>116</v>
      </c>
    </row>
    <row r="6" spans="1:1" ht="15.6" x14ac:dyDescent="0.3">
      <c r="A6" s="109" t="s">
        <v>117</v>
      </c>
    </row>
    <row r="7" spans="1:1" ht="15.6" x14ac:dyDescent="0.3">
      <c r="A7" s="109" t="s">
        <v>118</v>
      </c>
    </row>
    <row r="8" spans="1:1" ht="15.6" x14ac:dyDescent="0.3">
      <c r="A8" s="109"/>
    </row>
    <row r="9" spans="1:1" ht="15.6" x14ac:dyDescent="0.3">
      <c r="A9" s="2"/>
    </row>
    <row r="10" spans="1:1" ht="15.6" x14ac:dyDescent="0.3">
      <c r="A10" s="109"/>
    </row>
    <row r="11" spans="1:1" ht="15.6" x14ac:dyDescent="0.3">
      <c r="A11" s="10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1"/>
  <sheetViews>
    <sheetView workbookViewId="0">
      <pane xSplit="1" ySplit="8" topLeftCell="B29" activePane="bottomRight" state="frozen"/>
      <selection activeCell="C27" sqref="C27"/>
      <selection pane="topRight" activeCell="C27" sqref="C27"/>
      <selection pane="bottomLeft" activeCell="C27" sqref="C27"/>
      <selection pane="bottomRight"/>
    </sheetView>
  </sheetViews>
  <sheetFormatPr baseColWidth="10" defaultRowHeight="14.4" x14ac:dyDescent="0.3"/>
  <cols>
    <col min="2" max="3" width="14.109375" customWidth="1"/>
    <col min="4" max="4" width="15.5546875" customWidth="1"/>
    <col min="5" max="5" width="14.5546875" customWidth="1"/>
    <col min="6" max="7" width="18.77734375" customWidth="1"/>
    <col min="11" max="15" width="16.109375" customWidth="1"/>
    <col min="20" max="20" width="17.21875" customWidth="1"/>
    <col min="21" max="21" width="16.6640625" customWidth="1"/>
    <col min="22" max="22" width="15.21875" customWidth="1"/>
    <col min="23" max="23" width="17.6640625" customWidth="1"/>
  </cols>
  <sheetData>
    <row r="1" spans="1:33" ht="15.6" x14ac:dyDescent="0.3">
      <c r="A1" s="2" t="s">
        <v>99</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3" ht="15.6" x14ac:dyDescent="0.3">
      <c r="A2" s="1"/>
    </row>
    <row r="3" spans="1:33" ht="15.6" x14ac:dyDescent="0.3">
      <c r="A3" s="1"/>
    </row>
    <row r="4" spans="1:33" ht="15.6" x14ac:dyDescent="0.3">
      <c r="A4" s="1"/>
    </row>
    <row r="5" spans="1:33" ht="15.6" x14ac:dyDescent="0.3">
      <c r="A5" s="1"/>
      <c r="B5" s="1"/>
      <c r="C5" s="1"/>
      <c r="D5" s="1"/>
      <c r="E5" s="1"/>
      <c r="F5" s="1"/>
      <c r="G5" s="1"/>
      <c r="H5" s="1"/>
      <c r="I5" s="1"/>
      <c r="J5" s="84"/>
      <c r="K5" s="84"/>
      <c r="L5" s="84"/>
      <c r="M5" s="84"/>
      <c r="N5" s="84"/>
      <c r="O5" s="84"/>
      <c r="P5" s="84"/>
      <c r="Q5" s="84"/>
      <c r="R5" s="84"/>
      <c r="S5" s="84"/>
      <c r="T5" s="84"/>
      <c r="U5" s="84"/>
      <c r="V5" s="84"/>
      <c r="W5" s="84"/>
      <c r="X5" s="84"/>
      <c r="Y5" s="84"/>
      <c r="Z5" s="84"/>
      <c r="AA5" s="84"/>
      <c r="AB5" s="84"/>
      <c r="AC5" s="84"/>
      <c r="AD5" s="84"/>
      <c r="AE5" s="84"/>
    </row>
    <row r="6" spans="1:33" ht="15.6"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33" ht="15.6" x14ac:dyDescent="0.3">
      <c r="A7" s="1"/>
      <c r="B7" s="2" t="s">
        <v>97</v>
      </c>
      <c r="C7" s="2"/>
      <c r="D7" s="2"/>
      <c r="E7" s="2"/>
      <c r="F7" s="2"/>
      <c r="G7" s="2"/>
      <c r="H7" s="2" t="s">
        <v>96</v>
      </c>
      <c r="I7" s="2"/>
      <c r="K7" s="2"/>
      <c r="L7" s="2" t="s">
        <v>104</v>
      </c>
      <c r="M7" s="2"/>
      <c r="N7" s="2"/>
      <c r="O7" s="2"/>
      <c r="P7" s="2" t="s">
        <v>95</v>
      </c>
      <c r="Q7" s="2"/>
      <c r="R7" s="2"/>
      <c r="S7" s="2"/>
      <c r="T7" s="2" t="s">
        <v>94</v>
      </c>
      <c r="U7" s="2"/>
      <c r="V7" s="2"/>
      <c r="W7" s="2"/>
      <c r="X7" s="2" t="s">
        <v>93</v>
      </c>
      <c r="Y7" s="2"/>
      <c r="Z7" s="1"/>
      <c r="AA7" s="1"/>
      <c r="AB7" s="2" t="s">
        <v>92</v>
      </c>
      <c r="AC7" s="1"/>
      <c r="AD7" s="1"/>
      <c r="AE7" s="1"/>
      <c r="AF7" s="83"/>
      <c r="AG7" s="83"/>
    </row>
    <row r="8" spans="1:33" ht="15.6" x14ac:dyDescent="0.3">
      <c r="A8" s="1"/>
      <c r="B8" s="2" t="s">
        <v>38</v>
      </c>
      <c r="C8" s="2" t="s">
        <v>35</v>
      </c>
      <c r="D8" s="2" t="s">
        <v>90</v>
      </c>
      <c r="E8" s="2" t="s">
        <v>89</v>
      </c>
      <c r="F8" s="2" t="s">
        <v>91</v>
      </c>
      <c r="G8" s="2" t="s">
        <v>105</v>
      </c>
      <c r="H8" s="2" t="s">
        <v>38</v>
      </c>
      <c r="I8" s="2" t="s">
        <v>35</v>
      </c>
      <c r="J8" s="2" t="s">
        <v>90</v>
      </c>
      <c r="K8" s="2" t="s">
        <v>89</v>
      </c>
      <c r="L8" s="2" t="s">
        <v>38</v>
      </c>
      <c r="M8" s="2" t="s">
        <v>35</v>
      </c>
      <c r="N8" s="2" t="s">
        <v>90</v>
      </c>
      <c r="O8" s="2" t="s">
        <v>89</v>
      </c>
      <c r="P8" s="2" t="s">
        <v>38</v>
      </c>
      <c r="Q8" s="2" t="s">
        <v>35</v>
      </c>
      <c r="R8" s="2" t="s">
        <v>90</v>
      </c>
      <c r="S8" s="2" t="s">
        <v>89</v>
      </c>
      <c r="T8" s="2" t="s">
        <v>38</v>
      </c>
      <c r="U8" s="2" t="s">
        <v>35</v>
      </c>
      <c r="V8" s="2" t="s">
        <v>90</v>
      </c>
      <c r="W8" s="2" t="s">
        <v>89</v>
      </c>
      <c r="X8" s="2" t="s">
        <v>38</v>
      </c>
      <c r="Y8" s="2" t="s">
        <v>35</v>
      </c>
      <c r="Z8" s="2" t="s">
        <v>90</v>
      </c>
      <c r="AA8" s="2" t="s">
        <v>89</v>
      </c>
      <c r="AB8" s="2" t="s">
        <v>38</v>
      </c>
      <c r="AC8" s="2" t="s">
        <v>35</v>
      </c>
      <c r="AD8" s="2" t="s">
        <v>90</v>
      </c>
      <c r="AE8" s="2" t="s">
        <v>89</v>
      </c>
    </row>
    <row r="9" spans="1:33" ht="15.6" hidden="1" x14ac:dyDescent="0.3">
      <c r="A9" s="85">
        <v>1950</v>
      </c>
      <c r="B9" s="85"/>
      <c r="C9" s="85"/>
      <c r="D9" s="85"/>
      <c r="E9" s="85"/>
      <c r="F9" s="85"/>
      <c r="G9" s="85"/>
      <c r="H9" s="80" t="e">
        <f>#REF!/P9</f>
        <v>#REF!</v>
      </c>
      <c r="I9" s="85"/>
      <c r="J9" s="85"/>
      <c r="K9" s="85"/>
      <c r="L9" s="85"/>
      <c r="M9" s="85"/>
      <c r="N9" s="85"/>
      <c r="O9" s="85"/>
      <c r="P9" s="86" t="e">
        <f>AB9*#REF!</f>
        <v>#REF!</v>
      </c>
      <c r="Q9" s="85"/>
      <c r="R9" s="85"/>
      <c r="S9" s="85"/>
      <c r="T9" s="85"/>
      <c r="U9" s="85"/>
      <c r="V9" s="85"/>
      <c r="W9" s="85"/>
      <c r="X9" s="85"/>
      <c r="Y9" s="85"/>
      <c r="Z9" s="85"/>
      <c r="AA9" s="85"/>
      <c r="AB9" s="89" t="e">
        <f>AB10</f>
        <v>#REF!</v>
      </c>
      <c r="AC9" s="3"/>
      <c r="AD9" s="3"/>
      <c r="AE9" s="3"/>
    </row>
    <row r="10" spans="1:33" ht="15.6" hidden="1" x14ac:dyDescent="0.3">
      <c r="A10" s="85">
        <v>1951</v>
      </c>
      <c r="B10" s="85"/>
      <c r="C10" s="85"/>
      <c r="D10" s="85"/>
      <c r="E10" s="85"/>
      <c r="F10" s="85"/>
      <c r="G10" s="85"/>
      <c r="H10" s="80" t="e">
        <f>#REF!/P10</f>
        <v>#REF!</v>
      </c>
      <c r="I10" s="85"/>
      <c r="J10" s="85"/>
      <c r="K10" s="85"/>
      <c r="L10" s="85"/>
      <c r="M10" s="85"/>
      <c r="N10" s="85"/>
      <c r="O10" s="85"/>
      <c r="P10" s="86" t="e">
        <f>AB10*#REF!</f>
        <v>#REF!</v>
      </c>
      <c r="Q10" s="85"/>
      <c r="R10" s="85"/>
      <c r="S10" s="85"/>
      <c r="T10" s="85"/>
      <c r="U10" s="85"/>
      <c r="V10" s="85"/>
      <c r="W10" s="85"/>
      <c r="X10" s="85"/>
      <c r="Y10" s="85"/>
      <c r="Z10" s="85"/>
      <c r="AA10" s="85"/>
      <c r="AB10" s="89" t="e">
        <f>AB11</f>
        <v>#REF!</v>
      </c>
      <c r="AC10" s="3"/>
      <c r="AD10" s="3"/>
      <c r="AE10" s="3"/>
    </row>
    <row r="11" spans="1:33" ht="15.6" hidden="1" x14ac:dyDescent="0.3">
      <c r="A11" s="85">
        <v>1952</v>
      </c>
      <c r="B11" s="85"/>
      <c r="C11" s="85"/>
      <c r="D11" s="85"/>
      <c r="E11" s="85"/>
      <c r="F11" s="85"/>
      <c r="G11" s="85"/>
      <c r="H11" s="80" t="e">
        <f>#REF!/P11</f>
        <v>#REF!</v>
      </c>
      <c r="I11" s="85"/>
      <c r="J11" s="85"/>
      <c r="K11" s="85"/>
      <c r="L11" s="85"/>
      <c r="M11" s="85"/>
      <c r="N11" s="85"/>
      <c r="O11" s="85"/>
      <c r="P11" s="86" t="e">
        <f>AB11*#REF!</f>
        <v>#REF!</v>
      </c>
      <c r="Q11" s="85"/>
      <c r="R11" s="85"/>
      <c r="S11" s="85"/>
      <c r="T11" s="85"/>
      <c r="U11" s="85"/>
      <c r="V11" s="85"/>
      <c r="W11" s="85"/>
      <c r="X11" s="85"/>
      <c r="Y11" s="85"/>
      <c r="Z11" s="85"/>
      <c r="AA11" s="85"/>
      <c r="AB11" s="89" t="e">
        <f>AB12</f>
        <v>#REF!</v>
      </c>
      <c r="AC11" s="3"/>
      <c r="AD11" s="3"/>
      <c r="AE11" s="3"/>
    </row>
    <row r="12" spans="1:33" ht="15.6" hidden="1" x14ac:dyDescent="0.3">
      <c r="A12" s="85">
        <v>1953</v>
      </c>
      <c r="B12" s="85"/>
      <c r="C12" s="85"/>
      <c r="D12" s="85"/>
      <c r="E12" s="85"/>
      <c r="F12" s="85"/>
      <c r="G12" s="85"/>
      <c r="H12" s="80" t="e">
        <f>#REF!/P12</f>
        <v>#REF!</v>
      </c>
      <c r="I12" s="85"/>
      <c r="J12" s="85"/>
      <c r="K12" s="85"/>
      <c r="L12" s="85"/>
      <c r="M12" s="85"/>
      <c r="N12" s="85"/>
      <c r="O12" s="85"/>
      <c r="P12" s="86" t="e">
        <f>AB12*#REF!</f>
        <v>#REF!</v>
      </c>
      <c r="Q12" s="85"/>
      <c r="R12" s="85"/>
      <c r="S12" s="85"/>
      <c r="T12" s="85"/>
      <c r="U12" s="85"/>
      <c r="V12" s="85"/>
      <c r="W12" s="85"/>
      <c r="X12" s="85"/>
      <c r="Y12" s="85"/>
      <c r="Z12" s="85"/>
      <c r="AA12" s="85"/>
      <c r="AB12" s="89" t="e">
        <f>AB13</f>
        <v>#REF!</v>
      </c>
      <c r="AC12" s="3"/>
      <c r="AD12" s="3"/>
      <c r="AE12" s="3"/>
    </row>
    <row r="13" spans="1:33" ht="15.6" hidden="1" x14ac:dyDescent="0.3">
      <c r="A13" s="85">
        <v>1954</v>
      </c>
      <c r="B13" s="85"/>
      <c r="C13" s="85"/>
      <c r="D13" s="85"/>
      <c r="E13" s="85"/>
      <c r="F13" s="85"/>
      <c r="G13" s="85"/>
      <c r="H13" s="80" t="e">
        <f>#REF!/P13</f>
        <v>#REF!</v>
      </c>
      <c r="I13" s="85"/>
      <c r="J13" s="85"/>
      <c r="K13" s="85"/>
      <c r="L13" s="85"/>
      <c r="M13" s="85"/>
      <c r="N13" s="85"/>
      <c r="O13" s="85"/>
      <c r="P13" s="86" t="e">
        <f>AB13*#REF!</f>
        <v>#REF!</v>
      </c>
      <c r="Q13" s="85"/>
      <c r="R13" s="85"/>
      <c r="S13" s="85"/>
      <c r="T13" s="85"/>
      <c r="U13" s="85"/>
      <c r="V13" s="85"/>
      <c r="W13" s="85"/>
      <c r="X13" s="85"/>
      <c r="Y13" s="85"/>
      <c r="Z13" s="85"/>
      <c r="AA13" s="85"/>
      <c r="AB13" s="89" t="e">
        <f>AB14</f>
        <v>#REF!</v>
      </c>
      <c r="AC13" s="3"/>
      <c r="AD13" s="3"/>
      <c r="AE13" s="3"/>
    </row>
    <row r="14" spans="1:33" ht="15.6" hidden="1" x14ac:dyDescent="0.3">
      <c r="A14" s="85">
        <v>1955</v>
      </c>
      <c r="B14" s="85"/>
      <c r="C14" s="85"/>
      <c r="D14" s="85"/>
      <c r="E14" s="85"/>
      <c r="F14" s="85"/>
      <c r="G14" s="85"/>
      <c r="H14" s="80" t="e">
        <f>#REF!/P14</f>
        <v>#REF!</v>
      </c>
      <c r="I14" s="85"/>
      <c r="J14" s="85"/>
      <c r="K14" s="85"/>
      <c r="L14" s="85"/>
      <c r="M14" s="85"/>
      <c r="N14" s="85"/>
      <c r="O14" s="85"/>
      <c r="P14" s="86" t="e">
        <f>AB14*#REF!</f>
        <v>#REF!</v>
      </c>
      <c r="Q14" s="85"/>
      <c r="R14" s="85"/>
      <c r="S14" s="85"/>
      <c r="T14" s="85"/>
      <c r="U14" s="85"/>
      <c r="V14" s="85"/>
      <c r="W14" s="85"/>
      <c r="X14" s="85"/>
      <c r="Y14" s="85"/>
      <c r="Z14" s="85"/>
      <c r="AA14" s="85"/>
      <c r="AB14" s="3" t="e">
        <f>#REF!/#REF!</f>
        <v>#REF!</v>
      </c>
      <c r="AC14" s="3"/>
      <c r="AD14" s="3"/>
      <c r="AE14" s="3"/>
    </row>
    <row r="15" spans="1:33" ht="15.6" hidden="1" x14ac:dyDescent="0.3">
      <c r="A15" s="85">
        <v>1956</v>
      </c>
      <c r="B15" s="85"/>
      <c r="C15" s="85"/>
      <c r="D15" s="85"/>
      <c r="E15" s="85"/>
      <c r="F15" s="85"/>
      <c r="G15" s="85"/>
      <c r="H15" s="80" t="e">
        <f>#REF!/P15</f>
        <v>#REF!</v>
      </c>
      <c r="I15" s="85"/>
      <c r="J15" s="85"/>
      <c r="K15" s="85"/>
      <c r="L15" s="85"/>
      <c r="M15" s="85"/>
      <c r="N15" s="85"/>
      <c r="O15" s="85"/>
      <c r="P15" s="86" t="e">
        <f>AB15*#REF!</f>
        <v>#REF!</v>
      </c>
      <c r="Q15" s="85"/>
      <c r="R15" s="85"/>
      <c r="S15" s="85"/>
      <c r="T15" s="85"/>
      <c r="U15" s="85"/>
      <c r="V15" s="85"/>
      <c r="W15" s="85"/>
      <c r="X15" s="85"/>
      <c r="Y15" s="85"/>
      <c r="Z15" s="85"/>
      <c r="AA15" s="85"/>
      <c r="AB15" s="3" t="e">
        <f>#REF!/#REF!</f>
        <v>#REF!</v>
      </c>
      <c r="AC15" s="3"/>
      <c r="AD15" s="3" t="e">
        <f>#REF!/#REF!</f>
        <v>#REF!</v>
      </c>
      <c r="AE15" s="3"/>
    </row>
    <row r="16" spans="1:33" ht="15.6" hidden="1" x14ac:dyDescent="0.3">
      <c r="A16" s="85">
        <v>1957</v>
      </c>
      <c r="B16" s="85"/>
      <c r="C16" s="85"/>
      <c r="D16" s="85"/>
      <c r="E16" s="85"/>
      <c r="F16" s="85"/>
      <c r="G16" s="85"/>
      <c r="H16" s="80" t="e">
        <f>#REF!/P16</f>
        <v>#REF!</v>
      </c>
      <c r="I16" s="85"/>
      <c r="J16" s="85"/>
      <c r="K16" s="85"/>
      <c r="L16" s="85"/>
      <c r="M16" s="85"/>
      <c r="N16" s="85"/>
      <c r="O16" s="85"/>
      <c r="P16" s="86" t="e">
        <f>AB16*#REF!</f>
        <v>#REF!</v>
      </c>
      <c r="Q16" s="85"/>
      <c r="R16" s="85"/>
      <c r="S16" s="85"/>
      <c r="T16" s="85"/>
      <c r="U16" s="85"/>
      <c r="V16" s="85"/>
      <c r="W16" s="85"/>
      <c r="X16" s="85"/>
      <c r="Y16" s="85"/>
      <c r="Z16" s="85"/>
      <c r="AA16" s="85"/>
      <c r="AB16" s="3" t="e">
        <f>#REF!/#REF!</f>
        <v>#REF!</v>
      </c>
      <c r="AC16" s="3"/>
      <c r="AD16" s="3" t="e">
        <f>#REF!/#REF!</f>
        <v>#REF!</v>
      </c>
      <c r="AE16" s="3"/>
    </row>
    <row r="17" spans="1:31" ht="15.6" hidden="1" x14ac:dyDescent="0.3">
      <c r="A17" s="85">
        <v>1958</v>
      </c>
      <c r="B17" s="85"/>
      <c r="C17" s="85"/>
      <c r="D17" s="85"/>
      <c r="E17" s="85"/>
      <c r="F17" s="85"/>
      <c r="G17" s="85"/>
      <c r="H17" s="80" t="e">
        <f>#REF!/P17</f>
        <v>#REF!</v>
      </c>
      <c r="I17" s="85"/>
      <c r="J17" s="85"/>
      <c r="K17" s="85"/>
      <c r="L17" s="85"/>
      <c r="M17" s="85"/>
      <c r="N17" s="85"/>
      <c r="O17" s="85"/>
      <c r="P17" s="86" t="e">
        <f>AB17*#REF!</f>
        <v>#REF!</v>
      </c>
      <c r="Q17" s="85"/>
      <c r="R17" s="85"/>
      <c r="S17" s="85"/>
      <c r="T17" s="85"/>
      <c r="U17" s="85"/>
      <c r="V17" s="85"/>
      <c r="W17" s="85"/>
      <c r="X17" s="85"/>
      <c r="Y17" s="85"/>
      <c r="Z17" s="85"/>
      <c r="AA17" s="85"/>
      <c r="AB17" s="3" t="e">
        <f>#REF!/#REF!</f>
        <v>#REF!</v>
      </c>
      <c r="AC17" s="3"/>
      <c r="AD17" s="3" t="e">
        <f>#REF!/#REF!</f>
        <v>#REF!</v>
      </c>
      <c r="AE17" s="3"/>
    </row>
    <row r="18" spans="1:31" ht="15.6" hidden="1" x14ac:dyDescent="0.3">
      <c r="A18" s="85">
        <v>1959</v>
      </c>
      <c r="B18" s="85"/>
      <c r="C18" s="85"/>
      <c r="D18" s="85"/>
      <c r="E18" s="85"/>
      <c r="F18" s="85"/>
      <c r="G18" s="85"/>
      <c r="H18" s="80" t="e">
        <f>#REF!/P18</f>
        <v>#REF!</v>
      </c>
      <c r="I18" s="85"/>
      <c r="J18" s="85"/>
      <c r="K18" s="85"/>
      <c r="L18" s="85"/>
      <c r="M18" s="85"/>
      <c r="N18" s="85"/>
      <c r="O18" s="85"/>
      <c r="P18" s="86" t="e">
        <f>AB18*#REF!</f>
        <v>#REF!</v>
      </c>
      <c r="Q18" s="85"/>
      <c r="R18" s="85"/>
      <c r="S18" s="85"/>
      <c r="T18" s="85"/>
      <c r="U18" s="85"/>
      <c r="V18" s="85"/>
      <c r="W18" s="85"/>
      <c r="X18" s="85"/>
      <c r="Y18" s="85"/>
      <c r="Z18" s="85"/>
      <c r="AA18" s="85"/>
      <c r="AB18" s="3" t="e">
        <f>#REF!/#REF!</f>
        <v>#REF!</v>
      </c>
      <c r="AC18" s="3"/>
      <c r="AD18" s="3" t="e">
        <f>#REF!/#REF!</f>
        <v>#REF!</v>
      </c>
      <c r="AE18" s="3"/>
    </row>
    <row r="19" spans="1:31" ht="15.6" hidden="1" x14ac:dyDescent="0.3">
      <c r="A19" s="85">
        <v>1960</v>
      </c>
      <c r="B19" s="85"/>
      <c r="C19" s="85"/>
      <c r="D19" s="85"/>
      <c r="E19" s="85"/>
      <c r="F19" s="85"/>
      <c r="G19" s="85"/>
      <c r="H19" s="80" t="e">
        <f>#REF!/P19</f>
        <v>#REF!</v>
      </c>
      <c r="I19" s="85"/>
      <c r="J19" s="85"/>
      <c r="K19" s="85"/>
      <c r="L19" s="85"/>
      <c r="M19" s="85"/>
      <c r="N19" s="85"/>
      <c r="O19" s="85"/>
      <c r="P19" s="86" t="e">
        <f>AB19*#REF!</f>
        <v>#REF!</v>
      </c>
      <c r="Q19" s="85"/>
      <c r="R19" s="85"/>
      <c r="S19" s="85"/>
      <c r="T19" s="85"/>
      <c r="U19" s="85"/>
      <c r="V19" s="85"/>
      <c r="W19" s="85"/>
      <c r="X19" s="85"/>
      <c r="Y19" s="85"/>
      <c r="Z19" s="85"/>
      <c r="AA19" s="85"/>
      <c r="AB19" s="3" t="e">
        <f>#REF!/#REF!</f>
        <v>#REF!</v>
      </c>
      <c r="AC19" s="3"/>
      <c r="AD19" s="3" t="e">
        <f>#REF!/#REF!</f>
        <v>#REF!</v>
      </c>
      <c r="AE19" s="3"/>
    </row>
    <row r="20" spans="1:31" ht="15.6" hidden="1" x14ac:dyDescent="0.3">
      <c r="A20" s="85">
        <v>1961</v>
      </c>
      <c r="B20" s="85"/>
      <c r="C20" s="85"/>
      <c r="D20" s="85"/>
      <c r="E20" s="85"/>
      <c r="F20" s="85"/>
      <c r="G20" s="85"/>
      <c r="H20" s="80" t="e">
        <f>#REF!/P20</f>
        <v>#REF!</v>
      </c>
      <c r="I20" s="85"/>
      <c r="J20" s="85"/>
      <c r="K20" s="85"/>
      <c r="L20" s="85"/>
      <c r="M20" s="85"/>
      <c r="N20" s="85"/>
      <c r="O20" s="85"/>
      <c r="P20" s="86" t="e">
        <f>AB20*#REF!</f>
        <v>#REF!</v>
      </c>
      <c r="Q20" s="85"/>
      <c r="R20" s="85"/>
      <c r="S20" s="85"/>
      <c r="T20" s="85"/>
      <c r="U20" s="85"/>
      <c r="V20" s="85"/>
      <c r="W20" s="85"/>
      <c r="X20" s="85"/>
      <c r="Y20" s="85"/>
      <c r="Z20" s="85"/>
      <c r="AA20" s="85"/>
      <c r="AB20" s="3" t="e">
        <f>#REF!/#REF!</f>
        <v>#REF!</v>
      </c>
      <c r="AC20" s="3"/>
      <c r="AD20" s="3" t="e">
        <f>#REF!/#REF!</f>
        <v>#REF!</v>
      </c>
      <c r="AE20" s="3"/>
    </row>
    <row r="21" spans="1:31" ht="15.6" hidden="1" x14ac:dyDescent="0.3">
      <c r="A21" s="85">
        <v>1962</v>
      </c>
      <c r="B21" s="85"/>
      <c r="C21" s="85"/>
      <c r="D21" s="85"/>
      <c r="E21" s="85"/>
      <c r="F21" s="85"/>
      <c r="G21" s="85"/>
      <c r="H21" s="80" t="e">
        <f>#REF!/P21</f>
        <v>#REF!</v>
      </c>
      <c r="I21" s="85"/>
      <c r="J21" s="85"/>
      <c r="K21" s="85"/>
      <c r="L21" s="85"/>
      <c r="M21" s="85"/>
      <c r="N21" s="85"/>
      <c r="O21" s="85"/>
      <c r="P21" s="86" t="e">
        <f>AB21*#REF!</f>
        <v>#REF!</v>
      </c>
      <c r="Q21" s="85"/>
      <c r="R21" s="85"/>
      <c r="S21" s="85"/>
      <c r="T21" s="85"/>
      <c r="U21" s="85"/>
      <c r="V21" s="85"/>
      <c r="W21" s="85"/>
      <c r="X21" s="85"/>
      <c r="Y21" s="85"/>
      <c r="Z21" s="85"/>
      <c r="AA21" s="85"/>
      <c r="AB21" s="3" t="e">
        <f>#REF!/#REF!</f>
        <v>#REF!</v>
      </c>
      <c r="AC21" s="3"/>
      <c r="AD21" s="3" t="e">
        <f>#REF!/#REF!</f>
        <v>#REF!</v>
      </c>
      <c r="AE21" s="3"/>
    </row>
    <row r="22" spans="1:31" ht="15.6" hidden="1" x14ac:dyDescent="0.3">
      <c r="A22" s="85">
        <v>1963</v>
      </c>
      <c r="B22" s="85"/>
      <c r="C22" s="85"/>
      <c r="D22" s="85"/>
      <c r="E22" s="85"/>
      <c r="F22" s="85"/>
      <c r="G22" s="85"/>
      <c r="H22" s="80" t="e">
        <f>#REF!/P22</f>
        <v>#REF!</v>
      </c>
      <c r="I22" s="85"/>
      <c r="J22" s="85"/>
      <c r="K22" s="85"/>
      <c r="L22" s="85"/>
      <c r="M22" s="85"/>
      <c r="N22" s="85"/>
      <c r="O22" s="85"/>
      <c r="P22" s="86" t="e">
        <f>AB22*#REF!</f>
        <v>#REF!</v>
      </c>
      <c r="Q22" s="85"/>
      <c r="R22" s="85"/>
      <c r="S22" s="85"/>
      <c r="T22" s="85"/>
      <c r="U22" s="85"/>
      <c r="V22" s="85"/>
      <c r="W22" s="85"/>
      <c r="X22" s="85"/>
      <c r="Y22" s="85"/>
      <c r="Z22" s="85"/>
      <c r="AA22" s="85"/>
      <c r="AB22" s="3" t="e">
        <f>#REF!/#REF!</f>
        <v>#REF!</v>
      </c>
      <c r="AC22" s="3"/>
      <c r="AD22" s="3" t="e">
        <f>#REF!/#REF!</f>
        <v>#REF!</v>
      </c>
      <c r="AE22" s="3"/>
    </row>
    <row r="23" spans="1:31" ht="15.6" hidden="1" x14ac:dyDescent="0.3">
      <c r="A23" s="85">
        <v>1964</v>
      </c>
      <c r="B23" s="85"/>
      <c r="C23" s="85"/>
      <c r="D23" s="85"/>
      <c r="E23" s="85"/>
      <c r="F23" s="85"/>
      <c r="G23" s="85"/>
      <c r="H23" s="80" t="e">
        <f>#REF!/P23</f>
        <v>#REF!</v>
      </c>
      <c r="I23" s="85"/>
      <c r="J23" s="85"/>
      <c r="K23" s="85"/>
      <c r="L23" s="85"/>
      <c r="M23" s="85"/>
      <c r="N23" s="85"/>
      <c r="O23" s="85"/>
      <c r="P23" s="86" t="e">
        <f>AB23*#REF!</f>
        <v>#REF!</v>
      </c>
      <c r="Q23" s="85"/>
      <c r="R23" s="85"/>
      <c r="S23" s="85"/>
      <c r="T23" s="85"/>
      <c r="U23" s="85"/>
      <c r="V23" s="85"/>
      <c r="W23" s="85"/>
      <c r="X23" s="85"/>
      <c r="Y23" s="85"/>
      <c r="Z23" s="85"/>
      <c r="AA23" s="85"/>
      <c r="AB23" s="3" t="e">
        <f>#REF!/#REF!</f>
        <v>#REF!</v>
      </c>
      <c r="AC23" s="3"/>
      <c r="AD23" s="3" t="e">
        <f>#REF!/#REF!</f>
        <v>#REF!</v>
      </c>
      <c r="AE23" s="3"/>
    </row>
    <row r="24" spans="1:31" ht="15.6" hidden="1" x14ac:dyDescent="0.3">
      <c r="A24" s="85">
        <v>1965</v>
      </c>
      <c r="B24" s="85"/>
      <c r="C24" s="85"/>
      <c r="D24" s="85"/>
      <c r="E24" s="85"/>
      <c r="F24" s="85"/>
      <c r="G24" s="85"/>
      <c r="H24" s="80" t="e">
        <f>#REF!/P24</f>
        <v>#REF!</v>
      </c>
      <c r="I24" s="85"/>
      <c r="J24" s="85"/>
      <c r="K24" s="85"/>
      <c r="L24" s="85"/>
      <c r="M24" s="85"/>
      <c r="N24" s="85"/>
      <c r="O24" s="85"/>
      <c r="P24" s="86" t="e">
        <f>AB24*#REF!</f>
        <v>#REF!</v>
      </c>
      <c r="Q24" s="85"/>
      <c r="R24" s="85"/>
      <c r="S24" s="85"/>
      <c r="T24" s="85"/>
      <c r="U24" s="85"/>
      <c r="V24" s="85"/>
      <c r="W24" s="85"/>
      <c r="X24" s="85"/>
      <c r="Y24" s="85"/>
      <c r="Z24" s="85"/>
      <c r="AA24" s="85"/>
      <c r="AB24" s="3" t="e">
        <f>#REF!/#REF!</f>
        <v>#REF!</v>
      </c>
      <c r="AC24" s="3"/>
      <c r="AD24" s="3" t="e">
        <f>#REF!/#REF!</f>
        <v>#REF!</v>
      </c>
      <c r="AE24" s="3"/>
    </row>
    <row r="25" spans="1:31" ht="15.6" hidden="1" x14ac:dyDescent="0.3">
      <c r="A25" s="85">
        <v>1966</v>
      </c>
      <c r="B25" s="85"/>
      <c r="C25" s="85"/>
      <c r="D25" s="85"/>
      <c r="E25" s="85"/>
      <c r="F25" s="85"/>
      <c r="G25" s="85"/>
      <c r="H25" s="80" t="e">
        <f>#REF!/P25</f>
        <v>#REF!</v>
      </c>
      <c r="I25" s="85"/>
      <c r="J25" s="85"/>
      <c r="K25" s="85"/>
      <c r="L25" s="85"/>
      <c r="M25" s="85"/>
      <c r="N25" s="85"/>
      <c r="O25" s="85"/>
      <c r="P25" s="86" t="e">
        <f>AB25*#REF!</f>
        <v>#REF!</v>
      </c>
      <c r="Q25" s="85"/>
      <c r="R25" s="85"/>
      <c r="S25" s="85"/>
      <c r="T25" s="85"/>
      <c r="U25" s="85"/>
      <c r="V25" s="85"/>
      <c r="W25" s="85"/>
      <c r="X25" s="85"/>
      <c r="Y25" s="85"/>
      <c r="Z25" s="85"/>
      <c r="AA25" s="85"/>
      <c r="AB25" s="3" t="e">
        <f>#REF!/#REF!</f>
        <v>#REF!</v>
      </c>
      <c r="AC25" s="3"/>
      <c r="AD25" s="3" t="e">
        <f>#REF!/#REF!</f>
        <v>#REF!</v>
      </c>
      <c r="AE25" s="3"/>
    </row>
    <row r="26" spans="1:31" ht="15.6" hidden="1" x14ac:dyDescent="0.3">
      <c r="A26" s="85">
        <v>1967</v>
      </c>
      <c r="B26" s="85"/>
      <c r="C26" s="85"/>
      <c r="D26" s="85"/>
      <c r="E26" s="85"/>
      <c r="F26" s="85"/>
      <c r="G26" s="85"/>
      <c r="H26" s="80" t="e">
        <f>#REF!/P26</f>
        <v>#REF!</v>
      </c>
      <c r="I26" s="85"/>
      <c r="J26" s="85"/>
      <c r="K26" s="85"/>
      <c r="L26" s="85"/>
      <c r="M26" s="85"/>
      <c r="N26" s="85"/>
      <c r="O26" s="85"/>
      <c r="P26" s="86" t="e">
        <f>AB26*#REF!</f>
        <v>#REF!</v>
      </c>
      <c r="Q26" s="85"/>
      <c r="R26" s="85"/>
      <c r="S26" s="85"/>
      <c r="T26" s="85"/>
      <c r="U26" s="85"/>
      <c r="V26" s="85"/>
      <c r="W26" s="85"/>
      <c r="X26" s="85"/>
      <c r="Y26" s="85"/>
      <c r="Z26" s="85"/>
      <c r="AA26" s="85"/>
      <c r="AB26" s="3" t="e">
        <f>#REF!/#REF!</f>
        <v>#REF!</v>
      </c>
      <c r="AC26" s="3"/>
      <c r="AD26" s="3" t="e">
        <f>#REF!/#REF!</f>
        <v>#REF!</v>
      </c>
      <c r="AE26" s="3"/>
    </row>
    <row r="27" spans="1:31" ht="15.6" hidden="1" x14ac:dyDescent="0.3">
      <c r="A27" s="85">
        <v>1968</v>
      </c>
      <c r="B27" s="85"/>
      <c r="C27" s="85"/>
      <c r="D27" s="85"/>
      <c r="E27" s="85"/>
      <c r="F27" s="85"/>
      <c r="G27" s="85"/>
      <c r="H27" s="80" t="e">
        <f>#REF!/P27</f>
        <v>#REF!</v>
      </c>
      <c r="I27" s="85"/>
      <c r="J27" s="85"/>
      <c r="K27" s="85"/>
      <c r="L27" s="85"/>
      <c r="M27" s="85"/>
      <c r="N27" s="85"/>
      <c r="O27" s="85"/>
      <c r="P27" s="86" t="e">
        <f>AB27*#REF!</f>
        <v>#REF!</v>
      </c>
      <c r="Q27" s="85"/>
      <c r="R27" s="86"/>
      <c r="S27" s="85"/>
      <c r="T27" s="85"/>
      <c r="U27" s="85"/>
      <c r="V27" s="85"/>
      <c r="W27" s="85"/>
      <c r="X27" s="85"/>
      <c r="Y27" s="85"/>
      <c r="Z27" s="85"/>
      <c r="AA27" s="85"/>
      <c r="AB27" s="3" t="e">
        <f>#REF!/#REF!</f>
        <v>#REF!</v>
      </c>
      <c r="AC27" s="3"/>
      <c r="AD27" s="3" t="e">
        <f>#REF!/#REF!</f>
        <v>#REF!</v>
      </c>
      <c r="AE27" s="3"/>
    </row>
    <row r="28" spans="1:31" ht="15.6" hidden="1" x14ac:dyDescent="0.3">
      <c r="A28" s="85">
        <v>1969</v>
      </c>
      <c r="B28" s="85"/>
      <c r="C28" s="85"/>
      <c r="D28" s="85"/>
      <c r="E28" s="85"/>
      <c r="F28" s="85"/>
      <c r="G28" s="85"/>
      <c r="H28" s="80" t="e">
        <f>#REF!/P28</f>
        <v>#REF!</v>
      </c>
      <c r="I28" s="85"/>
      <c r="J28" s="85"/>
      <c r="K28" s="85"/>
      <c r="L28" s="85"/>
      <c r="M28" s="85"/>
      <c r="N28" s="85"/>
      <c r="O28" s="85"/>
      <c r="P28" s="86" t="e">
        <f>AB28*#REF!</f>
        <v>#REF!</v>
      </c>
      <c r="Q28" s="85"/>
      <c r="R28" s="86"/>
      <c r="S28" s="85"/>
      <c r="T28" s="85"/>
      <c r="U28" s="85"/>
      <c r="V28" s="85"/>
      <c r="W28" s="85"/>
      <c r="X28" s="85"/>
      <c r="Y28" s="85"/>
      <c r="Z28" s="85"/>
      <c r="AA28" s="85"/>
      <c r="AB28" s="3" t="e">
        <f>#REF!/#REF!</f>
        <v>#REF!</v>
      </c>
      <c r="AC28" s="3"/>
      <c r="AD28" s="3" t="e">
        <f>#REF!/#REF!</f>
        <v>#REF!</v>
      </c>
      <c r="AE28" s="3"/>
    </row>
    <row r="29" spans="1:31" ht="15.6" x14ac:dyDescent="0.3">
      <c r="A29" s="85">
        <v>1950</v>
      </c>
      <c r="B29" s="91">
        <f t="shared" ref="B29:B48" si="0">100*H29/$K29</f>
        <v>47.114880645683975</v>
      </c>
      <c r="C29" s="91">
        <f t="shared" ref="C29:C48" si="1">100*I29/$K29</f>
        <v>45.130937381174782</v>
      </c>
      <c r="D29" s="91">
        <f t="shared" ref="D29:D48" si="2">100*J29/$K29</f>
        <v>56.272046129136541</v>
      </c>
      <c r="E29" s="91">
        <f t="shared" ref="E29:E48" si="3">100*K29/$K29</f>
        <v>100</v>
      </c>
      <c r="F29" s="85"/>
      <c r="G29" s="85"/>
      <c r="H29" s="90">
        <f t="shared" ref="H29:H48" si="4">H$49*B104/B$124</f>
        <v>8.4256080930420794</v>
      </c>
      <c r="I29" s="90">
        <f>1.2*I$49*C104/C$124</f>
        <v>8.0708172457237328</v>
      </c>
      <c r="J29" s="90">
        <f t="shared" ref="J29:J48" si="5">J$49*D104/D$124</f>
        <v>10.063194489300336</v>
      </c>
      <c r="K29" s="90">
        <f t="shared" ref="K29:K48" si="6">K$49*E104/E$124</f>
        <v>17.883114586248919</v>
      </c>
      <c r="L29" s="90"/>
      <c r="M29" s="90"/>
      <c r="N29" s="90"/>
      <c r="O29" s="90"/>
      <c r="P29" s="86"/>
      <c r="Q29" s="85"/>
      <c r="R29" s="86"/>
      <c r="S29" s="85"/>
      <c r="T29" s="85"/>
      <c r="U29" s="85"/>
      <c r="V29" s="85"/>
      <c r="W29" s="85"/>
      <c r="X29" s="85"/>
      <c r="Y29" s="85"/>
      <c r="Z29" s="85"/>
      <c r="AA29" s="85"/>
      <c r="AB29" s="3"/>
      <c r="AC29" s="3"/>
      <c r="AD29" s="3"/>
      <c r="AE29" s="3"/>
    </row>
    <row r="30" spans="1:31" ht="15.6" x14ac:dyDescent="0.3">
      <c r="A30" s="85">
        <v>1951</v>
      </c>
      <c r="B30" s="91">
        <f t="shared" si="0"/>
        <v>46.469319077239092</v>
      </c>
      <c r="C30" s="91">
        <f t="shared" si="1"/>
        <v>46.235600665990042</v>
      </c>
      <c r="D30" s="91">
        <f t="shared" si="2"/>
        <v>54.861467696014934</v>
      </c>
      <c r="E30" s="91">
        <f t="shared" si="3"/>
        <v>100</v>
      </c>
      <c r="F30" s="85"/>
      <c r="G30" s="85"/>
      <c r="H30" s="90">
        <f t="shared" si="4"/>
        <v>8.8336450740916437</v>
      </c>
      <c r="I30" s="90">
        <f>1.2*I$49*C105/C$124</f>
        <v>8.7892160716174939</v>
      </c>
      <c r="J30" s="90">
        <f t="shared" si="5"/>
        <v>10.428961376963942</v>
      </c>
      <c r="K30" s="90">
        <f t="shared" si="6"/>
        <v>19.009628825007699</v>
      </c>
      <c r="L30" s="90"/>
      <c r="M30" s="90"/>
      <c r="N30" s="90"/>
      <c r="O30" s="90"/>
      <c r="P30" s="86"/>
      <c r="Q30" s="85"/>
      <c r="R30" s="86"/>
      <c r="S30" s="85"/>
      <c r="T30" s="85"/>
      <c r="U30" s="85"/>
      <c r="V30" s="85"/>
      <c r="W30" s="85"/>
      <c r="X30" s="85"/>
      <c r="Y30" s="85"/>
      <c r="Z30" s="85"/>
      <c r="AA30" s="85"/>
      <c r="AB30" s="3"/>
      <c r="AC30" s="3"/>
      <c r="AD30" s="3"/>
      <c r="AE30" s="3"/>
    </row>
    <row r="31" spans="1:31" ht="15.6" x14ac:dyDescent="0.3">
      <c r="A31" s="85">
        <v>1952</v>
      </c>
      <c r="B31" s="91">
        <f t="shared" si="0"/>
        <v>46.555794182787622</v>
      </c>
      <c r="C31" s="91">
        <f t="shared" si="1"/>
        <v>48.968858407379074</v>
      </c>
      <c r="D31" s="91">
        <f t="shared" si="2"/>
        <v>53.977734399269025</v>
      </c>
      <c r="E31" s="91">
        <f t="shared" si="3"/>
        <v>100</v>
      </c>
      <c r="F31" s="85"/>
      <c r="G31" s="85"/>
      <c r="H31" s="90">
        <f t="shared" si="4"/>
        <v>9.0435676620549525</v>
      </c>
      <c r="I31" s="90">
        <f>1.2*I$49*C106/C$124</f>
        <v>9.5123108114532098</v>
      </c>
      <c r="J31" s="90">
        <f t="shared" si="5"/>
        <v>10.485296231176688</v>
      </c>
      <c r="K31" s="90">
        <f t="shared" si="6"/>
        <v>19.425224766971102</v>
      </c>
      <c r="L31" s="90"/>
      <c r="M31" s="90"/>
      <c r="N31" s="90"/>
      <c r="O31" s="90"/>
      <c r="P31" s="86"/>
      <c r="Q31" s="85"/>
      <c r="R31" s="86"/>
      <c r="S31" s="85"/>
      <c r="T31" s="85"/>
      <c r="U31" s="85"/>
      <c r="V31" s="85"/>
      <c r="W31" s="85"/>
      <c r="X31" s="85"/>
      <c r="Y31" s="85"/>
      <c r="Z31" s="85"/>
      <c r="AA31" s="85"/>
      <c r="AB31" s="3"/>
      <c r="AC31" s="3"/>
      <c r="AD31" s="3"/>
      <c r="AE31" s="3"/>
    </row>
    <row r="32" spans="1:31" ht="15.6" x14ac:dyDescent="0.3">
      <c r="A32" s="85">
        <v>1953</v>
      </c>
      <c r="B32" s="91">
        <f t="shared" si="0"/>
        <v>46.589827092502091</v>
      </c>
      <c r="C32" s="91">
        <f t="shared" si="1"/>
        <v>47.163638338752548</v>
      </c>
      <c r="D32" s="91">
        <f t="shared" si="2"/>
        <v>56.277506905107352</v>
      </c>
      <c r="E32" s="91">
        <f t="shared" si="3"/>
        <v>100</v>
      </c>
      <c r="F32" s="85"/>
      <c r="G32" s="85"/>
      <c r="H32" s="90">
        <f t="shared" si="4"/>
        <v>9.28434855352514</v>
      </c>
      <c r="I32" s="90">
        <f>1.1*I$49*C107/C$124</f>
        <v>9.3986967695754906</v>
      </c>
      <c r="J32" s="90">
        <f t="shared" si="5"/>
        <v>11.21489437582658</v>
      </c>
      <c r="K32" s="90">
        <f t="shared" si="6"/>
        <v>19.927845053151767</v>
      </c>
      <c r="L32" s="90"/>
      <c r="M32" s="90"/>
      <c r="N32" s="90"/>
      <c r="O32" s="90"/>
      <c r="P32" s="86"/>
      <c r="Q32" s="85"/>
      <c r="R32" s="86"/>
      <c r="S32" s="85"/>
      <c r="T32" s="85"/>
      <c r="U32" s="85"/>
      <c r="V32" s="85"/>
      <c r="W32" s="85"/>
      <c r="X32" s="85"/>
      <c r="Y32" s="85"/>
      <c r="Z32" s="85"/>
      <c r="AA32" s="85"/>
      <c r="AB32" s="3"/>
      <c r="AC32" s="3"/>
      <c r="AD32" s="3"/>
      <c r="AE32" s="3"/>
    </row>
    <row r="33" spans="1:31" ht="15.6" x14ac:dyDescent="0.3">
      <c r="A33" s="85">
        <v>1954</v>
      </c>
      <c r="B33" s="91">
        <f t="shared" si="0"/>
        <v>49.985857703583058</v>
      </c>
      <c r="C33" s="91">
        <f t="shared" si="1"/>
        <v>51.410424609819586</v>
      </c>
      <c r="D33" s="91">
        <f t="shared" si="2"/>
        <v>59.11832016194672</v>
      </c>
      <c r="E33" s="91">
        <f t="shared" si="3"/>
        <v>100</v>
      </c>
      <c r="F33" s="85"/>
      <c r="G33" s="85"/>
      <c r="H33" s="90">
        <f t="shared" si="4"/>
        <v>9.7384030850179713</v>
      </c>
      <c r="I33" s="90">
        <f>1.1*I$49*C108/C$124</f>
        <v>10.015941720781219</v>
      </c>
      <c r="J33" s="90">
        <f t="shared" si="5"/>
        <v>11.517618340375376</v>
      </c>
      <c r="K33" s="90">
        <f t="shared" si="6"/>
        <v>19.482316663978956</v>
      </c>
      <c r="L33" s="90"/>
      <c r="M33" s="90"/>
      <c r="N33" s="90"/>
      <c r="O33" s="90"/>
      <c r="P33" s="86"/>
      <c r="Q33" s="85"/>
      <c r="R33" s="86"/>
      <c r="S33" s="85"/>
      <c r="T33" s="85"/>
      <c r="U33" s="85"/>
      <c r="V33" s="85"/>
      <c r="W33" s="85"/>
      <c r="X33" s="85"/>
      <c r="Y33" s="85"/>
      <c r="Z33" s="85"/>
      <c r="AA33" s="85"/>
      <c r="AB33" s="3"/>
      <c r="AC33" s="3"/>
      <c r="AD33" s="3"/>
      <c r="AE33" s="3"/>
    </row>
    <row r="34" spans="1:31" ht="15.6" x14ac:dyDescent="0.3">
      <c r="A34" s="85">
        <v>1955</v>
      </c>
      <c r="B34" s="91">
        <f t="shared" si="0"/>
        <v>49.338028639464795</v>
      </c>
      <c r="C34" s="91">
        <f t="shared" si="1"/>
        <v>48.969082322929367</v>
      </c>
      <c r="D34" s="91">
        <f t="shared" si="2"/>
        <v>57.830447409574973</v>
      </c>
      <c r="E34" s="91">
        <f t="shared" si="3"/>
        <v>99.999999999999986</v>
      </c>
      <c r="F34" s="85"/>
      <c r="G34" s="85"/>
      <c r="H34" s="90">
        <f t="shared" si="4"/>
        <v>10.172009712718495</v>
      </c>
      <c r="I34" s="90">
        <f t="shared" ref="I34:I48" si="7">I$49*C109/C$124</f>
        <v>10.095944137770326</v>
      </c>
      <c r="J34" s="90">
        <f t="shared" si="5"/>
        <v>11.922889684946155</v>
      </c>
      <c r="K34" s="90">
        <f t="shared" si="6"/>
        <v>20.616976383572098</v>
      </c>
      <c r="L34" s="90"/>
      <c r="M34" s="90"/>
      <c r="N34" s="90"/>
      <c r="O34" s="90"/>
      <c r="P34" s="86"/>
      <c r="Q34" s="85"/>
      <c r="R34" s="86"/>
      <c r="S34" s="85"/>
      <c r="T34" s="85"/>
      <c r="U34" s="85"/>
      <c r="V34" s="85"/>
      <c r="W34" s="85"/>
      <c r="X34" s="85"/>
      <c r="Y34" s="85"/>
      <c r="Z34" s="85"/>
      <c r="AA34" s="85"/>
      <c r="AB34" s="3"/>
      <c r="AC34" s="3"/>
      <c r="AD34" s="3"/>
      <c r="AE34" s="3"/>
    </row>
    <row r="35" spans="1:31" ht="15.6" x14ac:dyDescent="0.3">
      <c r="A35" s="85">
        <v>1956</v>
      </c>
      <c r="B35" s="91">
        <f t="shared" si="0"/>
        <v>50.464504680369473</v>
      </c>
      <c r="C35" s="91">
        <f t="shared" si="1"/>
        <v>51.62841794610096</v>
      </c>
      <c r="D35" s="91">
        <f t="shared" si="2"/>
        <v>57.625680960406306</v>
      </c>
      <c r="E35" s="91">
        <f t="shared" si="3"/>
        <v>99.999999999999986</v>
      </c>
      <c r="F35" s="85"/>
      <c r="G35" s="85"/>
      <c r="H35" s="90">
        <f t="shared" si="4"/>
        <v>10.579349486613646</v>
      </c>
      <c r="I35" s="90">
        <f t="shared" si="7"/>
        <v>10.823351588452747</v>
      </c>
      <c r="J35" s="90">
        <f t="shared" si="5"/>
        <v>12.080614327745202</v>
      </c>
      <c r="K35" s="90">
        <f t="shared" si="6"/>
        <v>20.963941989762517</v>
      </c>
      <c r="L35" s="90"/>
      <c r="M35" s="90"/>
      <c r="N35" s="90"/>
      <c r="O35" s="90"/>
      <c r="P35" s="86"/>
      <c r="Q35" s="85"/>
      <c r="R35" s="86"/>
      <c r="S35" s="85"/>
      <c r="T35" s="85"/>
      <c r="U35" s="85"/>
      <c r="V35" s="85"/>
      <c r="W35" s="85"/>
      <c r="X35" s="85"/>
      <c r="Y35" s="85"/>
      <c r="Z35" s="85"/>
      <c r="AA35" s="85"/>
      <c r="AB35" s="3"/>
      <c r="AC35" s="3"/>
      <c r="AD35" s="3"/>
      <c r="AE35" s="3"/>
    </row>
    <row r="36" spans="1:31" ht="15.6" x14ac:dyDescent="0.3">
      <c r="A36" s="85">
        <v>1957</v>
      </c>
      <c r="B36" s="91">
        <f t="shared" si="0"/>
        <v>52.789233175875601</v>
      </c>
      <c r="C36" s="91">
        <f t="shared" si="1"/>
        <v>54.477683414179737</v>
      </c>
      <c r="D36" s="91">
        <f t="shared" si="2"/>
        <v>58.461338252869645</v>
      </c>
      <c r="E36" s="91">
        <f t="shared" si="3"/>
        <v>100</v>
      </c>
      <c r="F36" s="85"/>
      <c r="G36" s="85"/>
      <c r="H36" s="90">
        <f t="shared" si="4"/>
        <v>11.051309770381389</v>
      </c>
      <c r="I36" s="90">
        <f t="shared" si="7"/>
        <v>11.404783111303122</v>
      </c>
      <c r="J36" s="90">
        <f t="shared" si="5"/>
        <v>12.23875248331438</v>
      </c>
      <c r="K36" s="90">
        <f t="shared" si="6"/>
        <v>20.934779888850095</v>
      </c>
      <c r="L36" s="90"/>
      <c r="M36" s="90"/>
      <c r="N36" s="90"/>
      <c r="O36" s="90"/>
      <c r="P36" s="86"/>
      <c r="Q36" s="85"/>
      <c r="R36" s="86"/>
      <c r="S36" s="85"/>
      <c r="T36" s="85"/>
      <c r="U36" s="85"/>
      <c r="V36" s="85"/>
      <c r="W36" s="85"/>
      <c r="X36" s="85"/>
      <c r="Y36" s="85"/>
      <c r="Z36" s="85"/>
      <c r="AA36" s="85"/>
      <c r="AB36" s="3"/>
      <c r="AC36" s="3"/>
      <c r="AD36" s="3"/>
      <c r="AE36" s="3"/>
    </row>
    <row r="37" spans="1:31" ht="15.6" x14ac:dyDescent="0.3">
      <c r="A37" s="85">
        <v>1958</v>
      </c>
      <c r="B37" s="91">
        <f t="shared" si="0"/>
        <v>55.15792430122994</v>
      </c>
      <c r="C37" s="91">
        <f t="shared" si="1"/>
        <v>57.766073816316919</v>
      </c>
      <c r="D37" s="91">
        <f t="shared" si="2"/>
        <v>60.534619686963453</v>
      </c>
      <c r="E37" s="91">
        <f t="shared" si="3"/>
        <v>100</v>
      </c>
      <c r="F37" s="85"/>
      <c r="G37" s="85"/>
      <c r="H37" s="90">
        <f t="shared" si="4"/>
        <v>11.216470231559859</v>
      </c>
      <c r="I37" s="90">
        <f t="shared" si="7"/>
        <v>11.746842463039535</v>
      </c>
      <c r="J37" s="90">
        <f t="shared" si="5"/>
        <v>12.309831602609501</v>
      </c>
      <c r="K37" s="90">
        <f t="shared" si="6"/>
        <v>20.335192764514069</v>
      </c>
      <c r="L37" s="90"/>
      <c r="M37" s="90"/>
      <c r="N37" s="90"/>
      <c r="O37" s="90"/>
      <c r="P37" s="86"/>
      <c r="Q37" s="85"/>
      <c r="R37" s="86"/>
      <c r="S37" s="85"/>
      <c r="T37" s="85"/>
      <c r="U37" s="85"/>
      <c r="V37" s="85"/>
      <c r="W37" s="85"/>
      <c r="X37" s="85"/>
      <c r="Y37" s="85"/>
      <c r="Z37" s="85"/>
      <c r="AA37" s="85"/>
      <c r="AB37" s="3"/>
      <c r="AC37" s="3"/>
      <c r="AD37" s="3"/>
      <c r="AE37" s="3"/>
    </row>
    <row r="38" spans="1:31" ht="15.6" x14ac:dyDescent="0.3">
      <c r="A38" s="85">
        <v>1959</v>
      </c>
      <c r="B38" s="91">
        <f t="shared" si="0"/>
        <v>53.266678279286786</v>
      </c>
      <c r="C38" s="91">
        <f t="shared" si="1"/>
        <v>58.544527976382291</v>
      </c>
      <c r="D38" s="91">
        <f t="shared" si="2"/>
        <v>59.990348303029037</v>
      </c>
      <c r="E38" s="91">
        <f t="shared" si="3"/>
        <v>100</v>
      </c>
      <c r="F38" s="85"/>
      <c r="G38" s="85"/>
      <c r="H38" s="90">
        <f t="shared" si="4"/>
        <v>11.396944707642183</v>
      </c>
      <c r="I38" s="90">
        <f t="shared" si="7"/>
        <v>12.52619404543004</v>
      </c>
      <c r="J38" s="90">
        <f t="shared" si="5"/>
        <v>12.835541931430766</v>
      </c>
      <c r="K38" s="90">
        <f t="shared" si="6"/>
        <v>21.396011682737093</v>
      </c>
      <c r="L38" s="90"/>
      <c r="M38" s="90"/>
      <c r="N38" s="90"/>
      <c r="O38" s="90"/>
      <c r="P38" s="86"/>
      <c r="Q38" s="85"/>
      <c r="R38" s="86"/>
      <c r="S38" s="85"/>
      <c r="T38" s="85"/>
      <c r="U38" s="85"/>
      <c r="V38" s="85"/>
      <c r="W38" s="85"/>
      <c r="X38" s="85"/>
      <c r="Y38" s="85"/>
      <c r="Z38" s="85"/>
      <c r="AA38" s="85"/>
      <c r="AB38" s="3"/>
      <c r="AC38" s="3"/>
      <c r="AD38" s="3"/>
      <c r="AE38" s="3"/>
    </row>
    <row r="39" spans="1:31" ht="15.6" x14ac:dyDescent="0.3">
      <c r="A39" s="85">
        <v>1960</v>
      </c>
      <c r="B39" s="91">
        <f t="shared" si="0"/>
        <v>56.623377287658514</v>
      </c>
      <c r="C39" s="91">
        <f t="shared" si="1"/>
        <v>62.557455626425181</v>
      </c>
      <c r="D39" s="91">
        <f t="shared" si="2"/>
        <v>62.353132502849178</v>
      </c>
      <c r="E39" s="91">
        <f t="shared" si="3"/>
        <v>100</v>
      </c>
      <c r="F39" s="85"/>
      <c r="G39" s="85"/>
      <c r="H39" s="90">
        <f t="shared" si="4"/>
        <v>12.182223976369924</v>
      </c>
      <c r="I39" s="90">
        <f t="shared" si="7"/>
        <v>13.458909947412081</v>
      </c>
      <c r="J39" s="90">
        <f t="shared" si="5"/>
        <v>13.414950894204972</v>
      </c>
      <c r="K39" s="90">
        <f t="shared" si="6"/>
        <v>21.514477871006697</v>
      </c>
      <c r="L39" s="90"/>
      <c r="M39" s="90"/>
      <c r="N39" s="90"/>
      <c r="O39" s="90"/>
      <c r="P39" s="86"/>
      <c r="Q39" s="85"/>
      <c r="R39" s="86"/>
      <c r="S39" s="85"/>
      <c r="T39" s="85"/>
      <c r="U39" s="85"/>
      <c r="V39" s="85"/>
      <c r="W39" s="85"/>
      <c r="X39" s="85"/>
      <c r="Y39" s="85"/>
      <c r="Z39" s="85"/>
      <c r="AA39" s="85"/>
      <c r="AB39" s="3"/>
      <c r="AC39" s="3"/>
      <c r="AD39" s="3"/>
      <c r="AE39" s="3"/>
    </row>
    <row r="40" spans="1:31" ht="15.6" x14ac:dyDescent="0.3">
      <c r="A40" s="85">
        <v>1961</v>
      </c>
      <c r="B40" s="91">
        <f t="shared" si="0"/>
        <v>58.474470037660495</v>
      </c>
      <c r="C40" s="91">
        <f t="shared" si="1"/>
        <v>64.26482167810137</v>
      </c>
      <c r="D40" s="91">
        <f t="shared" si="2"/>
        <v>64.086398040430751</v>
      </c>
      <c r="E40" s="91">
        <f t="shared" si="3"/>
        <v>100</v>
      </c>
      <c r="F40" s="85"/>
      <c r="G40" s="85"/>
      <c r="H40" s="90">
        <f t="shared" si="4"/>
        <v>12.662318594039421</v>
      </c>
      <c r="I40" s="90">
        <f t="shared" si="7"/>
        <v>13.91618677267464</v>
      </c>
      <c r="J40" s="90">
        <f t="shared" si="5"/>
        <v>13.877550134438538</v>
      </c>
      <c r="K40" s="90">
        <f t="shared" si="6"/>
        <v>21.654439255087308</v>
      </c>
      <c r="L40" s="90"/>
      <c r="M40" s="90"/>
      <c r="N40" s="90"/>
      <c r="O40" s="90"/>
      <c r="P40" s="86"/>
      <c r="Q40" s="85"/>
      <c r="R40" s="86"/>
      <c r="S40" s="85"/>
      <c r="T40" s="85"/>
      <c r="U40" s="85"/>
      <c r="V40" s="85"/>
      <c r="W40" s="85"/>
      <c r="X40" s="85"/>
      <c r="Y40" s="85"/>
      <c r="Z40" s="85"/>
      <c r="AA40" s="85"/>
      <c r="AB40" s="3"/>
      <c r="AC40" s="3"/>
      <c r="AD40" s="3"/>
      <c r="AE40" s="3"/>
    </row>
    <row r="41" spans="1:31" ht="15.6" x14ac:dyDescent="0.3">
      <c r="A41" s="85">
        <v>1962</v>
      </c>
      <c r="B41" s="91">
        <f t="shared" si="0"/>
        <v>59.243340602493276</v>
      </c>
      <c r="C41" s="91">
        <f t="shared" si="1"/>
        <v>63.788770604420804</v>
      </c>
      <c r="D41" s="91">
        <f t="shared" si="2"/>
        <v>61.471181196189335</v>
      </c>
      <c r="E41" s="91">
        <f t="shared" si="3"/>
        <v>100</v>
      </c>
      <c r="F41" s="85"/>
      <c r="G41" s="85"/>
      <c r="H41" s="90">
        <f t="shared" si="4"/>
        <v>13.373717445158226</v>
      </c>
      <c r="I41" s="90">
        <f t="shared" si="7"/>
        <v>14.399812460974493</v>
      </c>
      <c r="J41" s="90">
        <f t="shared" si="5"/>
        <v>13.876634909128695</v>
      </c>
      <c r="K41" s="90">
        <f t="shared" si="6"/>
        <v>22.57421223913121</v>
      </c>
      <c r="L41" s="90"/>
      <c r="M41" s="90"/>
      <c r="N41" s="90"/>
      <c r="O41" s="90"/>
      <c r="P41" s="86"/>
      <c r="Q41" s="85"/>
      <c r="R41" s="86"/>
      <c r="S41" s="85"/>
      <c r="T41" s="85"/>
      <c r="U41" s="85"/>
      <c r="V41" s="85"/>
      <c r="W41" s="85"/>
      <c r="X41" s="85"/>
      <c r="Y41" s="85"/>
      <c r="Z41" s="85"/>
      <c r="AA41" s="85"/>
      <c r="AB41" s="3"/>
      <c r="AC41" s="3"/>
      <c r="AD41" s="3"/>
      <c r="AE41" s="3"/>
    </row>
    <row r="42" spans="1:31" ht="15.6" x14ac:dyDescent="0.3">
      <c r="A42" s="85">
        <v>1963</v>
      </c>
      <c r="B42" s="91">
        <f t="shared" si="0"/>
        <v>59.598846144897209</v>
      </c>
      <c r="C42" s="91">
        <f t="shared" si="1"/>
        <v>62.972114821908988</v>
      </c>
      <c r="D42" s="91">
        <f t="shared" si="2"/>
        <v>61.948404956805888</v>
      </c>
      <c r="E42" s="91">
        <f t="shared" si="3"/>
        <v>100</v>
      </c>
      <c r="F42" s="85"/>
      <c r="G42" s="85"/>
      <c r="H42" s="90">
        <f t="shared" si="4"/>
        <v>13.857814993559092</v>
      </c>
      <c r="I42" s="90">
        <f t="shared" si="7"/>
        <v>14.642161273283159</v>
      </c>
      <c r="J42" s="90">
        <f t="shared" si="5"/>
        <v>14.404130122760714</v>
      </c>
      <c r="K42" s="90">
        <f t="shared" si="6"/>
        <v>23.251817593696124</v>
      </c>
      <c r="L42" s="90"/>
      <c r="M42" s="90"/>
      <c r="N42" s="90"/>
      <c r="O42" s="90"/>
      <c r="P42" s="86"/>
      <c r="Q42" s="85"/>
      <c r="R42" s="86"/>
      <c r="S42" s="85"/>
      <c r="T42" s="85"/>
      <c r="U42" s="85"/>
      <c r="V42" s="85"/>
      <c r="W42" s="85"/>
      <c r="X42" s="85"/>
      <c r="Y42" s="85"/>
      <c r="Z42" s="85"/>
      <c r="AA42" s="85"/>
      <c r="AB42" s="3"/>
      <c r="AC42" s="3"/>
      <c r="AD42" s="3"/>
      <c r="AE42" s="3"/>
    </row>
    <row r="43" spans="1:31" ht="15.6" x14ac:dyDescent="0.3">
      <c r="A43" s="85">
        <v>1964</v>
      </c>
      <c r="B43" s="91">
        <f t="shared" si="0"/>
        <v>60.510976289882393</v>
      </c>
      <c r="C43" s="91">
        <f t="shared" si="1"/>
        <v>63.861966218629178</v>
      </c>
      <c r="D43" s="91">
        <f t="shared" si="2"/>
        <v>62.48932872936723</v>
      </c>
      <c r="E43" s="91">
        <f t="shared" si="3"/>
        <v>100</v>
      </c>
      <c r="F43" s="85"/>
      <c r="G43" s="85"/>
      <c r="H43" s="90">
        <f t="shared" si="4"/>
        <v>14.625952207288282</v>
      </c>
      <c r="I43" s="90">
        <f t="shared" si="7"/>
        <v>15.435911351066792</v>
      </c>
      <c r="J43" s="90">
        <f t="shared" si="5"/>
        <v>15.104134679348572</v>
      </c>
      <c r="K43" s="90">
        <f t="shared" si="6"/>
        <v>24.17074240749572</v>
      </c>
      <c r="L43" s="90"/>
      <c r="M43" s="90"/>
      <c r="N43" s="90"/>
      <c r="O43" s="90"/>
      <c r="P43" s="86"/>
      <c r="Q43" s="85"/>
      <c r="R43" s="86"/>
      <c r="S43" s="85"/>
      <c r="T43" s="85"/>
      <c r="U43" s="85"/>
      <c r="V43" s="85"/>
      <c r="W43" s="85"/>
      <c r="X43" s="85"/>
      <c r="Y43" s="85"/>
      <c r="Z43" s="85"/>
      <c r="AA43" s="85"/>
      <c r="AB43" s="3"/>
      <c r="AC43" s="3"/>
      <c r="AD43" s="3"/>
      <c r="AE43" s="3"/>
    </row>
    <row r="44" spans="1:31" ht="15.6" x14ac:dyDescent="0.3">
      <c r="A44" s="85">
        <v>1965</v>
      </c>
      <c r="B44" s="91">
        <f t="shared" si="0"/>
        <v>59.778410641886069</v>
      </c>
      <c r="C44" s="91">
        <f t="shared" si="1"/>
        <v>63.296963994723008</v>
      </c>
      <c r="D44" s="91">
        <f t="shared" si="2"/>
        <v>59.877385973515423</v>
      </c>
      <c r="E44" s="91">
        <f t="shared" si="3"/>
        <v>100</v>
      </c>
      <c r="F44" s="85"/>
      <c r="G44" s="85"/>
      <c r="H44" s="90">
        <f t="shared" si="4"/>
        <v>15.170836627946889</v>
      </c>
      <c r="I44" s="90">
        <f t="shared" si="7"/>
        <v>16.063791082731299</v>
      </c>
      <c r="J44" s="90">
        <f t="shared" si="5"/>
        <v>15.195955037255912</v>
      </c>
      <c r="K44" s="90">
        <f t="shared" si="6"/>
        <v>25.378454303227748</v>
      </c>
      <c r="L44" s="90"/>
      <c r="M44" s="90"/>
      <c r="N44" s="90"/>
      <c r="O44" s="90"/>
      <c r="P44" s="86"/>
      <c r="Q44" s="85"/>
      <c r="R44" s="86"/>
      <c r="S44" s="85"/>
      <c r="T44" s="85"/>
      <c r="U44" s="85"/>
      <c r="V44" s="85"/>
      <c r="W44" s="85"/>
      <c r="X44" s="85"/>
      <c r="Y44" s="85"/>
      <c r="Z44" s="85"/>
      <c r="AA44" s="85"/>
      <c r="AB44" s="3"/>
      <c r="AC44" s="3"/>
      <c r="AD44" s="3"/>
      <c r="AE44" s="3"/>
    </row>
    <row r="45" spans="1:31" ht="15.6" x14ac:dyDescent="0.3">
      <c r="A45" s="85">
        <v>1966</v>
      </c>
      <c r="B45" s="91">
        <f t="shared" si="0"/>
        <v>59.569599101171619</v>
      </c>
      <c r="C45" s="91">
        <f t="shared" si="1"/>
        <v>61.497141964520416</v>
      </c>
      <c r="D45" s="91">
        <f t="shared" si="2"/>
        <v>57.981849226894958</v>
      </c>
      <c r="E45" s="91">
        <f t="shared" si="3"/>
        <v>100</v>
      </c>
      <c r="F45" s="85"/>
      <c r="G45" s="85"/>
      <c r="H45" s="90">
        <f t="shared" si="4"/>
        <v>15.833427346969541</v>
      </c>
      <c r="I45" s="90">
        <f t="shared" si="7"/>
        <v>16.345762671455592</v>
      </c>
      <c r="J45" s="90">
        <f t="shared" si="5"/>
        <v>15.411408017330892</v>
      </c>
      <c r="K45" s="90">
        <f t="shared" si="6"/>
        <v>26.579711104112715</v>
      </c>
      <c r="L45" s="90"/>
      <c r="M45" s="90"/>
      <c r="N45" s="90"/>
      <c r="O45" s="90"/>
      <c r="P45" s="86"/>
      <c r="Q45" s="85"/>
      <c r="R45" s="86"/>
      <c r="S45" s="85"/>
      <c r="T45" s="85"/>
      <c r="U45" s="85"/>
      <c r="V45" s="85"/>
      <c r="W45" s="85"/>
      <c r="X45" s="85"/>
      <c r="Y45" s="85"/>
      <c r="Z45" s="85"/>
      <c r="AA45" s="85"/>
      <c r="AB45" s="3"/>
      <c r="AC45" s="3"/>
      <c r="AD45" s="3"/>
      <c r="AE45" s="3"/>
    </row>
    <row r="46" spans="1:31" ht="15.6" x14ac:dyDescent="0.3">
      <c r="A46" s="85">
        <v>1967</v>
      </c>
      <c r="B46" s="91">
        <f t="shared" si="0"/>
        <v>60.845939677222773</v>
      </c>
      <c r="C46" s="91">
        <f t="shared" si="1"/>
        <v>59.879969905294367</v>
      </c>
      <c r="D46" s="91">
        <f t="shared" si="2"/>
        <v>58.166976235791971</v>
      </c>
      <c r="E46" s="91">
        <f t="shared" si="3"/>
        <v>99.999999999999986</v>
      </c>
      <c r="F46" s="85"/>
      <c r="G46" s="85"/>
      <c r="H46" s="90">
        <f t="shared" si="4"/>
        <v>16.466680896197925</v>
      </c>
      <c r="I46" s="90">
        <f t="shared" si="7"/>
        <v>16.205261382026585</v>
      </c>
      <c r="J46" s="90">
        <f t="shared" si="5"/>
        <v>15.741675475020497</v>
      </c>
      <c r="K46" s="90">
        <f t="shared" si="6"/>
        <v>27.062908360937197</v>
      </c>
      <c r="L46" s="90"/>
      <c r="M46" s="90"/>
      <c r="N46" s="90"/>
      <c r="O46" s="90"/>
      <c r="P46" s="86"/>
      <c r="Q46" s="85"/>
      <c r="R46" s="86"/>
      <c r="S46" s="85"/>
      <c r="T46" s="85"/>
      <c r="U46" s="85"/>
      <c r="V46" s="85"/>
      <c r="W46" s="85"/>
      <c r="X46" s="85"/>
      <c r="Y46" s="85"/>
      <c r="Z46" s="85"/>
      <c r="AA46" s="85"/>
      <c r="AB46" s="3"/>
      <c r="AC46" s="3"/>
      <c r="AD46" s="3"/>
      <c r="AE46" s="3"/>
    </row>
    <row r="47" spans="1:31" ht="15.6" x14ac:dyDescent="0.3">
      <c r="A47" s="85">
        <v>1968</v>
      </c>
      <c r="B47" s="91">
        <f t="shared" si="0"/>
        <v>60.768528503909465</v>
      </c>
      <c r="C47" s="91">
        <f t="shared" si="1"/>
        <v>60.464255517441678</v>
      </c>
      <c r="D47" s="91">
        <f t="shared" si="2"/>
        <v>58.614551955755836</v>
      </c>
      <c r="E47" s="91">
        <f t="shared" si="3"/>
        <v>100</v>
      </c>
      <c r="F47" s="85"/>
      <c r="G47" s="85"/>
      <c r="H47" s="90">
        <f t="shared" si="4"/>
        <v>17.079991165346691</v>
      </c>
      <c r="I47" s="90">
        <f t="shared" si="7"/>
        <v>16.994470254298317</v>
      </c>
      <c r="J47" s="90">
        <f t="shared" si="5"/>
        <v>16.474580744548678</v>
      </c>
      <c r="K47" s="90">
        <f t="shared" si="6"/>
        <v>28.106639383653782</v>
      </c>
      <c r="L47" s="90"/>
      <c r="M47" s="90"/>
      <c r="N47" s="90"/>
      <c r="O47" s="90"/>
      <c r="P47" s="86"/>
      <c r="Q47" s="85"/>
      <c r="R47" s="86"/>
      <c r="S47" s="85"/>
      <c r="T47" s="85"/>
      <c r="U47" s="85"/>
      <c r="V47" s="85"/>
      <c r="W47" s="85"/>
      <c r="X47" s="85"/>
      <c r="Y47" s="85"/>
      <c r="Z47" s="85"/>
      <c r="AA47" s="85"/>
      <c r="AB47" s="3"/>
      <c r="AC47" s="3"/>
      <c r="AD47" s="3"/>
      <c r="AE47" s="3"/>
    </row>
    <row r="48" spans="1:31" ht="15.6" x14ac:dyDescent="0.3">
      <c r="A48" s="85">
        <v>1969</v>
      </c>
      <c r="B48" s="91">
        <f t="shared" si="0"/>
        <v>63.137206336023205</v>
      </c>
      <c r="C48" s="91">
        <f t="shared" si="1"/>
        <v>62.874598555415041</v>
      </c>
      <c r="D48" s="91">
        <f t="shared" si="2"/>
        <v>58.574900375225177</v>
      </c>
      <c r="E48" s="91">
        <f t="shared" si="3"/>
        <v>100</v>
      </c>
      <c r="F48" s="85"/>
      <c r="G48" s="85"/>
      <c r="H48" s="90">
        <f t="shared" si="4"/>
        <v>18.150769125581494</v>
      </c>
      <c r="I48" s="90">
        <f t="shared" si="7"/>
        <v>18.075274287070076</v>
      </c>
      <c r="J48" s="90">
        <f t="shared" si="5"/>
        <v>16.839191262380062</v>
      </c>
      <c r="K48" s="90">
        <f t="shared" si="6"/>
        <v>28.748134703618483</v>
      </c>
      <c r="L48" s="90"/>
      <c r="M48" s="90"/>
      <c r="N48" s="90"/>
      <c r="O48" s="90"/>
      <c r="P48" s="86"/>
      <c r="Q48" s="85"/>
      <c r="R48" s="86"/>
      <c r="S48" s="85"/>
      <c r="T48" s="85"/>
      <c r="U48" s="85"/>
      <c r="V48" s="85"/>
      <c r="W48" s="85"/>
      <c r="X48" s="85"/>
      <c r="Y48" s="85"/>
      <c r="Z48" s="85"/>
      <c r="AA48" s="85"/>
      <c r="AB48" s="3"/>
      <c r="AC48" s="3"/>
      <c r="AD48" s="3"/>
      <c r="AE48" s="3"/>
    </row>
    <row r="49" spans="1:31" ht="15.6" x14ac:dyDescent="0.3">
      <c r="A49" s="85">
        <v>1970</v>
      </c>
      <c r="B49" s="87">
        <f t="shared" ref="B49:B94" si="8">100*H49/$K49</f>
        <v>67.322975930182395</v>
      </c>
      <c r="C49" s="87">
        <f t="shared" ref="C49:C94" si="9">100*I49/$K49</f>
        <v>66.644138533354138</v>
      </c>
      <c r="D49" s="87">
        <f t="shared" ref="D49:D94" si="10">100*J49/$K49</f>
        <v>60.92145316481588</v>
      </c>
      <c r="E49" s="87">
        <f t="shared" ref="E49:E94" si="11">100*K49/$K49</f>
        <v>100</v>
      </c>
      <c r="F49" s="87"/>
      <c r="G49" s="87"/>
      <c r="H49" s="80">
        <v>19.09685018382141</v>
      </c>
      <c r="I49" s="80">
        <v>18.904291018287065</v>
      </c>
      <c r="J49" s="80">
        <v>17.280992825921704</v>
      </c>
      <c r="K49" s="80">
        <v>28.366022030318277</v>
      </c>
      <c r="L49" s="87">
        <v>2007.42004394531</v>
      </c>
      <c r="M49" s="87">
        <v>1966.4146827635489</v>
      </c>
      <c r="N49" s="87">
        <v>1937</v>
      </c>
      <c r="O49" s="87">
        <v>1902</v>
      </c>
      <c r="P49" s="86">
        <v>847.55110760416937</v>
      </c>
      <c r="Q49" s="86">
        <v>868.09941727368653</v>
      </c>
      <c r="R49" s="86">
        <v>848.89985979292499</v>
      </c>
      <c r="S49" s="86">
        <v>729.79249186304753</v>
      </c>
      <c r="T49" s="86"/>
      <c r="U49" s="86"/>
      <c r="V49" s="86"/>
      <c r="W49" s="86"/>
      <c r="X49" s="86"/>
      <c r="Y49" s="86"/>
      <c r="Z49" s="86"/>
      <c r="AA49" s="86"/>
      <c r="AB49" s="3">
        <v>0.42220914858378289</v>
      </c>
      <c r="AC49" s="3">
        <v>0.44146304687558668</v>
      </c>
      <c r="AD49" s="3">
        <v>0.43825496117342538</v>
      </c>
      <c r="AE49" s="3">
        <v>0.38369741948635516</v>
      </c>
    </row>
    <row r="50" spans="1:31" ht="15.6" x14ac:dyDescent="0.3">
      <c r="A50" s="85">
        <v>1971</v>
      </c>
      <c r="B50" s="87">
        <f t="shared" si="8"/>
        <v>68.454867998656269</v>
      </c>
      <c r="C50" s="87">
        <f t="shared" si="9"/>
        <v>67.418959096815584</v>
      </c>
      <c r="D50" s="87">
        <f t="shared" si="10"/>
        <v>62.957454355403954</v>
      </c>
      <c r="E50" s="87">
        <f t="shared" si="11"/>
        <v>100</v>
      </c>
      <c r="F50" s="87"/>
      <c r="G50" s="87"/>
      <c r="H50" s="80">
        <v>20.010082024069376</v>
      </c>
      <c r="I50" s="80">
        <v>19.707274894330954</v>
      </c>
      <c r="J50" s="80">
        <v>18.403129865110042</v>
      </c>
      <c r="K50" s="80">
        <v>29.231057788997802</v>
      </c>
      <c r="L50" s="87">
        <v>2005.68005371094</v>
      </c>
      <c r="M50" s="87">
        <v>1934.4065892923998</v>
      </c>
      <c r="N50" s="87">
        <v>1899</v>
      </c>
      <c r="O50" s="87">
        <v>1890</v>
      </c>
      <c r="P50" s="86">
        <v>844.14832150051507</v>
      </c>
      <c r="Q50" s="86">
        <v>849.69486399211382</v>
      </c>
      <c r="R50" s="86">
        <v>820.50734873408669</v>
      </c>
      <c r="S50" s="86">
        <v>722.34508021980093</v>
      </c>
      <c r="T50" s="86"/>
      <c r="U50" s="86"/>
      <c r="V50" s="86"/>
      <c r="W50" s="86"/>
      <c r="X50" s="86"/>
      <c r="Y50" s="86"/>
      <c r="Z50" s="86"/>
      <c r="AA50" s="86"/>
      <c r="AB50" s="3">
        <v>0.42087885350340842</v>
      </c>
      <c r="AC50" s="3">
        <v>0.43925349959799803</v>
      </c>
      <c r="AD50" s="3">
        <v>0.43207338006007723</v>
      </c>
      <c r="AE50" s="3">
        <v>0.38219316413746079</v>
      </c>
    </row>
    <row r="51" spans="1:31" ht="15.6" x14ac:dyDescent="0.3">
      <c r="A51" s="85">
        <v>1972</v>
      </c>
      <c r="B51" s="87">
        <f t="shared" si="8"/>
        <v>71.571087801612023</v>
      </c>
      <c r="C51" s="87">
        <f t="shared" si="9"/>
        <v>70.146721499460227</v>
      </c>
      <c r="D51" s="87">
        <f t="shared" si="10"/>
        <v>65.711527158022221</v>
      </c>
      <c r="E51" s="87">
        <f t="shared" si="11"/>
        <v>100</v>
      </c>
      <c r="F51" s="87"/>
      <c r="G51" s="87"/>
      <c r="H51" s="80">
        <v>21.308981012857572</v>
      </c>
      <c r="I51" s="80">
        <v>20.884902024816494</v>
      </c>
      <c r="J51" s="80">
        <v>19.56440411269859</v>
      </c>
      <c r="K51" s="80">
        <v>29.773169120922066</v>
      </c>
      <c r="L51" s="87">
        <v>1952.89001464844</v>
      </c>
      <c r="M51" s="87">
        <v>1911.3080388725473</v>
      </c>
      <c r="N51" s="87">
        <v>1865</v>
      </c>
      <c r="O51" s="87">
        <v>1887</v>
      </c>
      <c r="P51" s="86">
        <v>821.48364581153919</v>
      </c>
      <c r="Q51" s="86">
        <v>831.24580412988496</v>
      </c>
      <c r="R51" s="86">
        <v>802.52482307431774</v>
      </c>
      <c r="S51" s="86">
        <v>738.56915329496519</v>
      </c>
      <c r="T51" s="86"/>
      <c r="U51" s="86"/>
      <c r="V51" s="86"/>
      <c r="W51" s="86"/>
      <c r="X51" s="86"/>
      <c r="Y51" s="86"/>
      <c r="Z51" s="86"/>
      <c r="AA51" s="86"/>
      <c r="AB51" s="3">
        <v>0.42065023613704278</v>
      </c>
      <c r="AC51" s="3">
        <v>0.43490938520837524</v>
      </c>
      <c r="AD51" s="3">
        <v>0.43030821612563952</v>
      </c>
      <c r="AE51" s="3">
        <v>0.3913985974006175</v>
      </c>
    </row>
    <row r="52" spans="1:31" ht="15.6" x14ac:dyDescent="0.3">
      <c r="A52" s="85">
        <v>1973</v>
      </c>
      <c r="B52" s="87">
        <f t="shared" si="8"/>
        <v>74.240481330617811</v>
      </c>
      <c r="C52" s="87">
        <f t="shared" si="9"/>
        <v>72.62504617064738</v>
      </c>
      <c r="D52" s="87">
        <f t="shared" si="10"/>
        <v>65.085270625973735</v>
      </c>
      <c r="E52" s="87">
        <f t="shared" si="11"/>
        <v>100</v>
      </c>
      <c r="F52" s="87"/>
      <c r="G52" s="87"/>
      <c r="H52" s="80">
        <v>22.539795568749501</v>
      </c>
      <c r="I52" s="80">
        <v>22.049341067274078</v>
      </c>
      <c r="J52" s="80">
        <v>19.760226067407913</v>
      </c>
      <c r="K52" s="80">
        <v>30.360519173322995</v>
      </c>
      <c r="L52" s="87">
        <v>1937.5</v>
      </c>
      <c r="M52" s="87">
        <v>1882.7121886611972</v>
      </c>
      <c r="N52" s="87">
        <v>1921</v>
      </c>
      <c r="O52" s="87">
        <v>1888</v>
      </c>
      <c r="P52" s="86">
        <v>819.02194142940209</v>
      </c>
      <c r="Q52" s="86">
        <v>820.91607574368277</v>
      </c>
      <c r="R52" s="86">
        <v>844.45004713373532</v>
      </c>
      <c r="S52" s="86">
        <v>757.88523213759868</v>
      </c>
      <c r="T52" s="86"/>
      <c r="U52" s="86"/>
      <c r="V52" s="86"/>
      <c r="W52" s="86"/>
      <c r="X52" s="86"/>
      <c r="Y52" s="86"/>
      <c r="Z52" s="86"/>
      <c r="AA52" s="86"/>
      <c r="AB52" s="3">
        <v>0.4227210020280785</v>
      </c>
      <c r="AC52" s="3">
        <v>0.43602844911066246</v>
      </c>
      <c r="AD52" s="3">
        <v>0.4395887803923661</v>
      </c>
      <c r="AE52" s="3">
        <v>0.40142226278474508</v>
      </c>
    </row>
    <row r="53" spans="1:31" ht="15.6" x14ac:dyDescent="0.3">
      <c r="A53" s="85">
        <v>1974</v>
      </c>
      <c r="B53" s="87">
        <f t="shared" si="8"/>
        <v>78.946493736352807</v>
      </c>
      <c r="C53" s="87">
        <f t="shared" si="9"/>
        <v>76.582906399831884</v>
      </c>
      <c r="D53" s="87">
        <f t="shared" si="10"/>
        <v>65.129644028403874</v>
      </c>
      <c r="E53" s="87">
        <f t="shared" si="11"/>
        <v>100</v>
      </c>
      <c r="F53" s="87"/>
      <c r="G53" s="87"/>
      <c r="H53" s="80">
        <v>23.759457202398462</v>
      </c>
      <c r="I53" s="80">
        <v>23.048120327150507</v>
      </c>
      <c r="J53" s="80">
        <v>19.601187040277008</v>
      </c>
      <c r="K53" s="80">
        <v>30.09564589625068</v>
      </c>
      <c r="L53" s="87">
        <v>1905.63000488281</v>
      </c>
      <c r="M53" s="87">
        <v>1843.1882335462785</v>
      </c>
      <c r="N53" s="87">
        <v>1882</v>
      </c>
      <c r="O53" s="87">
        <v>1857</v>
      </c>
      <c r="P53" s="86">
        <v>805.03778792621392</v>
      </c>
      <c r="Q53" s="86">
        <v>791.33621710636294</v>
      </c>
      <c r="R53" s="86">
        <v>830.059854897219</v>
      </c>
      <c r="S53" s="86">
        <v>753.68346272852637</v>
      </c>
      <c r="T53" s="86"/>
      <c r="U53" s="86"/>
      <c r="V53" s="86"/>
      <c r="W53" s="86"/>
      <c r="X53" s="86"/>
      <c r="Y53" s="86"/>
      <c r="Z53" s="86"/>
      <c r="AA53" s="86"/>
      <c r="AB53" s="3">
        <v>0.4224523049403397</v>
      </c>
      <c r="AC53" s="3">
        <v>0.42933011545100785</v>
      </c>
      <c r="AD53" s="3">
        <v>0.44105199516324067</v>
      </c>
      <c r="AE53" s="3">
        <v>0.40586077691358446</v>
      </c>
    </row>
    <row r="54" spans="1:31" ht="15.6" x14ac:dyDescent="0.3">
      <c r="A54" s="85">
        <v>1975</v>
      </c>
      <c r="B54" s="87">
        <f t="shared" si="8"/>
        <v>77.823645136982023</v>
      </c>
      <c r="C54" s="87">
        <f t="shared" si="9"/>
        <v>78.20990429013716</v>
      </c>
      <c r="D54" s="87">
        <f t="shared" si="10"/>
        <v>63.282448521081228</v>
      </c>
      <c r="E54" s="87">
        <f t="shared" si="11"/>
        <v>100</v>
      </c>
      <c r="F54" s="87"/>
      <c r="G54" s="87"/>
      <c r="H54" s="80">
        <v>23.890594255390628</v>
      </c>
      <c r="I54" s="80">
        <v>24.00916953786702</v>
      </c>
      <c r="J54" s="80">
        <v>19.426683220037944</v>
      </c>
      <c r="K54" s="80">
        <v>30.69837478486053</v>
      </c>
      <c r="L54" s="87">
        <v>1879.52001953125</v>
      </c>
      <c r="M54" s="87">
        <v>1806.3090521182567</v>
      </c>
      <c r="N54" s="87">
        <v>1877</v>
      </c>
      <c r="O54" s="87">
        <v>1837</v>
      </c>
      <c r="P54" s="86">
        <v>789.17901804103803</v>
      </c>
      <c r="Q54" s="86">
        <v>755.81650023173381</v>
      </c>
      <c r="R54" s="86">
        <v>825.19764877458829</v>
      </c>
      <c r="S54" s="86">
        <v>730.18889806698246</v>
      </c>
      <c r="T54" s="86"/>
      <c r="U54" s="86"/>
      <c r="V54" s="86"/>
      <c r="W54" s="86"/>
      <c r="X54" s="86"/>
      <c r="Y54" s="86"/>
      <c r="Z54" s="86"/>
      <c r="AA54" s="86"/>
      <c r="AB54" s="3">
        <v>0.41988327330392483</v>
      </c>
      <c r="AC54" s="3">
        <v>0.41843144136679639</v>
      </c>
      <c r="AD54" s="3">
        <v>0.43963646711485793</v>
      </c>
      <c r="AE54" s="3">
        <v>0.39748987374359412</v>
      </c>
    </row>
    <row r="55" spans="1:31" ht="15.6" x14ac:dyDescent="0.3">
      <c r="A55" s="85">
        <v>1976</v>
      </c>
      <c r="B55" s="87">
        <f t="shared" si="8"/>
        <v>78.093651314947238</v>
      </c>
      <c r="C55" s="87">
        <f t="shared" si="9"/>
        <v>80.733704912746944</v>
      </c>
      <c r="D55" s="87">
        <f t="shared" si="10"/>
        <v>65.066605489714235</v>
      </c>
      <c r="E55" s="87">
        <f t="shared" si="11"/>
        <v>100</v>
      </c>
      <c r="F55" s="87"/>
      <c r="G55" s="87"/>
      <c r="H55" s="80">
        <v>24.424189549775679</v>
      </c>
      <c r="I55" s="80">
        <v>25.249879838403348</v>
      </c>
      <c r="J55" s="80">
        <v>20.349914225832599</v>
      </c>
      <c r="K55" s="80">
        <v>31.275512334894316</v>
      </c>
      <c r="L55" s="87">
        <v>1906.22998046875</v>
      </c>
      <c r="M55" s="87">
        <v>1818.814797811699</v>
      </c>
      <c r="N55" s="87">
        <v>1860</v>
      </c>
      <c r="O55" s="87">
        <v>1838</v>
      </c>
      <c r="P55" s="86">
        <v>802.0526448728549</v>
      </c>
      <c r="Q55" s="86">
        <v>757.89983864607768</v>
      </c>
      <c r="R55" s="86">
        <v>810.92109008111572</v>
      </c>
      <c r="S55" s="86">
        <v>748.17418508571097</v>
      </c>
      <c r="T55" s="86"/>
      <c r="U55" s="86"/>
      <c r="V55" s="86"/>
      <c r="W55" s="86"/>
      <c r="X55" s="86"/>
      <c r="Y55" s="86"/>
      <c r="Z55" s="86"/>
      <c r="AA55" s="86"/>
      <c r="AB55" s="3">
        <v>0.4207533472302365</v>
      </c>
      <c r="AC55" s="3">
        <v>0.41669984187391834</v>
      </c>
      <c r="AD55" s="3">
        <v>0.43597908068877189</v>
      </c>
      <c r="AE55" s="3">
        <v>0.40705886022073501</v>
      </c>
    </row>
    <row r="56" spans="1:31" ht="15.6" x14ac:dyDescent="0.3">
      <c r="A56" s="85">
        <v>1977</v>
      </c>
      <c r="B56" s="87">
        <f t="shared" si="8"/>
        <v>80.991809743544621</v>
      </c>
      <c r="C56" s="87">
        <f t="shared" si="9"/>
        <v>83.830636144241808</v>
      </c>
      <c r="D56" s="87">
        <f t="shared" si="10"/>
        <v>66.824151175016837</v>
      </c>
      <c r="E56" s="87">
        <f t="shared" si="11"/>
        <v>100</v>
      </c>
      <c r="F56" s="87"/>
      <c r="G56" s="87"/>
      <c r="H56" s="80">
        <v>25.502561054464369</v>
      </c>
      <c r="I56" s="80">
        <v>26.396445804490902</v>
      </c>
      <c r="J56" s="80">
        <v>21.041473213770903</v>
      </c>
      <c r="K56" s="80">
        <v>31.487827145999816</v>
      </c>
      <c r="L56" s="87">
        <v>1867.36999511719</v>
      </c>
      <c r="M56" s="87">
        <v>1801.2825406519582</v>
      </c>
      <c r="N56" s="87">
        <v>1841</v>
      </c>
      <c r="O56" s="87">
        <v>1842</v>
      </c>
      <c r="P56" s="86">
        <v>791.11122434487663</v>
      </c>
      <c r="Q56" s="86">
        <v>750.84461215358533</v>
      </c>
      <c r="R56" s="86">
        <v>803.95903185620227</v>
      </c>
      <c r="S56" s="86">
        <v>769.59712349379822</v>
      </c>
      <c r="T56" s="86"/>
      <c r="U56" s="86"/>
      <c r="V56" s="86"/>
      <c r="W56" s="86"/>
      <c r="X56" s="86"/>
      <c r="Y56" s="86"/>
      <c r="Z56" s="86"/>
      <c r="AA56" s="86"/>
      <c r="AB56" s="3">
        <v>0.42364996032574098</v>
      </c>
      <c r="AC56" s="3">
        <v>0.41683888851874606</v>
      </c>
      <c r="AD56" s="3">
        <v>0.43669692116034886</v>
      </c>
      <c r="AE56" s="3">
        <v>0.41780517019207286</v>
      </c>
    </row>
    <row r="57" spans="1:31" ht="15.6" x14ac:dyDescent="0.3">
      <c r="A57" s="85">
        <v>1978</v>
      </c>
      <c r="B57" s="87">
        <f t="shared" si="8"/>
        <v>84.006474971185497</v>
      </c>
      <c r="C57" s="87">
        <f t="shared" si="9"/>
        <v>85.439709007859477</v>
      </c>
      <c r="D57" s="87">
        <f t="shared" si="10"/>
        <v>68.897097625141186</v>
      </c>
      <c r="E57" s="87">
        <f t="shared" si="11"/>
        <v>100</v>
      </c>
      <c r="F57" s="87"/>
      <c r="G57" s="87"/>
      <c r="H57" s="80">
        <v>26.85297657431672</v>
      </c>
      <c r="I57" s="80">
        <v>27.311115069302026</v>
      </c>
      <c r="J57" s="80">
        <v>22.023208915752225</v>
      </c>
      <c r="K57" s="80">
        <v>31.965365269197861</v>
      </c>
      <c r="L57" s="87">
        <v>1835.86999511719</v>
      </c>
      <c r="M57" s="87">
        <v>1782.2882412971992</v>
      </c>
      <c r="N57" s="87">
        <v>1821</v>
      </c>
      <c r="O57" s="87">
        <v>1835</v>
      </c>
      <c r="P57" s="86">
        <v>777.83931038286744</v>
      </c>
      <c r="Q57" s="86">
        <v>748.42067266254401</v>
      </c>
      <c r="R57" s="86">
        <v>800.51650112143557</v>
      </c>
      <c r="S57" s="86">
        <v>791.83166954572312</v>
      </c>
      <c r="T57" s="86"/>
      <c r="U57" s="86"/>
      <c r="V57" s="86"/>
      <c r="W57" s="86"/>
      <c r="X57" s="86"/>
      <c r="Y57" s="86"/>
      <c r="Z57" s="86"/>
      <c r="AA57" s="86"/>
      <c r="AB57" s="3">
        <v>0.42368975605661841</v>
      </c>
      <c r="AC57" s="3">
        <v>0.41992123121332076</v>
      </c>
      <c r="AD57" s="3">
        <v>0.43960269144504971</v>
      </c>
      <c r="AE57" s="3">
        <v>0.43151589621020331</v>
      </c>
    </row>
    <row r="58" spans="1:31" ht="15.6" x14ac:dyDescent="0.3">
      <c r="A58" s="85">
        <v>1979</v>
      </c>
      <c r="B58" s="87">
        <f t="shared" si="8"/>
        <v>86.492689211107916</v>
      </c>
      <c r="C58" s="87">
        <f t="shared" si="9"/>
        <v>87.865004952822815</v>
      </c>
      <c r="D58" s="87">
        <f t="shared" si="10"/>
        <v>70.261982170851724</v>
      </c>
      <c r="E58" s="87">
        <f t="shared" si="11"/>
        <v>100</v>
      </c>
      <c r="F58" s="87"/>
      <c r="G58" s="87"/>
      <c r="H58" s="80">
        <v>27.814945994110179</v>
      </c>
      <c r="I58" s="80">
        <v>28.256265238439621</v>
      </c>
      <c r="J58" s="80">
        <v>22.595357565439016</v>
      </c>
      <c r="K58" s="80">
        <v>32.158724913987314</v>
      </c>
      <c r="L58" s="87">
        <v>1832.4599609375</v>
      </c>
      <c r="M58" s="87">
        <v>1770.394541679027</v>
      </c>
      <c r="N58" s="87">
        <v>1813</v>
      </c>
      <c r="O58" s="87">
        <v>1829</v>
      </c>
      <c r="P58" s="86">
        <v>774.32945825804677</v>
      </c>
      <c r="Q58" s="86">
        <v>753.01683380013856</v>
      </c>
      <c r="R58" s="86">
        <v>808.49999999999989</v>
      </c>
      <c r="S58" s="86">
        <v>803.14949534670336</v>
      </c>
      <c r="T58" s="86"/>
      <c r="U58" s="86"/>
      <c r="V58" s="86"/>
      <c r="W58" s="86"/>
      <c r="X58" s="86"/>
      <c r="Y58" s="86"/>
      <c r="Z58" s="86"/>
      <c r="AA58" s="86"/>
      <c r="AB58" s="3">
        <v>0.42256282525370659</v>
      </c>
      <c r="AC58" s="3">
        <v>0.42533842941358363</v>
      </c>
      <c r="AD58" s="3">
        <v>0.44594594594594589</v>
      </c>
      <c r="AE58" s="3">
        <v>0.43911946164390564</v>
      </c>
    </row>
    <row r="59" spans="1:31" ht="15.6" x14ac:dyDescent="0.3">
      <c r="A59" s="85">
        <v>1980</v>
      </c>
      <c r="B59" s="87">
        <f t="shared" si="8"/>
        <v>88.071906619890626</v>
      </c>
      <c r="C59" s="87">
        <f t="shared" si="9"/>
        <v>89.031580750384407</v>
      </c>
      <c r="D59" s="87">
        <f t="shared" si="10"/>
        <v>70.726136572447075</v>
      </c>
      <c r="E59" s="87">
        <f t="shared" si="11"/>
        <v>100</v>
      </c>
      <c r="F59" s="87"/>
      <c r="G59" s="87"/>
      <c r="H59" s="80">
        <v>28.36609753086109</v>
      </c>
      <c r="I59" s="80">
        <v>28.675188261699002</v>
      </c>
      <c r="J59" s="80">
        <v>22.779392033076963</v>
      </c>
      <c r="K59" s="80">
        <v>32.207884011511496</v>
      </c>
      <c r="L59" s="87">
        <v>1823.30004882812</v>
      </c>
      <c r="M59" s="87">
        <v>1750.9846827133479</v>
      </c>
      <c r="N59" s="87">
        <v>1767</v>
      </c>
      <c r="O59" s="87">
        <v>1813</v>
      </c>
      <c r="P59" s="86">
        <v>767.4237348382843</v>
      </c>
      <c r="Q59" s="86">
        <v>749.93956613521448</v>
      </c>
      <c r="R59" s="86">
        <v>784.34347594532221</v>
      </c>
      <c r="S59" s="86">
        <v>792.3253314890502</v>
      </c>
      <c r="T59" s="86"/>
      <c r="U59" s="86"/>
      <c r="V59" s="86"/>
      <c r="W59" s="86"/>
      <c r="X59" s="86"/>
      <c r="Y59" s="86"/>
      <c r="Z59" s="86"/>
      <c r="AA59" s="86"/>
      <c r="AB59" s="3">
        <v>0.42089821438414732</v>
      </c>
      <c r="AC59" s="3">
        <v>0.42829590317894656</v>
      </c>
      <c r="AD59" s="3">
        <v>0.44388425350612465</v>
      </c>
      <c r="AE59" s="3">
        <v>0.43702445200719814</v>
      </c>
    </row>
    <row r="60" spans="1:31" ht="15.6" x14ac:dyDescent="0.3">
      <c r="A60" s="85">
        <v>1981</v>
      </c>
      <c r="B60" s="87">
        <f t="shared" si="8"/>
        <v>88.441781565221731</v>
      </c>
      <c r="C60" s="87">
        <f t="shared" si="9"/>
        <v>89.571406578682087</v>
      </c>
      <c r="D60" s="87">
        <f t="shared" si="10"/>
        <v>74.045568664910135</v>
      </c>
      <c r="E60" s="87">
        <f t="shared" si="11"/>
        <v>100</v>
      </c>
      <c r="F60" s="87"/>
      <c r="G60" s="87"/>
      <c r="H60" s="80">
        <v>29.049866635606293</v>
      </c>
      <c r="I60" s="80">
        <v>29.420906831863174</v>
      </c>
      <c r="J60" s="80">
        <v>24.321241121618456</v>
      </c>
      <c r="K60" s="80">
        <v>32.846315532646024</v>
      </c>
      <c r="L60" s="87">
        <v>1803.06994628906</v>
      </c>
      <c r="M60" s="87">
        <v>1729.3920518704695</v>
      </c>
      <c r="N60" s="87">
        <v>1710</v>
      </c>
      <c r="O60" s="87">
        <v>1804</v>
      </c>
      <c r="P60" s="86">
        <v>753.21731836078197</v>
      </c>
      <c r="Q60" s="86">
        <v>733.41769343753276</v>
      </c>
      <c r="R60" s="86">
        <v>728.548538779566</v>
      </c>
      <c r="S60" s="86">
        <v>789.29761267152355</v>
      </c>
      <c r="T60" s="86"/>
      <c r="U60" s="86"/>
      <c r="V60" s="86"/>
      <c r="W60" s="86"/>
      <c r="X60" s="86"/>
      <c r="Y60" s="86"/>
      <c r="Z60" s="86"/>
      <c r="AA60" s="86"/>
      <c r="AB60" s="3">
        <v>0.41774159672008065</v>
      </c>
      <c r="AC60" s="3">
        <v>0.42408989485309917</v>
      </c>
      <c r="AD60" s="3">
        <v>0.42605177706407366</v>
      </c>
      <c r="AE60" s="3">
        <v>0.43752639283343875</v>
      </c>
    </row>
    <row r="61" spans="1:31" ht="15.6" x14ac:dyDescent="0.3">
      <c r="A61" s="85">
        <v>1982</v>
      </c>
      <c r="B61" s="87">
        <f t="shared" si="8"/>
        <v>95.244968079981561</v>
      </c>
      <c r="C61" s="87">
        <f t="shared" si="9"/>
        <v>92.104662117881745</v>
      </c>
      <c r="D61" s="87">
        <f t="shared" si="10"/>
        <v>76.919854816286986</v>
      </c>
      <c r="E61" s="87">
        <f t="shared" si="11"/>
        <v>100</v>
      </c>
      <c r="F61" s="87"/>
      <c r="G61" s="87"/>
      <c r="H61" s="80">
        <v>31.006732693058161</v>
      </c>
      <c r="I61" s="80">
        <v>29.984414879276347</v>
      </c>
      <c r="J61" s="80">
        <v>25.04104337642941</v>
      </c>
      <c r="K61" s="80">
        <v>32.554720021555774</v>
      </c>
      <c r="L61" s="87">
        <v>1729.78002929688</v>
      </c>
      <c r="M61" s="87">
        <v>1718.1821519033811</v>
      </c>
      <c r="N61" s="87">
        <v>1725</v>
      </c>
      <c r="O61" s="87">
        <v>1801</v>
      </c>
      <c r="P61" s="86">
        <v>719.2591271535465</v>
      </c>
      <c r="Q61" s="86">
        <v>717.30457700340514</v>
      </c>
      <c r="R61" s="86">
        <v>722.71588708674562</v>
      </c>
      <c r="S61" s="86">
        <v>773.73557195858666</v>
      </c>
      <c r="T61" s="86"/>
      <c r="U61" s="86"/>
      <c r="V61" s="86"/>
      <c r="W61" s="86"/>
      <c r="X61" s="86"/>
      <c r="Y61" s="86"/>
      <c r="Z61" s="86"/>
      <c r="AA61" s="86"/>
      <c r="AB61" s="3">
        <v>0.41580959137672002</v>
      </c>
      <c r="AC61" s="3">
        <v>0.41747877325392069</v>
      </c>
      <c r="AD61" s="3">
        <v>0.41896573164449025</v>
      </c>
      <c r="AE61" s="3">
        <v>0.42961442085429574</v>
      </c>
    </row>
    <row r="62" spans="1:31" ht="15.6" x14ac:dyDescent="0.3">
      <c r="A62" s="85">
        <v>1983</v>
      </c>
      <c r="B62" s="87">
        <f t="shared" si="8"/>
        <v>95.345352106869981</v>
      </c>
      <c r="C62" s="87">
        <f t="shared" si="9"/>
        <v>93.559069973204373</v>
      </c>
      <c r="D62" s="87">
        <f t="shared" si="10"/>
        <v>80.03430536107841</v>
      </c>
      <c r="E62" s="87">
        <f t="shared" si="11"/>
        <v>100</v>
      </c>
      <c r="F62" s="87"/>
      <c r="G62" s="87"/>
      <c r="H62" s="80">
        <v>31.72161624986089</v>
      </c>
      <c r="I62" s="80">
        <v>31.127316107210934</v>
      </c>
      <c r="J62" s="80">
        <v>26.62759605358238</v>
      </c>
      <c r="K62" s="80">
        <v>33.27022822707184</v>
      </c>
      <c r="L62" s="87">
        <v>1711.84997558594</v>
      </c>
      <c r="M62" s="87">
        <v>1705.2939651020636</v>
      </c>
      <c r="N62" s="87">
        <v>1711</v>
      </c>
      <c r="O62" s="87">
        <v>1820</v>
      </c>
      <c r="P62" s="86">
        <v>708.24389896873265</v>
      </c>
      <c r="Q62" s="86">
        <v>704.28879043210213</v>
      </c>
      <c r="R62" s="86">
        <v>708.02514383123787</v>
      </c>
      <c r="S62" s="86">
        <v>784.95907473309614</v>
      </c>
      <c r="T62" s="86"/>
      <c r="U62" s="86"/>
      <c r="V62" s="86"/>
      <c r="W62" s="86"/>
      <c r="X62" s="86"/>
      <c r="Y62" s="86"/>
      <c r="Z62" s="86"/>
      <c r="AA62" s="86"/>
      <c r="AB62" s="3">
        <v>0.41373012183869184</v>
      </c>
      <c r="AC62" s="3">
        <v>0.41300139732210317</v>
      </c>
      <c r="AD62" s="3">
        <v>0.41380779884935004</v>
      </c>
      <c r="AE62" s="3">
        <v>0.43129619490829457</v>
      </c>
    </row>
    <row r="63" spans="1:31" ht="15.6" x14ac:dyDescent="0.3">
      <c r="A63" s="85">
        <v>1984</v>
      </c>
      <c r="B63" s="87">
        <f t="shared" si="8"/>
        <v>96.042031380989073</v>
      </c>
      <c r="C63" s="87">
        <f t="shared" si="9"/>
        <v>94.794003379405297</v>
      </c>
      <c r="D63" s="87">
        <f t="shared" si="10"/>
        <v>77.681343606205289</v>
      </c>
      <c r="E63" s="87">
        <f t="shared" si="11"/>
        <v>100</v>
      </c>
      <c r="F63" s="87"/>
      <c r="G63" s="87"/>
      <c r="H63" s="80">
        <v>32.589008437717389</v>
      </c>
      <c r="I63" s="80">
        <v>32.165527233818445</v>
      </c>
      <c r="J63" s="80">
        <v>26.35885482464872</v>
      </c>
      <c r="K63" s="80">
        <v>33.932027435404891</v>
      </c>
      <c r="L63" s="87">
        <v>1705.31005859375</v>
      </c>
      <c r="M63" s="87">
        <v>1693.7118930434144</v>
      </c>
      <c r="N63" s="87">
        <v>1727</v>
      </c>
      <c r="O63" s="87">
        <v>1838</v>
      </c>
      <c r="P63" s="86">
        <v>696.67637813174213</v>
      </c>
      <c r="Q63" s="86">
        <v>703.63733421202642</v>
      </c>
      <c r="R63" s="86">
        <v>730.30647591696356</v>
      </c>
      <c r="S63" s="86">
        <v>818.40272761697349</v>
      </c>
      <c r="T63" s="86"/>
      <c r="U63" s="86"/>
      <c r="V63" s="86"/>
      <c r="W63" s="86"/>
      <c r="X63" s="86"/>
      <c r="Y63" s="86"/>
      <c r="Z63" s="86"/>
      <c r="AA63" s="86"/>
      <c r="AB63" s="3">
        <v>0.40853355354406484</v>
      </c>
      <c r="AC63" s="3">
        <v>0.41544098326408241</v>
      </c>
      <c r="AD63" s="3">
        <v>0.42287578223333155</v>
      </c>
      <c r="AE63" s="3">
        <v>0.44526807813763519</v>
      </c>
    </row>
    <row r="64" spans="1:31" ht="15.6" x14ac:dyDescent="0.3">
      <c r="A64" s="85">
        <v>1985</v>
      </c>
      <c r="B64" s="87">
        <f t="shared" si="8"/>
        <v>97.746904324230357</v>
      </c>
      <c r="C64" s="87">
        <f t="shared" si="9"/>
        <v>95.507108854939588</v>
      </c>
      <c r="D64" s="87">
        <f t="shared" si="10"/>
        <v>76.390411447126453</v>
      </c>
      <c r="E64" s="87">
        <f t="shared" si="11"/>
        <v>100</v>
      </c>
      <c r="F64" s="87"/>
      <c r="G64" s="87"/>
      <c r="H64" s="80">
        <v>33.918344728651448</v>
      </c>
      <c r="I64" s="80">
        <v>33.141131829948485</v>
      </c>
      <c r="J64" s="80">
        <v>26.507604791580778</v>
      </c>
      <c r="K64" s="80">
        <v>34.700172821988254</v>
      </c>
      <c r="L64" s="87">
        <v>1669.90002441406</v>
      </c>
      <c r="M64" s="87">
        <v>1670.6027238481599</v>
      </c>
      <c r="N64" s="87">
        <v>1760</v>
      </c>
      <c r="O64" s="87">
        <v>1836</v>
      </c>
      <c r="P64" s="86">
        <v>677.06074525793963</v>
      </c>
      <c r="Q64" s="86">
        <v>700.55095652084651</v>
      </c>
      <c r="R64" s="86">
        <v>754.67694592778582</v>
      </c>
      <c r="S64" s="86">
        <v>826.84890204342742</v>
      </c>
      <c r="T64" s="86"/>
      <c r="U64" s="86"/>
      <c r="V64" s="86"/>
      <c r="W64" s="86"/>
      <c r="X64" s="86"/>
      <c r="Y64" s="86"/>
      <c r="Z64" s="86"/>
      <c r="AA64" s="86"/>
      <c r="AB64" s="3">
        <v>0.40544986847072412</v>
      </c>
      <c r="AC64" s="3">
        <v>0.41934024560139482</v>
      </c>
      <c r="AD64" s="3">
        <v>0.42879371927715104</v>
      </c>
      <c r="AE64" s="3">
        <v>0.45035343248552689</v>
      </c>
    </row>
    <row r="65" spans="1:31" ht="15.6" x14ac:dyDescent="0.3">
      <c r="A65" s="85">
        <v>1986</v>
      </c>
      <c r="B65" s="87">
        <f t="shared" si="8"/>
        <v>98.349198605067116</v>
      </c>
      <c r="C65" s="87">
        <f t="shared" si="9"/>
        <v>96.194000416714971</v>
      </c>
      <c r="D65" s="87">
        <f t="shared" si="10"/>
        <v>76.981059808089299</v>
      </c>
      <c r="E65" s="87">
        <f t="shared" si="11"/>
        <v>100</v>
      </c>
      <c r="F65" s="87"/>
      <c r="G65" s="87"/>
      <c r="H65" s="80">
        <v>34.68795907897249</v>
      </c>
      <c r="I65" s="80">
        <v>33.927816366830626</v>
      </c>
      <c r="J65" s="80">
        <v>27.151373781924814</v>
      </c>
      <c r="K65" s="80">
        <v>35.270200033114769</v>
      </c>
      <c r="L65" s="87">
        <v>1664.67004394531</v>
      </c>
      <c r="M65" s="87">
        <v>1651.6099225246996</v>
      </c>
      <c r="N65" s="87">
        <v>1763</v>
      </c>
      <c r="O65" s="87">
        <v>1828</v>
      </c>
      <c r="P65" s="86">
        <v>674.40604880348531</v>
      </c>
      <c r="Q65" s="86">
        <v>699.47828660947982</v>
      </c>
      <c r="R65" s="86">
        <v>758.27288123632763</v>
      </c>
      <c r="S65" s="86">
        <v>834.30562825835182</v>
      </c>
      <c r="T65" s="86"/>
      <c r="U65" s="86"/>
      <c r="V65" s="86"/>
      <c r="W65" s="86"/>
      <c r="X65" s="86"/>
      <c r="Y65" s="86"/>
      <c r="Z65" s="86"/>
      <c r="AA65" s="86"/>
      <c r="AB65" s="3">
        <v>0.40512896309777158</v>
      </c>
      <c r="AC65" s="3">
        <v>0.42351300816856119</v>
      </c>
      <c r="AD65" s="3">
        <v>0.43010373297579563</v>
      </c>
      <c r="AE65" s="3">
        <v>0.45640351655270889</v>
      </c>
    </row>
    <row r="66" spans="1:31" ht="15.6" x14ac:dyDescent="0.3">
      <c r="A66" s="85">
        <v>1987</v>
      </c>
      <c r="B66" s="87">
        <f t="shared" si="8"/>
        <v>99.172125664633981</v>
      </c>
      <c r="C66" s="87">
        <f t="shared" si="9"/>
        <v>97.542231143337744</v>
      </c>
      <c r="D66" s="87">
        <f t="shared" si="10"/>
        <v>79.926766960932937</v>
      </c>
      <c r="E66" s="87">
        <f t="shared" si="11"/>
        <v>100</v>
      </c>
      <c r="F66" s="87"/>
      <c r="G66" s="87"/>
      <c r="H66" s="80">
        <v>35.177854421231828</v>
      </c>
      <c r="I66" s="80">
        <v>34.599706158220776</v>
      </c>
      <c r="J66" s="80">
        <v>28.351234317790681</v>
      </c>
      <c r="K66" s="80">
        <v>35.471513981853363</v>
      </c>
      <c r="L66" s="87">
        <v>1676.53002929688</v>
      </c>
      <c r="M66" s="87">
        <v>1629.3855805965443</v>
      </c>
      <c r="N66" s="87">
        <v>1752</v>
      </c>
      <c r="O66" s="87">
        <v>1833</v>
      </c>
      <c r="P66" s="86">
        <v>678.7632979125591</v>
      </c>
      <c r="Q66" s="86">
        <v>695.38718381799208</v>
      </c>
      <c r="R66" s="86">
        <v>763.48510668262804</v>
      </c>
      <c r="S66" s="86">
        <v>850.65082717367568</v>
      </c>
      <c r="T66" s="86"/>
      <c r="U66" s="86"/>
      <c r="V66" s="86"/>
      <c r="W66" s="86"/>
      <c r="X66" s="86"/>
      <c r="Y66" s="86"/>
      <c r="Z66" s="86"/>
      <c r="AA66" s="86"/>
      <c r="AB66" s="3">
        <v>0.40486199832473369</v>
      </c>
      <c r="AC66" s="3">
        <v>0.42677877606072812</v>
      </c>
      <c r="AD66" s="3">
        <v>0.43577917048095205</v>
      </c>
      <c r="AE66" s="3">
        <v>0.46407573768340188</v>
      </c>
    </row>
    <row r="67" spans="1:31" ht="15.6" x14ac:dyDescent="0.3">
      <c r="A67" s="85">
        <v>1988</v>
      </c>
      <c r="B67" s="87">
        <f t="shared" si="8"/>
        <v>100.57477716280128</v>
      </c>
      <c r="C67" s="87">
        <f t="shared" si="9"/>
        <v>94.9658364342894</v>
      </c>
      <c r="D67" s="87">
        <f t="shared" si="10"/>
        <v>78.274067875557577</v>
      </c>
      <c r="E67" s="87">
        <f t="shared" si="11"/>
        <v>100</v>
      </c>
      <c r="F67" s="87"/>
      <c r="G67" s="87"/>
      <c r="H67" s="80">
        <v>36.27858009429405</v>
      </c>
      <c r="I67" s="80">
        <v>34.255365017873011</v>
      </c>
      <c r="J67" s="80">
        <v>28.234435321025096</v>
      </c>
      <c r="K67" s="80">
        <v>36.071250782459693</v>
      </c>
      <c r="L67" s="87">
        <v>1685.68994140625</v>
      </c>
      <c r="M67" s="87">
        <v>1624.1835712064139</v>
      </c>
      <c r="N67" s="87">
        <v>1792</v>
      </c>
      <c r="O67" s="87">
        <v>1837</v>
      </c>
      <c r="P67" s="86">
        <v>685.7148098064448</v>
      </c>
      <c r="Q67" s="86">
        <v>723.9946570943132</v>
      </c>
      <c r="R67" s="86">
        <v>809.41626256237259</v>
      </c>
      <c r="S67" s="86">
        <v>863.79474271878405</v>
      </c>
      <c r="T67" s="86"/>
      <c r="U67" s="86"/>
      <c r="V67" s="86"/>
      <c r="W67" s="86"/>
      <c r="X67" s="86"/>
      <c r="Y67" s="86"/>
      <c r="Z67" s="86"/>
      <c r="AA67" s="86"/>
      <c r="AB67" s="3">
        <v>0.40678584653260857</v>
      </c>
      <c r="AC67" s="3">
        <v>0.44575913088231967</v>
      </c>
      <c r="AD67" s="3">
        <v>0.45168318223346687</v>
      </c>
      <c r="AE67" s="3">
        <v>0.47022032809950137</v>
      </c>
    </row>
    <row r="68" spans="1:31" ht="15.6" x14ac:dyDescent="0.3">
      <c r="A68" s="85">
        <v>1989</v>
      </c>
      <c r="B68" s="87">
        <f t="shared" si="8"/>
        <v>103.93552474447061</v>
      </c>
      <c r="C68" s="87">
        <f t="shared" si="9"/>
        <v>98.068181427939834</v>
      </c>
      <c r="D68" s="87">
        <f t="shared" si="10"/>
        <v>77.54906944072907</v>
      </c>
      <c r="E68" s="87">
        <f t="shared" si="11"/>
        <v>100</v>
      </c>
      <c r="F68" s="87"/>
      <c r="G68" s="87"/>
      <c r="H68" s="80">
        <v>37.842481462705962</v>
      </c>
      <c r="I68" s="80">
        <v>35.7062067747489</v>
      </c>
      <c r="J68" s="80">
        <v>28.235285577052046</v>
      </c>
      <c r="K68" s="80">
        <v>36.409573681128876</v>
      </c>
      <c r="L68" s="87">
        <v>1669.88000488281</v>
      </c>
      <c r="M68" s="87">
        <v>1600.7123473541383</v>
      </c>
      <c r="N68" s="87">
        <v>1780</v>
      </c>
      <c r="O68" s="87">
        <v>1849</v>
      </c>
      <c r="P68" s="86">
        <v>682.28025730039826</v>
      </c>
      <c r="Q68" s="86">
        <v>714.51360326525435</v>
      </c>
      <c r="R68" s="86">
        <v>827.97007498773553</v>
      </c>
      <c r="S68" s="86">
        <v>878.92434705241737</v>
      </c>
      <c r="T68" s="86"/>
      <c r="U68" s="86"/>
      <c r="V68" s="86"/>
      <c r="W68" s="86"/>
      <c r="X68" s="86"/>
      <c r="Y68" s="86"/>
      <c r="Z68" s="86"/>
      <c r="AA68" s="86"/>
      <c r="AB68" s="3">
        <v>0.40858041015245272</v>
      </c>
      <c r="AC68" s="3">
        <v>0.44637226947508318</v>
      </c>
      <c r="AD68" s="3">
        <v>0.46515172752119976</v>
      </c>
      <c r="AE68" s="3">
        <v>0.47535118823819217</v>
      </c>
    </row>
    <row r="69" spans="1:31" ht="15.6" x14ac:dyDescent="0.3">
      <c r="A69" s="85">
        <v>1990</v>
      </c>
      <c r="B69" s="87">
        <f t="shared" si="8"/>
        <v>104.91758799351011</v>
      </c>
      <c r="C69" s="87">
        <f t="shared" si="9"/>
        <v>96.97857403041391</v>
      </c>
      <c r="D69" s="87">
        <f t="shared" si="10"/>
        <v>76.713017339619967</v>
      </c>
      <c r="E69" s="87">
        <f t="shared" si="11"/>
        <v>100</v>
      </c>
      <c r="F69" s="87"/>
      <c r="G69" s="87"/>
      <c r="H69" s="80">
        <v>38.830301931447856</v>
      </c>
      <c r="I69" s="80">
        <v>35.892049965113337</v>
      </c>
      <c r="J69" s="80">
        <v>28.391708981663754</v>
      </c>
      <c r="K69" s="80">
        <v>37.010288431192095</v>
      </c>
      <c r="L69" s="87">
        <v>1664.81994628906</v>
      </c>
      <c r="M69" s="87">
        <v>1577.5921602157257</v>
      </c>
      <c r="N69" s="87">
        <v>1765</v>
      </c>
      <c r="O69" s="87">
        <v>1831</v>
      </c>
      <c r="P69" s="86">
        <v>680.85524237294055</v>
      </c>
      <c r="Q69" s="86">
        <v>734.08015677751621</v>
      </c>
      <c r="R69" s="86">
        <v>826.97852787532543</v>
      </c>
      <c r="S69" s="86">
        <v>871.35683238870809</v>
      </c>
      <c r="T69" s="86"/>
      <c r="U69" s="86"/>
      <c r="V69" s="86"/>
      <c r="W69" s="86"/>
      <c r="X69" s="86"/>
      <c r="Y69" s="86"/>
      <c r="Z69" s="86"/>
      <c r="AA69" s="86"/>
      <c r="AB69" s="3">
        <v>0.40896629325627071</v>
      </c>
      <c r="AC69" s="3">
        <v>0.46531681336267255</v>
      </c>
      <c r="AD69" s="3">
        <v>0.4685430752834705</v>
      </c>
      <c r="AE69" s="3">
        <v>0.47589122467979689</v>
      </c>
    </row>
    <row r="70" spans="1:31" ht="15.6" x14ac:dyDescent="0.3">
      <c r="A70" s="85">
        <v>1991</v>
      </c>
      <c r="B70" s="87">
        <f t="shared" si="8"/>
        <v>104.85444784277925</v>
      </c>
      <c r="C70" s="87">
        <f t="shared" si="9"/>
        <v>102.88343486888809</v>
      </c>
      <c r="D70" s="87">
        <f t="shared" si="10"/>
        <v>76.999079082606102</v>
      </c>
      <c r="E70" s="87">
        <f t="shared" si="11"/>
        <v>100</v>
      </c>
      <c r="F70" s="87"/>
      <c r="G70" s="87"/>
      <c r="H70" s="80">
        <v>39.412128822018254</v>
      </c>
      <c r="I70" s="80">
        <v>38.671275011473703</v>
      </c>
      <c r="J70" s="80">
        <v>28.942001855092748</v>
      </c>
      <c r="K70" s="80">
        <v>37.587464941032877</v>
      </c>
      <c r="L70" s="87">
        <v>1654.5400390625</v>
      </c>
      <c r="M70" s="87">
        <v>1553.5</v>
      </c>
      <c r="N70" s="87">
        <v>1762</v>
      </c>
      <c r="O70" s="87">
        <v>1818</v>
      </c>
      <c r="P70" s="86">
        <v>674.60092350833349</v>
      </c>
      <c r="Q70" s="86">
        <v>716.12710198289665</v>
      </c>
      <c r="R70" s="86">
        <v>799.35576872856427</v>
      </c>
      <c r="S70" s="86">
        <v>845.96058200441223</v>
      </c>
      <c r="T70" s="86"/>
      <c r="U70" s="86"/>
      <c r="V70" s="86"/>
      <c r="W70" s="86"/>
      <c r="X70" s="86"/>
      <c r="Y70" s="86"/>
      <c r="Z70" s="86"/>
      <c r="AA70" s="86"/>
      <c r="AB70" s="3">
        <v>0.40772716741903553</v>
      </c>
      <c r="AC70" s="3">
        <v>0.46097657031406286</v>
      </c>
      <c r="AD70" s="3">
        <v>0.45366388690610909</v>
      </c>
      <c r="AE70" s="3">
        <v>0.46532485258768547</v>
      </c>
    </row>
    <row r="71" spans="1:31" ht="15.6" x14ac:dyDescent="0.3">
      <c r="A71" s="85">
        <v>1992</v>
      </c>
      <c r="B71" s="87">
        <f t="shared" si="8"/>
        <v>104.21509810904116</v>
      </c>
      <c r="C71" s="87">
        <f t="shared" si="9"/>
        <v>102.64882674413299</v>
      </c>
      <c r="D71" s="87">
        <f t="shared" si="10"/>
        <v>78.599242172464557</v>
      </c>
      <c r="E71" s="87">
        <f t="shared" si="11"/>
        <v>100</v>
      </c>
      <c r="F71" s="87"/>
      <c r="G71" s="87"/>
      <c r="H71" s="80">
        <v>40.255372976168985</v>
      </c>
      <c r="I71" s="80">
        <v>39.650366224553196</v>
      </c>
      <c r="J71" s="80">
        <v>30.360685416101862</v>
      </c>
      <c r="K71" s="80">
        <v>38.627198656042559</v>
      </c>
      <c r="L71" s="87">
        <v>1656.06005859375</v>
      </c>
      <c r="M71" s="87">
        <v>1564.7</v>
      </c>
      <c r="N71" s="87">
        <v>1727</v>
      </c>
      <c r="O71" s="87">
        <v>1820</v>
      </c>
      <c r="P71" s="86">
        <v>667.93729443254324</v>
      </c>
      <c r="Q71" s="86">
        <v>706.48355139897023</v>
      </c>
      <c r="R71" s="86">
        <v>762.80706781279844</v>
      </c>
      <c r="S71" s="86">
        <v>840.71540678839608</v>
      </c>
      <c r="T71" s="86"/>
      <c r="U71" s="86"/>
      <c r="V71" s="86"/>
      <c r="W71" s="86"/>
      <c r="X71" s="86"/>
      <c r="Y71" s="86"/>
      <c r="Z71" s="86"/>
      <c r="AA71" s="86"/>
      <c r="AB71" s="3">
        <v>0.40332914918540147</v>
      </c>
      <c r="AC71" s="3">
        <v>0.45151374154724239</v>
      </c>
      <c r="AD71" s="3">
        <v>0.44169488582096028</v>
      </c>
      <c r="AE71" s="3">
        <v>0.4619315421914264</v>
      </c>
    </row>
    <row r="72" spans="1:31" ht="15.6" x14ac:dyDescent="0.3">
      <c r="A72" s="85">
        <v>1993</v>
      </c>
      <c r="B72" s="87">
        <f t="shared" si="8"/>
        <v>104.779822738234</v>
      </c>
      <c r="C72" s="87">
        <f t="shared" si="9"/>
        <v>103.57710903469781</v>
      </c>
      <c r="D72" s="87">
        <f t="shared" si="10"/>
        <v>81.368582411269671</v>
      </c>
      <c r="E72" s="87">
        <f t="shared" si="11"/>
        <v>100</v>
      </c>
      <c r="F72" s="87"/>
      <c r="G72" s="87"/>
      <c r="H72" s="80">
        <v>40.772114116538802</v>
      </c>
      <c r="I72" s="80">
        <v>40.304111985130262</v>
      </c>
      <c r="J72" s="80">
        <v>31.662289941655942</v>
      </c>
      <c r="K72" s="80">
        <v>38.912180848404049</v>
      </c>
      <c r="L72" s="87">
        <v>1640.93994140625</v>
      </c>
      <c r="M72" s="87">
        <v>1541.6</v>
      </c>
      <c r="N72" s="87">
        <v>1721</v>
      </c>
      <c r="O72" s="87">
        <v>1829</v>
      </c>
      <c r="P72" s="86">
        <v>652.83991029250126</v>
      </c>
      <c r="Q72" s="86">
        <v>683.42639845280178</v>
      </c>
      <c r="R72" s="86">
        <v>748.11047579443471</v>
      </c>
      <c r="S72" s="86">
        <v>846.24286103418524</v>
      </c>
      <c r="T72" s="86"/>
      <c r="U72" s="86"/>
      <c r="V72" s="86"/>
      <c r="W72" s="86"/>
      <c r="X72" s="86"/>
      <c r="Y72" s="86"/>
      <c r="Z72" s="86"/>
      <c r="AA72" s="86"/>
      <c r="AB72" s="3">
        <v>0.39784509708078136</v>
      </c>
      <c r="AC72" s="3">
        <v>0.4433227805220562</v>
      </c>
      <c r="AD72" s="3">
        <v>0.43469522126347165</v>
      </c>
      <c r="AE72" s="3">
        <v>0.4626806238568536</v>
      </c>
    </row>
    <row r="73" spans="1:31" ht="15.6" x14ac:dyDescent="0.3">
      <c r="A73" s="85">
        <v>1994</v>
      </c>
      <c r="B73" s="87">
        <f t="shared" si="8"/>
        <v>106.62820848593904</v>
      </c>
      <c r="C73" s="87">
        <f t="shared" si="9"/>
        <v>105.81723829476701</v>
      </c>
      <c r="D73" s="87">
        <f t="shared" si="10"/>
        <v>82.483732662462216</v>
      </c>
      <c r="E73" s="87">
        <f t="shared" si="11"/>
        <v>100</v>
      </c>
      <c r="F73" s="87"/>
      <c r="G73" s="87"/>
      <c r="H73" s="80">
        <v>41.998729176765707</v>
      </c>
      <c r="I73" s="80">
        <v>41.679304158629392</v>
      </c>
      <c r="J73" s="80">
        <v>32.488700680329984</v>
      </c>
      <c r="K73" s="80">
        <v>39.388009770701572</v>
      </c>
      <c r="L73" s="87">
        <v>1630.27001953125</v>
      </c>
      <c r="M73" s="87">
        <v>1537.3</v>
      </c>
      <c r="N73" s="87">
        <v>1731</v>
      </c>
      <c r="O73" s="87">
        <v>1837</v>
      </c>
      <c r="P73" s="86">
        <v>646.48116603202368</v>
      </c>
      <c r="Q73" s="86">
        <v>675.09639655130059</v>
      </c>
      <c r="R73" s="86">
        <v>755.46892606546601</v>
      </c>
      <c r="S73" s="86">
        <v>859.1737199468846</v>
      </c>
      <c r="T73" s="86"/>
      <c r="U73" s="86"/>
      <c r="V73" s="86"/>
      <c r="W73" s="86"/>
      <c r="X73" s="86"/>
      <c r="Y73" s="86"/>
      <c r="Z73" s="86"/>
      <c r="AA73" s="86"/>
      <c r="AB73" s="3">
        <v>0.39654852158656873</v>
      </c>
      <c r="AC73" s="3">
        <v>0.43914421163813222</v>
      </c>
      <c r="AD73" s="3">
        <v>0.43643496595347547</v>
      </c>
      <c r="AE73" s="3">
        <v>0.46770480127756375</v>
      </c>
    </row>
    <row r="74" spans="1:31" ht="15.6" x14ac:dyDescent="0.3">
      <c r="A74" s="85">
        <v>1995</v>
      </c>
      <c r="B74" s="87">
        <f t="shared" si="8"/>
        <v>108.51326772132428</v>
      </c>
      <c r="C74" s="87">
        <f t="shared" si="9"/>
        <v>107.35175860388472</v>
      </c>
      <c r="D74" s="87">
        <f t="shared" si="10"/>
        <v>83.081928202869051</v>
      </c>
      <c r="E74" s="87">
        <f t="shared" si="11"/>
        <v>100</v>
      </c>
      <c r="F74" s="87"/>
      <c r="G74" s="87"/>
      <c r="H74" s="80">
        <v>43.094283600399784</v>
      </c>
      <c r="I74" s="80">
        <v>42.633009100400976</v>
      </c>
      <c r="J74" s="80">
        <v>32.994639745227254</v>
      </c>
      <c r="K74" s="80">
        <v>39.713377456359829</v>
      </c>
      <c r="L74" s="87">
        <v>1604.75</v>
      </c>
      <c r="M74" s="87">
        <v>1528</v>
      </c>
      <c r="N74" s="87">
        <v>1731</v>
      </c>
      <c r="O74" s="87">
        <v>1844</v>
      </c>
      <c r="P74" s="86">
        <v>641.12074986042524</v>
      </c>
      <c r="Q74" s="86">
        <v>669.49755697334103</v>
      </c>
      <c r="R74" s="86">
        <v>760.38705730288666</v>
      </c>
      <c r="S74" s="86">
        <v>864.94077927462388</v>
      </c>
      <c r="T74" s="86"/>
      <c r="U74" s="86"/>
      <c r="V74" s="86"/>
      <c r="W74" s="86"/>
      <c r="X74" s="86"/>
      <c r="Y74" s="86"/>
      <c r="Z74" s="86"/>
      <c r="AA74" s="86"/>
      <c r="AB74" s="3">
        <v>0.39951441025731438</v>
      </c>
      <c r="AC74" s="3">
        <v>0.43815285142234361</v>
      </c>
      <c r="AD74" s="3">
        <v>0.43927617406290392</v>
      </c>
      <c r="AE74" s="3">
        <v>0.46905682173244245</v>
      </c>
    </row>
    <row r="75" spans="1:31" ht="15.6" x14ac:dyDescent="0.3">
      <c r="A75" s="85">
        <v>1996</v>
      </c>
      <c r="B75" s="87">
        <f t="shared" si="8"/>
        <v>105.78919528433025</v>
      </c>
      <c r="C75" s="87">
        <f t="shared" si="9"/>
        <v>106.912289241689</v>
      </c>
      <c r="D75" s="87">
        <f t="shared" si="10"/>
        <v>82.09873801932919</v>
      </c>
      <c r="E75" s="87">
        <f t="shared" si="11"/>
        <v>100</v>
      </c>
      <c r="F75" s="87"/>
      <c r="G75" s="87"/>
      <c r="H75" s="80">
        <v>43.195865351832325</v>
      </c>
      <c r="I75" s="80">
        <v>43.654447300859694</v>
      </c>
      <c r="J75" s="80">
        <v>33.522573108783178</v>
      </c>
      <c r="K75" s="80">
        <v>40.83201997683652</v>
      </c>
      <c r="L75" s="87">
        <v>1606.18994140625</v>
      </c>
      <c r="M75" s="87">
        <v>1510.5</v>
      </c>
      <c r="N75" s="87">
        <v>1731</v>
      </c>
      <c r="O75" s="87">
        <v>1835</v>
      </c>
      <c r="P75" s="86">
        <v>646.45980775243072</v>
      </c>
      <c r="Q75" s="86">
        <v>657.29667104218811</v>
      </c>
      <c r="R75" s="86">
        <v>765.65292964720447</v>
      </c>
      <c r="S75" s="86">
        <v>863.07788435018858</v>
      </c>
      <c r="T75" s="86"/>
      <c r="U75" s="86"/>
      <c r="V75" s="86"/>
      <c r="W75" s="86"/>
      <c r="X75" s="86"/>
      <c r="Y75" s="86"/>
      <c r="Z75" s="86"/>
      <c r="AA75" s="86"/>
      <c r="AB75" s="3">
        <v>0.40248029892806003</v>
      </c>
      <c r="AC75" s="3">
        <v>0.43515171866414309</v>
      </c>
      <c r="AD75" s="3">
        <v>0.44231827247094424</v>
      </c>
      <c r="AE75" s="3">
        <v>0.47034217130800465</v>
      </c>
    </row>
    <row r="76" spans="1:31" ht="15.6" x14ac:dyDescent="0.3">
      <c r="A76" s="85">
        <v>1997</v>
      </c>
      <c r="B76" s="87">
        <f t="shared" si="8"/>
        <v>106.12388971550091</v>
      </c>
      <c r="C76" s="87">
        <f t="shared" si="9"/>
        <v>108.36705388278958</v>
      </c>
      <c r="D76" s="87">
        <f t="shared" si="10"/>
        <v>81.985844595872621</v>
      </c>
      <c r="E76" s="87">
        <f t="shared" si="11"/>
        <v>100</v>
      </c>
      <c r="F76" s="87"/>
      <c r="G76" s="87"/>
      <c r="H76" s="80">
        <v>44.016873247890707</v>
      </c>
      <c r="I76" s="80">
        <v>44.947267649099068</v>
      </c>
      <c r="J76" s="80">
        <v>34.005166408545982</v>
      </c>
      <c r="K76" s="80">
        <v>41.476875155906967</v>
      </c>
      <c r="L76" s="87">
        <v>1596.28002929688</v>
      </c>
      <c r="M76" s="87">
        <v>1499.6</v>
      </c>
      <c r="N76" s="87">
        <v>1731</v>
      </c>
      <c r="O76" s="87">
        <v>1846</v>
      </c>
      <c r="P76" s="86">
        <v>647.20565221852985</v>
      </c>
      <c r="Q76" s="86">
        <v>648.95184517135465</v>
      </c>
      <c r="R76" s="86">
        <v>776.38826010906484</v>
      </c>
      <c r="S76" s="86">
        <v>877.19274783612047</v>
      </c>
      <c r="T76" s="86"/>
      <c r="U76" s="86"/>
      <c r="V76" s="86"/>
      <c r="W76" s="86"/>
      <c r="X76" s="86"/>
      <c r="Y76" s="86"/>
      <c r="Z76" s="86"/>
      <c r="AA76" s="86"/>
      <c r="AB76" s="3">
        <v>0.40544618759880569</v>
      </c>
      <c r="AC76" s="3">
        <v>0.43274996343781991</v>
      </c>
      <c r="AD76" s="3">
        <v>0.44852008094111195</v>
      </c>
      <c r="AE76" s="3">
        <v>0.47518567055044447</v>
      </c>
    </row>
    <row r="77" spans="1:31" ht="15.6" x14ac:dyDescent="0.3">
      <c r="A77" s="85">
        <v>1998</v>
      </c>
      <c r="B77" s="87">
        <f t="shared" si="8"/>
        <v>106.54917328598086</v>
      </c>
      <c r="C77" s="87">
        <f t="shared" si="9"/>
        <v>106.13788443478289</v>
      </c>
      <c r="D77" s="87">
        <f t="shared" si="10"/>
        <v>81.677477849822466</v>
      </c>
      <c r="E77" s="87">
        <f t="shared" si="11"/>
        <v>99.999999999999986</v>
      </c>
      <c r="F77" s="87"/>
      <c r="G77" s="87"/>
      <c r="H77" s="80">
        <v>45.490729086849804</v>
      </c>
      <c r="I77" s="80">
        <v>45.315131011995945</v>
      </c>
      <c r="J77" s="80">
        <v>34.871861533742404</v>
      </c>
      <c r="K77" s="80">
        <v>42.694586625042561</v>
      </c>
      <c r="L77" s="87">
        <v>1582.69995117188</v>
      </c>
      <c r="M77" s="87">
        <v>1493.6</v>
      </c>
      <c r="N77" s="87">
        <v>1726</v>
      </c>
      <c r="O77" s="87">
        <v>1846</v>
      </c>
      <c r="P77" s="86">
        <v>646.39377316982507</v>
      </c>
      <c r="Q77" s="86">
        <v>656.61025978617317</v>
      </c>
      <c r="R77" s="86">
        <v>779.09824711415138</v>
      </c>
      <c r="S77" s="86">
        <v>879.7462897959465</v>
      </c>
      <c r="T77" s="86"/>
      <c r="U77" s="86"/>
      <c r="V77" s="86"/>
      <c r="W77" s="86"/>
      <c r="X77" s="86"/>
      <c r="Y77" s="86"/>
      <c r="Z77" s="86"/>
      <c r="AA77" s="86"/>
      <c r="AB77" s="3">
        <v>0.40841207626955134</v>
      </c>
      <c r="AC77" s="3">
        <v>0.43961586755903403</v>
      </c>
      <c r="AD77" s="3">
        <v>0.45138948268490808</v>
      </c>
      <c r="AE77" s="3">
        <v>0.47656895438566982</v>
      </c>
    </row>
    <row r="78" spans="1:31" ht="15.6" x14ac:dyDescent="0.3">
      <c r="A78" s="85">
        <v>1999</v>
      </c>
      <c r="B78" s="87">
        <f t="shared" si="8"/>
        <v>106.3868560514922</v>
      </c>
      <c r="C78" s="87">
        <f t="shared" si="9"/>
        <v>106.16564187549196</v>
      </c>
      <c r="D78" s="87">
        <f t="shared" si="10"/>
        <v>81.432839663373514</v>
      </c>
      <c r="E78" s="87">
        <f t="shared" si="11"/>
        <v>100</v>
      </c>
      <c r="F78" s="87"/>
      <c r="G78" s="87"/>
      <c r="H78" s="80">
        <v>46.803050924293025</v>
      </c>
      <c r="I78" s="80">
        <v>46.705731586841196</v>
      </c>
      <c r="J78" s="80">
        <v>35.824964503415288</v>
      </c>
      <c r="K78" s="80">
        <v>43.993264451428033</v>
      </c>
      <c r="L78" s="87">
        <v>1571.73999023438</v>
      </c>
      <c r="M78" s="87">
        <v>1478.7</v>
      </c>
      <c r="N78" s="87">
        <v>1716</v>
      </c>
      <c r="O78" s="87">
        <v>1847</v>
      </c>
      <c r="P78" s="86">
        <v>646.5791985979015</v>
      </c>
      <c r="Q78" s="86">
        <v>649.75942780161893</v>
      </c>
      <c r="R78" s="86">
        <v>780.48115329561722</v>
      </c>
      <c r="S78" s="86">
        <v>883.572156628328</v>
      </c>
      <c r="T78" s="86"/>
      <c r="U78" s="86"/>
      <c r="V78" s="88"/>
      <c r="W78" s="86"/>
      <c r="X78" s="86"/>
      <c r="Y78" s="86"/>
      <c r="Z78" s="86"/>
      <c r="AA78" s="86"/>
      <c r="AB78" s="3">
        <v>0.41137796494029699</v>
      </c>
      <c r="AC78" s="3">
        <v>0.43941261094313849</v>
      </c>
      <c r="AD78" s="3">
        <v>0.45482584690886785</v>
      </c>
      <c r="AE78" s="3">
        <v>0.47838232627413535</v>
      </c>
    </row>
    <row r="79" spans="1:31" ht="15.6" x14ac:dyDescent="0.3">
      <c r="A79" s="85">
        <v>2000</v>
      </c>
      <c r="B79" s="87">
        <f t="shared" si="8"/>
        <v>109.31724677848848</v>
      </c>
      <c r="C79" s="87">
        <f t="shared" si="9"/>
        <v>108.43609349743187</v>
      </c>
      <c r="D79" s="87">
        <f t="shared" si="10"/>
        <v>81.454164974576997</v>
      </c>
      <c r="E79" s="87">
        <f t="shared" si="11"/>
        <v>100</v>
      </c>
      <c r="F79" s="87"/>
      <c r="G79" s="87"/>
      <c r="H79" s="80">
        <v>49.108291112030294</v>
      </c>
      <c r="I79" s="80">
        <v>48.712453006739075</v>
      </c>
      <c r="J79" s="80">
        <v>36.591434231455651</v>
      </c>
      <c r="K79" s="80">
        <v>44.922729541057059</v>
      </c>
      <c r="L79" s="87">
        <v>1534.80004882812</v>
      </c>
      <c r="M79" s="87">
        <v>1452</v>
      </c>
      <c r="N79" s="87">
        <v>1700</v>
      </c>
      <c r="O79" s="87">
        <v>1836</v>
      </c>
      <c r="P79" s="86">
        <v>635.93496675385961</v>
      </c>
      <c r="Q79" s="86">
        <v>640.38395813047714</v>
      </c>
      <c r="R79" s="86">
        <v>790.02971843901776</v>
      </c>
      <c r="S79" s="86">
        <v>890.73352367289181</v>
      </c>
      <c r="T79" s="3"/>
      <c r="U79" s="3"/>
      <c r="V79" s="3">
        <v>0.80224999999999991</v>
      </c>
      <c r="W79" s="3">
        <v>0.81464119999999995</v>
      </c>
      <c r="X79" s="86"/>
      <c r="Y79" s="86"/>
      <c r="Z79" s="3">
        <v>0.71224999999999994</v>
      </c>
      <c r="AA79" s="3">
        <v>0.74094559999999998</v>
      </c>
      <c r="AB79" s="3">
        <v>0.41434385361104265</v>
      </c>
      <c r="AC79" s="3">
        <v>0.44103578383641678</v>
      </c>
      <c r="AD79" s="3">
        <v>0.4647233637876575</v>
      </c>
      <c r="AE79" s="3">
        <v>0.48514897803534413</v>
      </c>
    </row>
    <row r="80" spans="1:31" ht="15.6" x14ac:dyDescent="0.3">
      <c r="A80" s="85">
        <v>2001</v>
      </c>
      <c r="B80" s="87">
        <f t="shared" si="8"/>
        <v>108.17982747661738</v>
      </c>
      <c r="C80" s="87">
        <f t="shared" si="9"/>
        <v>108.35869631950797</v>
      </c>
      <c r="D80" s="87">
        <f t="shared" si="10"/>
        <v>80.888917831205006</v>
      </c>
      <c r="E80" s="87">
        <f t="shared" si="11"/>
        <v>100</v>
      </c>
      <c r="F80" s="87"/>
      <c r="G80" s="87"/>
      <c r="H80" s="80">
        <v>49.651352926024956</v>
      </c>
      <c r="I80" s="80">
        <v>49.733448453934265</v>
      </c>
      <c r="J80" s="80">
        <v>37.125629618049516</v>
      </c>
      <c r="K80" s="80">
        <v>45.897053160633753</v>
      </c>
      <c r="L80" s="87">
        <v>1525.98999023438</v>
      </c>
      <c r="M80" s="87">
        <v>1441.9</v>
      </c>
      <c r="N80" s="87">
        <v>1705</v>
      </c>
      <c r="O80" s="87">
        <v>1814</v>
      </c>
      <c r="P80" s="86">
        <v>636.81048954929781</v>
      </c>
      <c r="Q80" s="86">
        <v>636.96484973929523</v>
      </c>
      <c r="R80" s="86">
        <v>796.81760103530542</v>
      </c>
      <c r="S80" s="86">
        <v>871.66325530145366</v>
      </c>
      <c r="T80" s="3"/>
      <c r="U80" s="3"/>
      <c r="V80" s="3">
        <v>0.80374999999999996</v>
      </c>
      <c r="W80" s="3">
        <v>0.80547070000000009</v>
      </c>
      <c r="X80" s="86"/>
      <c r="Y80" s="86"/>
      <c r="Z80" s="3">
        <v>0.71424999999999994</v>
      </c>
      <c r="AA80" s="3">
        <v>0.73135620000000001</v>
      </c>
      <c r="AB80" s="3">
        <v>0.4173097422817883</v>
      </c>
      <c r="AC80" s="3">
        <v>0.44175383156896819</v>
      </c>
      <c r="AD80" s="3">
        <v>0.46734170148698262</v>
      </c>
      <c r="AE80" s="3">
        <v>0.48051998638448384</v>
      </c>
    </row>
    <row r="81" spans="1:31" ht="15.6" x14ac:dyDescent="0.3">
      <c r="A81" s="85">
        <v>2002</v>
      </c>
      <c r="B81" s="87">
        <f t="shared" si="8"/>
        <v>108.12809648113019</v>
      </c>
      <c r="C81" s="87">
        <f t="shared" si="9"/>
        <v>107.53138655097509</v>
      </c>
      <c r="D81" s="87">
        <f t="shared" si="10"/>
        <v>81.344127825950324</v>
      </c>
      <c r="E81" s="87">
        <f t="shared" si="11"/>
        <v>100.00000000000001</v>
      </c>
      <c r="F81" s="87"/>
      <c r="G81" s="87"/>
      <c r="H81" s="80">
        <v>50.791866711372499</v>
      </c>
      <c r="I81" s="80">
        <v>50.511569432273717</v>
      </c>
      <c r="J81" s="80">
        <v>38.2104210907804</v>
      </c>
      <c r="K81" s="80">
        <v>46.973791608581919</v>
      </c>
      <c r="L81" s="87">
        <v>1487.31994628906</v>
      </c>
      <c r="M81" s="87">
        <v>1430.9</v>
      </c>
      <c r="N81" s="87">
        <v>1684</v>
      </c>
      <c r="O81" s="87">
        <v>1810</v>
      </c>
      <c r="P81" s="86">
        <v>625.08432885492357</v>
      </c>
      <c r="Q81" s="86">
        <v>625.79107211118651</v>
      </c>
      <c r="R81" s="86">
        <v>800.1100556721974</v>
      </c>
      <c r="S81" s="86">
        <v>858.88931846027413</v>
      </c>
      <c r="T81" s="3"/>
      <c r="U81" s="3"/>
      <c r="V81" s="3">
        <v>0.80449999999999999</v>
      </c>
      <c r="W81" s="3">
        <v>0.79313089999999997</v>
      </c>
      <c r="X81" s="86"/>
      <c r="Y81" s="86"/>
      <c r="Z81" s="3">
        <v>0.71400000000000008</v>
      </c>
      <c r="AA81" s="3">
        <v>0.71929310000000002</v>
      </c>
      <c r="AB81" s="3">
        <v>0.42027563095253395</v>
      </c>
      <c r="AC81" s="3">
        <v>0.43734088483554862</v>
      </c>
      <c r="AD81" s="3">
        <v>0.47512473614738565</v>
      </c>
      <c r="AE81" s="3">
        <v>0.47452448533716801</v>
      </c>
    </row>
    <row r="82" spans="1:31" ht="15.6" x14ac:dyDescent="0.3">
      <c r="A82" s="85">
        <v>2003</v>
      </c>
      <c r="B82" s="87">
        <f t="shared" si="8"/>
        <v>105.16241585113183</v>
      </c>
      <c r="C82" s="87">
        <f t="shared" si="9"/>
        <v>105.57291248362395</v>
      </c>
      <c r="D82" s="87">
        <f t="shared" si="10"/>
        <v>81.828757185707545</v>
      </c>
      <c r="E82" s="87">
        <f t="shared" si="11"/>
        <v>100</v>
      </c>
      <c r="F82" s="87"/>
      <c r="G82" s="87"/>
      <c r="H82" s="80">
        <v>50.603787192545525</v>
      </c>
      <c r="I82" s="80">
        <v>50.801316738303527</v>
      </c>
      <c r="J82" s="80">
        <v>39.375712143374642</v>
      </c>
      <c r="K82" s="80">
        <v>48.119650716450231</v>
      </c>
      <c r="L82" s="87">
        <v>1484.38000488281</v>
      </c>
      <c r="M82" s="87">
        <v>1424.8</v>
      </c>
      <c r="N82" s="87">
        <v>1674</v>
      </c>
      <c r="O82" s="87">
        <v>1800</v>
      </c>
      <c r="P82" s="86">
        <v>628.25124896501188</v>
      </c>
      <c r="Q82" s="86">
        <v>617.46019228624766</v>
      </c>
      <c r="R82" s="86">
        <v>799.66734144643976</v>
      </c>
      <c r="S82" s="86">
        <v>854.5932737440105</v>
      </c>
      <c r="T82" s="3">
        <v>0.80525000000000002</v>
      </c>
      <c r="U82" s="3"/>
      <c r="V82" s="3">
        <v>0.80599999999999994</v>
      </c>
      <c r="W82" s="3">
        <v>0.78820920000000005</v>
      </c>
      <c r="X82" s="3">
        <v>0.64049999999999996</v>
      </c>
      <c r="Y82" s="1"/>
      <c r="Z82" s="3">
        <v>0.71525000000000005</v>
      </c>
      <c r="AA82" s="3">
        <v>0.71223339999999991</v>
      </c>
      <c r="AB82" s="3">
        <v>0.42324151962327972</v>
      </c>
      <c r="AC82" s="3">
        <v>0.43336622142493519</v>
      </c>
      <c r="AD82" s="3">
        <v>0.47769853133001183</v>
      </c>
      <c r="AE82" s="3">
        <v>0.47477404096889475</v>
      </c>
    </row>
    <row r="83" spans="1:31" ht="15.6" x14ac:dyDescent="0.3">
      <c r="A83" s="85">
        <v>2004</v>
      </c>
      <c r="B83" s="87">
        <f t="shared" si="8"/>
        <v>103.23912618716007</v>
      </c>
      <c r="C83" s="87">
        <f t="shared" si="9"/>
        <v>103.99583418428277</v>
      </c>
      <c r="D83" s="87">
        <f t="shared" si="10"/>
        <v>80.935472495008938</v>
      </c>
      <c r="E83" s="87">
        <f t="shared" si="11"/>
        <v>100</v>
      </c>
      <c r="F83" s="87"/>
      <c r="G83" s="87"/>
      <c r="H83" s="80">
        <v>50.941014985543596</v>
      </c>
      <c r="I83" s="80">
        <v>51.314395455184794</v>
      </c>
      <c r="J83" s="80">
        <v>39.935780837159726</v>
      </c>
      <c r="K83" s="80">
        <v>49.342741329671554</v>
      </c>
      <c r="L83" s="87">
        <v>1513.2099609375</v>
      </c>
      <c r="M83" s="87">
        <v>1422.2</v>
      </c>
      <c r="N83" s="87">
        <v>1674</v>
      </c>
      <c r="O83" s="87">
        <v>1802</v>
      </c>
      <c r="P83" s="86">
        <v>636.93290223300767</v>
      </c>
      <c r="Q83" s="86">
        <v>618.52071251409245</v>
      </c>
      <c r="R83" s="86">
        <v>804.14467873740125</v>
      </c>
      <c r="S83" s="86">
        <v>856.9924239759323</v>
      </c>
      <c r="T83" s="3">
        <v>0.80599999999999994</v>
      </c>
      <c r="U83" s="81"/>
      <c r="V83" s="3">
        <v>0.80874999999999997</v>
      </c>
      <c r="W83" s="3">
        <v>0.78981650000000003</v>
      </c>
      <c r="X83" s="3">
        <v>0.63824999999999998</v>
      </c>
      <c r="Y83" s="1"/>
      <c r="Z83" s="3">
        <v>0.71700000000000008</v>
      </c>
      <c r="AA83" s="3">
        <v>0.71222479999999999</v>
      </c>
      <c r="AB83" s="3">
        <v>0.42091508691787871</v>
      </c>
      <c r="AC83" s="3">
        <v>0.43490417136414883</v>
      </c>
      <c r="AD83" s="3">
        <v>0.48037316531505453</v>
      </c>
      <c r="AE83" s="3">
        <v>0.47557848167365829</v>
      </c>
    </row>
    <row r="84" spans="1:31" ht="15.6" x14ac:dyDescent="0.3">
      <c r="A84" s="85">
        <v>2005</v>
      </c>
      <c r="B84" s="87">
        <f t="shared" si="8"/>
        <v>102.9044276588595</v>
      </c>
      <c r="C84" s="87">
        <f t="shared" si="9"/>
        <v>102.3808057095079</v>
      </c>
      <c r="D84" s="87">
        <f t="shared" si="10"/>
        <v>81.063233419856786</v>
      </c>
      <c r="E84" s="87">
        <f t="shared" si="11"/>
        <v>100</v>
      </c>
      <c r="F84" s="87">
        <f>($B84*$AB84+0.7*$B84*(($AC84*$AB$84/$AC$84)-$AB84))/($AC84*$AB$84/$AC$84)</f>
        <v>102.9044276588595</v>
      </c>
      <c r="G84" s="87">
        <f>($B84*$AB84+0.5*$B84*(($AC84*$AB$84/$AC$84)-$AB84))/($AC84*$AB$84/$AC$84)</f>
        <v>102.9044276588595</v>
      </c>
      <c r="H84" s="80">
        <v>51.642979612276235</v>
      </c>
      <c r="I84" s="80">
        <v>51.380197939318961</v>
      </c>
      <c r="J84" s="80">
        <v>40.681892956881256</v>
      </c>
      <c r="K84" s="80">
        <v>50.185381510967524</v>
      </c>
      <c r="L84" s="87">
        <v>1507.43994140625</v>
      </c>
      <c r="M84" s="87">
        <v>1411.3</v>
      </c>
      <c r="N84" s="87">
        <v>1673</v>
      </c>
      <c r="O84" s="87">
        <v>1799</v>
      </c>
      <c r="P84" s="86">
        <v>633.71044013253595</v>
      </c>
      <c r="Q84" s="86">
        <v>622.29028580609952</v>
      </c>
      <c r="R84" s="86">
        <v>806.83010566689222</v>
      </c>
      <c r="S84" s="86">
        <v>862.80063522658281</v>
      </c>
      <c r="T84" s="3">
        <v>0.80799999999999994</v>
      </c>
      <c r="U84" s="3">
        <v>0.77375000000000005</v>
      </c>
      <c r="V84" s="3">
        <v>0.8125</v>
      </c>
      <c r="W84" s="3">
        <v>0.7933595</v>
      </c>
      <c r="X84" s="3">
        <v>0.63749999999999996</v>
      </c>
      <c r="Y84" s="3">
        <v>0.65450000000000008</v>
      </c>
      <c r="Z84" s="3">
        <v>0.71775000000000011</v>
      </c>
      <c r="AA84" s="3">
        <v>0.71530169999999993</v>
      </c>
      <c r="AB84" s="3">
        <v>0.42038851613641376</v>
      </c>
      <c r="AC84" s="3">
        <v>0.44093409325168248</v>
      </c>
      <c r="AD84" s="3">
        <v>0.4822654546723803</v>
      </c>
      <c r="AE84" s="3">
        <v>0.47960013075407604</v>
      </c>
    </row>
    <row r="85" spans="1:31" ht="15.6" x14ac:dyDescent="0.3">
      <c r="A85" s="85">
        <v>2006</v>
      </c>
      <c r="B85" s="87">
        <f t="shared" si="8"/>
        <v>105.24635601028021</v>
      </c>
      <c r="C85" s="87">
        <f t="shared" si="9"/>
        <v>102.16851087296089</v>
      </c>
      <c r="D85" s="87">
        <f t="shared" si="10"/>
        <v>81.857682814387658</v>
      </c>
      <c r="E85" s="87">
        <f t="shared" si="11"/>
        <v>100</v>
      </c>
      <c r="F85" s="87">
        <f t="shared" ref="F85:F94" si="12">(B85*AB85+0.7*B85*((AC85*AB$84/AC$84)-AB85))/(AC85*AB$84/AC$84)</f>
        <v>104.61311159791366</v>
      </c>
      <c r="G85" s="87">
        <f t="shared" ref="G85:G94" si="13">($B85*$AB85+0.5*$B85*(($AC85*$AB$84/$AC$84)-$AB85))/($AC85*$AB$84/$AC$84)</f>
        <v>104.19094865633595</v>
      </c>
      <c r="H85" s="80">
        <v>53.184493703034477</v>
      </c>
      <c r="I85" s="80">
        <v>51.62915590769375</v>
      </c>
      <c r="J85" s="80">
        <v>41.365417114883755</v>
      </c>
      <c r="K85" s="80">
        <v>50.533335042820433</v>
      </c>
      <c r="L85" s="87">
        <v>1484</v>
      </c>
      <c r="M85" s="87">
        <v>1424.7</v>
      </c>
      <c r="N85" s="87">
        <v>1669</v>
      </c>
      <c r="O85" s="87">
        <v>1800</v>
      </c>
      <c r="P85" s="86">
        <v>625.70264238082461</v>
      </c>
      <c r="Q85" s="86">
        <v>642.95275904770006</v>
      </c>
      <c r="R85" s="86">
        <v>807.78087171932805</v>
      </c>
      <c r="S85" s="86">
        <v>871.2671329402549</v>
      </c>
      <c r="T85" s="3">
        <v>0.8125</v>
      </c>
      <c r="U85" s="3">
        <v>0.78799999999999992</v>
      </c>
      <c r="V85" s="3">
        <v>0.81174999999999997</v>
      </c>
      <c r="W85" s="3">
        <v>0.79811390000000004</v>
      </c>
      <c r="X85" s="3">
        <v>0.63724999999999998</v>
      </c>
      <c r="Y85" s="3">
        <v>0.6715000000000001</v>
      </c>
      <c r="Z85" s="3">
        <v>0.71599999999999997</v>
      </c>
      <c r="AA85" s="3">
        <v>0.71997080000000002</v>
      </c>
      <c r="AB85" s="3">
        <v>0.42163250834287375</v>
      </c>
      <c r="AC85" s="3">
        <v>0.45128992703565662</v>
      </c>
      <c r="AD85" s="3">
        <v>0.48399093572158663</v>
      </c>
      <c r="AE85" s="3">
        <v>0.4840372960779194</v>
      </c>
    </row>
    <row r="86" spans="1:31" ht="15.6" x14ac:dyDescent="0.3">
      <c r="A86" s="85">
        <v>2007</v>
      </c>
      <c r="B86" s="87">
        <f t="shared" si="8"/>
        <v>104.41638104954869</v>
      </c>
      <c r="C86" s="87">
        <f t="shared" si="9"/>
        <v>102.47375783922234</v>
      </c>
      <c r="D86" s="87">
        <f t="shared" si="10"/>
        <v>82.294409649692113</v>
      </c>
      <c r="E86" s="87">
        <f t="shared" si="11"/>
        <v>100.00000000000001</v>
      </c>
      <c r="F86" s="87">
        <f t="shared" si="12"/>
        <v>103.29317376763352</v>
      </c>
      <c r="G86" s="87">
        <f t="shared" si="13"/>
        <v>102.5443689130234</v>
      </c>
      <c r="H86" s="80">
        <v>53.167030378492399</v>
      </c>
      <c r="I86" s="80">
        <v>52.177879957847445</v>
      </c>
      <c r="J86" s="80">
        <v>41.902901957012325</v>
      </c>
      <c r="K86" s="80">
        <v>50.918284893692167</v>
      </c>
      <c r="L86" s="87">
        <v>1500.25</v>
      </c>
      <c r="M86" s="87">
        <v>1424.4</v>
      </c>
      <c r="N86" s="87">
        <v>1677</v>
      </c>
      <c r="O86" s="87">
        <v>1798</v>
      </c>
      <c r="P86" s="86">
        <v>636.88847785969676</v>
      </c>
      <c r="Q86" s="86">
        <v>657.8289149859587</v>
      </c>
      <c r="R86" s="86">
        <v>811.31999748023463</v>
      </c>
      <c r="S86" s="86">
        <v>871.7289796010507</v>
      </c>
      <c r="T86" s="3">
        <v>0.82074999999999998</v>
      </c>
      <c r="U86" s="3">
        <v>0.80275000000000007</v>
      </c>
      <c r="V86" s="3">
        <v>0.81299999999999994</v>
      </c>
      <c r="W86" s="3">
        <v>0.79914569999999996</v>
      </c>
      <c r="X86" s="3">
        <v>0.64349999999999996</v>
      </c>
      <c r="Y86" s="3">
        <v>0.68974999999999997</v>
      </c>
      <c r="Z86" s="3">
        <v>0.71450000000000002</v>
      </c>
      <c r="AA86" s="3">
        <v>0.71781319999999993</v>
      </c>
      <c r="AB86" s="3">
        <v>0.42452156497896804</v>
      </c>
      <c r="AC86" s="3">
        <v>0.46182878052931664</v>
      </c>
      <c r="AD86" s="3">
        <v>0.48379248508064082</v>
      </c>
      <c r="AE86" s="3">
        <v>0.48483258042327626</v>
      </c>
    </row>
    <row r="87" spans="1:31" ht="15.6" x14ac:dyDescent="0.3">
      <c r="A87" s="85">
        <v>2008</v>
      </c>
      <c r="B87" s="87">
        <f t="shared" si="8"/>
        <v>103.1964085344658</v>
      </c>
      <c r="C87" s="87">
        <f t="shared" si="9"/>
        <v>102.00556328768232</v>
      </c>
      <c r="D87" s="87">
        <f t="shared" si="10"/>
        <v>81.520573020353964</v>
      </c>
      <c r="E87" s="87">
        <f t="shared" si="11"/>
        <v>100</v>
      </c>
      <c r="F87" s="87">
        <f t="shared" si="12"/>
        <v>101.57309460042482</v>
      </c>
      <c r="G87" s="87">
        <f t="shared" si="13"/>
        <v>100.49088531106418</v>
      </c>
      <c r="H87" s="80">
        <v>52.815458031419325</v>
      </c>
      <c r="I87" s="80">
        <v>52.205988786834112</v>
      </c>
      <c r="J87" s="80">
        <v>41.721862845796437</v>
      </c>
      <c r="K87" s="80">
        <v>51.179550510984967</v>
      </c>
      <c r="L87" s="87">
        <v>1507.17004394531</v>
      </c>
      <c r="M87" s="87">
        <v>1418.4</v>
      </c>
      <c r="N87" s="87">
        <v>1659</v>
      </c>
      <c r="O87" s="87">
        <v>1792</v>
      </c>
      <c r="P87" s="86">
        <v>638.92342147392264</v>
      </c>
      <c r="Q87" s="86">
        <v>665.57783200827907</v>
      </c>
      <c r="R87" s="86">
        <v>803.08326519889852</v>
      </c>
      <c r="S87" s="86">
        <v>856.60881174899873</v>
      </c>
      <c r="T87" s="3">
        <v>0.83150000000000002</v>
      </c>
      <c r="U87" s="3">
        <v>0.8095</v>
      </c>
      <c r="V87" s="3">
        <v>0.81299999999999994</v>
      </c>
      <c r="W87" s="3">
        <v>0.79083749999999997</v>
      </c>
      <c r="X87" s="3">
        <v>0.64924999999999999</v>
      </c>
      <c r="Y87" s="3">
        <v>0.70099999999999996</v>
      </c>
      <c r="Z87" s="3">
        <v>0.71499999999999997</v>
      </c>
      <c r="AA87" s="3">
        <v>0.70888249999999997</v>
      </c>
      <c r="AB87" s="3">
        <v>0.42392258527207499</v>
      </c>
      <c r="AC87" s="3">
        <v>0.46924551044012902</v>
      </c>
      <c r="AD87" s="3">
        <v>0.48407671199451385</v>
      </c>
      <c r="AE87" s="3">
        <v>0.4780183101277895</v>
      </c>
    </row>
    <row r="88" spans="1:31" ht="15.6" x14ac:dyDescent="0.3">
      <c r="A88" s="85">
        <v>2009</v>
      </c>
      <c r="B88" s="87">
        <f t="shared" si="8"/>
        <v>99.609647351585551</v>
      </c>
      <c r="C88" s="87">
        <f t="shared" si="9"/>
        <v>97.262266015621023</v>
      </c>
      <c r="D88" s="87">
        <f t="shared" si="10"/>
        <v>77.698689524595608</v>
      </c>
      <c r="E88" s="87">
        <f t="shared" si="11"/>
        <v>100</v>
      </c>
      <c r="F88" s="87">
        <f t="shared" si="12"/>
        <v>97.682689188418095</v>
      </c>
      <c r="G88" s="87">
        <f t="shared" si="13"/>
        <v>96.398050412973134</v>
      </c>
      <c r="H88" s="80">
        <v>52.237145135381688</v>
      </c>
      <c r="I88" s="80">
        <v>51.006134858816203</v>
      </c>
      <c r="J88" s="80">
        <v>40.746632775431216</v>
      </c>
      <c r="K88" s="80">
        <v>52.441853298610432</v>
      </c>
      <c r="L88" s="87">
        <v>1489.06994628906</v>
      </c>
      <c r="M88" s="87">
        <v>1372.7</v>
      </c>
      <c r="N88" s="87">
        <v>1651</v>
      </c>
      <c r="O88" s="87">
        <v>1767</v>
      </c>
      <c r="P88" s="86">
        <v>623.83988119913136</v>
      </c>
      <c r="Q88" s="86">
        <v>644.77045040535268</v>
      </c>
      <c r="R88" s="86">
        <v>781.06439466707639</v>
      </c>
      <c r="S88" s="86">
        <v>805.69264908897981</v>
      </c>
      <c r="T88" s="3">
        <v>0.82099999999999995</v>
      </c>
      <c r="U88" s="3">
        <v>0.80775000000000008</v>
      </c>
      <c r="V88" s="3">
        <v>0.80099999999999993</v>
      </c>
      <c r="W88" s="3">
        <v>0.75773269999999993</v>
      </c>
      <c r="X88" s="3">
        <v>0.64075000000000004</v>
      </c>
      <c r="Y88" s="3">
        <v>0.70325000000000004</v>
      </c>
      <c r="Z88" s="3">
        <v>0.69874999999999998</v>
      </c>
      <c r="AA88" s="3">
        <v>0.67625950000000001</v>
      </c>
      <c r="AB88" s="3">
        <v>0.41894598890657536</v>
      </c>
      <c r="AC88" s="3">
        <v>0.46970966008986131</v>
      </c>
      <c r="AD88" s="3">
        <v>0.47308564183348056</v>
      </c>
      <c r="AE88" s="3">
        <v>0.45596641148216177</v>
      </c>
    </row>
    <row r="89" spans="1:31" ht="15.6" x14ac:dyDescent="0.3">
      <c r="A89" s="85">
        <v>2010</v>
      </c>
      <c r="B89" s="87">
        <f t="shared" si="8"/>
        <v>98.871942980491482</v>
      </c>
      <c r="C89" s="87">
        <f t="shared" si="9"/>
        <v>98.771761289791016</v>
      </c>
      <c r="D89" s="87">
        <f t="shared" si="10"/>
        <v>77.130869573656071</v>
      </c>
      <c r="E89" s="87">
        <f t="shared" si="11"/>
        <v>100</v>
      </c>
      <c r="F89" s="87">
        <f t="shared" si="12"/>
        <v>97.080444912192078</v>
      </c>
      <c r="G89" s="87">
        <f t="shared" si="13"/>
        <v>95.886112866659147</v>
      </c>
      <c r="H89" s="80">
        <v>53.143290621142128</v>
      </c>
      <c r="I89" s="80">
        <v>53.089443346138516</v>
      </c>
      <c r="J89" s="80">
        <v>41.457546944566353</v>
      </c>
      <c r="K89" s="80">
        <v>53.749616948083933</v>
      </c>
      <c r="L89" s="87">
        <v>1493.9599609375</v>
      </c>
      <c r="M89" s="87">
        <v>1389.9</v>
      </c>
      <c r="N89" s="87">
        <v>1650</v>
      </c>
      <c r="O89" s="87">
        <v>1778</v>
      </c>
      <c r="P89" s="86">
        <v>622.25190580165213</v>
      </c>
      <c r="Q89" s="86">
        <v>646.23384766566721</v>
      </c>
      <c r="R89" s="86">
        <v>776.16941647403587</v>
      </c>
      <c r="S89" s="86">
        <v>799.28214681825034</v>
      </c>
      <c r="T89" s="3">
        <v>0.81950000000000001</v>
      </c>
      <c r="U89" s="3">
        <v>0.81599999999999995</v>
      </c>
      <c r="V89" s="3">
        <v>0.79749999999999999</v>
      </c>
      <c r="W89" s="3">
        <v>0.75091179999999991</v>
      </c>
      <c r="X89" s="3">
        <v>0.64</v>
      </c>
      <c r="Y89" s="3">
        <v>0.71250000000000002</v>
      </c>
      <c r="Z89" s="3">
        <v>0.69374999999999998</v>
      </c>
      <c r="AA89" s="3">
        <v>0.66689769999999993</v>
      </c>
      <c r="AB89" s="3">
        <v>0.41651176877000928</v>
      </c>
      <c r="AC89" s="3">
        <v>0.46494988680168869</v>
      </c>
      <c r="AD89" s="3">
        <v>0.47040570695396117</v>
      </c>
      <c r="AE89" s="3">
        <v>0.44954001508338037</v>
      </c>
    </row>
    <row r="90" spans="1:31" ht="15.6" x14ac:dyDescent="0.3">
      <c r="A90" s="85">
        <v>2011</v>
      </c>
      <c r="B90" s="87">
        <f t="shared" si="8"/>
        <v>99.63628135571031</v>
      </c>
      <c r="C90" s="87">
        <f t="shared" si="9"/>
        <v>99.52135819420819</v>
      </c>
      <c r="D90" s="87">
        <f t="shared" si="10"/>
        <v>78.196418342993098</v>
      </c>
      <c r="E90" s="87">
        <f t="shared" si="11"/>
        <v>99.999999999999986</v>
      </c>
      <c r="F90" s="87">
        <f t="shared" si="12"/>
        <v>96.784971044107522</v>
      </c>
      <c r="G90" s="87">
        <f t="shared" si="13"/>
        <v>94.884097503038987</v>
      </c>
      <c r="H90" s="80">
        <v>53.856126629936981</v>
      </c>
      <c r="I90" s="80">
        <v>53.794007527795117</v>
      </c>
      <c r="J90" s="80">
        <v>42.26729611930066</v>
      </c>
      <c r="K90" s="80">
        <v>54.052726473869356</v>
      </c>
      <c r="L90" s="87">
        <v>1496.33</v>
      </c>
      <c r="M90" s="87">
        <v>1392.8</v>
      </c>
      <c r="N90" s="87">
        <v>1634</v>
      </c>
      <c r="O90" s="87">
        <v>1786</v>
      </c>
      <c r="P90" s="86">
        <v>623.75523700492033</v>
      </c>
      <c r="Q90" s="86">
        <v>673.18950147665396</v>
      </c>
      <c r="R90" s="86">
        <v>766.34498455999176</v>
      </c>
      <c r="S90" s="86">
        <v>801.37715769455804</v>
      </c>
      <c r="T90" s="3">
        <v>0.8145</v>
      </c>
      <c r="U90" s="3">
        <v>0.82974999999999999</v>
      </c>
      <c r="V90" s="3">
        <v>0.80025000000000002</v>
      </c>
      <c r="W90" s="3">
        <v>0.75116969999999994</v>
      </c>
      <c r="X90" s="3">
        <v>0.63900000000000001</v>
      </c>
      <c r="Y90" s="3">
        <v>0.72699999999999998</v>
      </c>
      <c r="Z90" s="3">
        <v>0.69299999999999995</v>
      </c>
      <c r="AA90" s="3">
        <v>0.66647540000000005</v>
      </c>
      <c r="AB90" s="3">
        <v>0.41685673414615781</v>
      </c>
      <c r="AC90" s="3">
        <v>0.48333536866503013</v>
      </c>
      <c r="AD90" s="3">
        <v>0.46899937855568652</v>
      </c>
      <c r="AE90" s="3">
        <v>0.44869941640232813</v>
      </c>
    </row>
    <row r="91" spans="1:31" ht="15.6" x14ac:dyDescent="0.3">
      <c r="A91" s="85">
        <v>2012</v>
      </c>
      <c r="B91" s="87">
        <f t="shared" si="8"/>
        <v>99.718664323392233</v>
      </c>
      <c r="C91" s="87">
        <f t="shared" si="9"/>
        <v>100.21452187559825</v>
      </c>
      <c r="D91" s="87">
        <f t="shared" si="10"/>
        <v>77.288566360874654</v>
      </c>
      <c r="E91" s="87">
        <f t="shared" si="11"/>
        <v>100</v>
      </c>
      <c r="F91" s="87">
        <f t="shared" si="12"/>
        <v>96.647334520339541</v>
      </c>
      <c r="G91" s="87">
        <f t="shared" si="13"/>
        <v>94.599781318304395</v>
      </c>
      <c r="H91" s="80">
        <v>54.003249643536329</v>
      </c>
      <c r="I91" s="80">
        <v>54.271784319177115</v>
      </c>
      <c r="J91" s="80">
        <v>41.856093561797039</v>
      </c>
      <c r="K91" s="80">
        <v>54.155608691670096</v>
      </c>
      <c r="L91" s="87">
        <v>1490.23</v>
      </c>
      <c r="M91" s="87">
        <v>1375.3</v>
      </c>
      <c r="N91" s="87">
        <v>1654</v>
      </c>
      <c r="O91" s="87">
        <v>1789</v>
      </c>
      <c r="P91" s="86">
        <v>620.33868076329622</v>
      </c>
      <c r="Q91" s="86">
        <v>669.17846547200077</v>
      </c>
      <c r="R91" s="86">
        <v>778.75127269371978</v>
      </c>
      <c r="S91" s="86">
        <v>811.42120886142243</v>
      </c>
      <c r="T91" s="3">
        <v>0.80925000000000002</v>
      </c>
      <c r="U91" s="3">
        <v>0.83325000000000005</v>
      </c>
      <c r="V91" s="3">
        <v>0.80449999999999999</v>
      </c>
      <c r="W91" s="3">
        <v>0.75735789999999992</v>
      </c>
      <c r="X91" s="3">
        <v>0.6402500000000001</v>
      </c>
      <c r="Y91" s="3">
        <v>0.73</v>
      </c>
      <c r="Z91" s="3">
        <v>0.69950000000000001</v>
      </c>
      <c r="AA91" s="3">
        <v>0.67136610000000008</v>
      </c>
      <c r="AB91" s="3">
        <v>0.41627042856693008</v>
      </c>
      <c r="AC91" s="3">
        <v>0.48656908708790869</v>
      </c>
      <c r="AD91" s="3">
        <v>0.47082906450648115</v>
      </c>
      <c r="AE91" s="3">
        <v>0.45356132412600469</v>
      </c>
    </row>
    <row r="92" spans="1:31" ht="15.6" x14ac:dyDescent="0.3">
      <c r="A92" s="85">
        <v>2013</v>
      </c>
      <c r="B92" s="87">
        <f t="shared" si="8"/>
        <v>100.40700549184893</v>
      </c>
      <c r="C92" s="87">
        <f t="shared" si="9"/>
        <v>100.09638016145777</v>
      </c>
      <c r="D92" s="87">
        <f t="shared" si="10"/>
        <v>76.824241465003979</v>
      </c>
      <c r="E92" s="87">
        <f t="shared" si="11"/>
        <v>100</v>
      </c>
      <c r="F92" s="87">
        <f t="shared" si="12"/>
        <v>97.093635841175683</v>
      </c>
      <c r="G92" s="87">
        <f t="shared" si="13"/>
        <v>94.884722740726858</v>
      </c>
      <c r="H92" s="80">
        <v>54.687230714578526</v>
      </c>
      <c r="I92" s="80">
        <v>54.518046910862033</v>
      </c>
      <c r="J92" s="80">
        <v>41.842747892827319</v>
      </c>
      <c r="K92" s="80">
        <v>54.465552923015963</v>
      </c>
      <c r="L92" s="87">
        <v>1474.3</v>
      </c>
      <c r="M92" s="87">
        <v>1361.7</v>
      </c>
      <c r="N92" s="87">
        <v>1666</v>
      </c>
      <c r="O92" s="87">
        <v>1787</v>
      </c>
      <c r="P92" s="86">
        <v>613.48135739206043</v>
      </c>
      <c r="Q92" s="86">
        <v>667.7728758482092</v>
      </c>
      <c r="R92" s="86">
        <v>789.12723754126091</v>
      </c>
      <c r="S92" s="86">
        <v>812.64860789009708</v>
      </c>
      <c r="T92" s="3">
        <v>0.80599999999999994</v>
      </c>
      <c r="U92" s="3">
        <v>0.83424999999999994</v>
      </c>
      <c r="V92" s="3">
        <v>0.8085</v>
      </c>
      <c r="W92" s="3">
        <v>0.75892280000000001</v>
      </c>
      <c r="X92" s="3">
        <v>0.64049999999999996</v>
      </c>
      <c r="Y92" s="3">
        <v>0.73499999999999999</v>
      </c>
      <c r="Z92" s="3">
        <v>0.70525000000000004</v>
      </c>
      <c r="AA92" s="3">
        <v>0.67359939999999996</v>
      </c>
      <c r="AB92" s="3">
        <v>0.41611704360853313</v>
      </c>
      <c r="AC92" s="3">
        <v>0.49039647194551605</v>
      </c>
      <c r="AD92" s="3">
        <v>0.47366580884829584</v>
      </c>
      <c r="AE92" s="3">
        <v>0.45475579624515788</v>
      </c>
    </row>
    <row r="93" spans="1:31" ht="15.6" x14ac:dyDescent="0.3">
      <c r="A93" s="85">
        <v>2014</v>
      </c>
      <c r="B93" s="87">
        <f t="shared" si="8"/>
        <v>100.05029672475651</v>
      </c>
      <c r="C93" s="87">
        <f t="shared" si="9"/>
        <v>99.828734289964203</v>
      </c>
      <c r="D93" s="87">
        <f t="shared" si="10"/>
        <v>76.323104298149971</v>
      </c>
      <c r="E93" s="87">
        <f t="shared" si="11"/>
        <v>100</v>
      </c>
      <c r="F93" s="87">
        <f t="shared" si="12"/>
        <v>96.605692987612372</v>
      </c>
      <c r="G93" s="87">
        <f t="shared" si="13"/>
        <v>94.309290496182953</v>
      </c>
      <c r="H93" s="80">
        <v>54.848089070274504</v>
      </c>
      <c r="I93" s="80">
        <v>54.72662739993536</v>
      </c>
      <c r="J93" s="80">
        <v>41.84071971501659</v>
      </c>
      <c r="K93" s="80">
        <v>54.820516146158369</v>
      </c>
      <c r="L93" s="87">
        <v>1473.45</v>
      </c>
      <c r="M93" s="87">
        <v>1366.4</v>
      </c>
      <c r="N93" s="87">
        <v>1677</v>
      </c>
      <c r="O93" s="87">
        <v>1789</v>
      </c>
      <c r="P93" s="86">
        <v>612.92309160230855</v>
      </c>
      <c r="Q93" s="86">
        <v>673.45940031645569</v>
      </c>
      <c r="R93" s="86">
        <v>808.13075991661265</v>
      </c>
      <c r="S93" s="86">
        <v>820.87011324825846</v>
      </c>
      <c r="T93" s="3">
        <v>0.79799999999999993</v>
      </c>
      <c r="U93" s="3">
        <v>0.83474999999999999</v>
      </c>
      <c r="V93" s="3">
        <v>0.82074999999999998</v>
      </c>
      <c r="W93" s="3">
        <v>0.76697850000000001</v>
      </c>
      <c r="X93" s="3">
        <v>0.63800000000000001</v>
      </c>
      <c r="Y93" s="3">
        <v>0.73775000000000002</v>
      </c>
      <c r="Z93" s="3">
        <v>0.71900000000000008</v>
      </c>
      <c r="AA93" s="3">
        <v>0.68148750000000002</v>
      </c>
      <c r="AB93" s="3">
        <v>0.41597820869544849</v>
      </c>
      <c r="AC93" s="3">
        <v>0.4928713409810126</v>
      </c>
      <c r="AD93" s="3">
        <v>0.48189073340286981</v>
      </c>
      <c r="AE93" s="3">
        <v>0.4588429923131685</v>
      </c>
    </row>
    <row r="94" spans="1:31" ht="15.6" x14ac:dyDescent="0.3">
      <c r="A94" s="85">
        <v>2015</v>
      </c>
      <c r="B94" s="87">
        <f t="shared" si="8"/>
        <v>100.57054532557251</v>
      </c>
      <c r="C94" s="87">
        <f t="shared" si="9"/>
        <v>100.00100741472187</v>
      </c>
      <c r="D94" s="87">
        <f t="shared" si="10"/>
        <v>76.163176326665337</v>
      </c>
      <c r="E94" s="87">
        <f t="shared" si="11"/>
        <v>100</v>
      </c>
      <c r="F94" s="87">
        <f t="shared" si="12"/>
        <v>96.877945417349792</v>
      </c>
      <c r="G94" s="87">
        <f t="shared" si="13"/>
        <v>94.416212145201314</v>
      </c>
      <c r="H94" s="80">
        <v>55.512580805769986</v>
      </c>
      <c r="I94" s="80">
        <v>55.198209245034242</v>
      </c>
      <c r="J94" s="80">
        <v>42.040285916427671</v>
      </c>
      <c r="K94" s="80">
        <v>55.19765317575002</v>
      </c>
      <c r="L94" s="87">
        <v>1473.45</v>
      </c>
      <c r="M94" s="87">
        <v>1366.4</v>
      </c>
      <c r="N94" s="87">
        <v>1677</v>
      </c>
      <c r="O94" s="87">
        <v>1789</v>
      </c>
      <c r="P94" s="86">
        <v>610.65924581379556</v>
      </c>
      <c r="Q94" s="86">
        <v>676.8023527988214</v>
      </c>
      <c r="R94" s="86">
        <v>816.8392906622131</v>
      </c>
      <c r="S94" s="86">
        <v>828.8764530283288</v>
      </c>
      <c r="T94" s="3">
        <v>0.79374999999999996</v>
      </c>
      <c r="U94" s="3">
        <v>0.83724999999999994</v>
      </c>
      <c r="V94" s="3">
        <v>0.82374999999999998</v>
      </c>
      <c r="W94" s="3">
        <v>0.77242689999999992</v>
      </c>
      <c r="X94" s="3">
        <v>0.63824999999999998</v>
      </c>
      <c r="Y94" s="3">
        <v>0.73974999999999991</v>
      </c>
      <c r="Z94" s="3">
        <v>0.72724999999999995</v>
      </c>
      <c r="AA94" s="3">
        <v>0.68709620000000005</v>
      </c>
      <c r="AB94" s="3">
        <v>0.4144417834428013</v>
      </c>
      <c r="AC94" s="3">
        <v>0.49531788114667841</v>
      </c>
      <c r="AD94" s="3">
        <v>0.48708365573179074</v>
      </c>
      <c r="AE94" s="3">
        <v>0.46331830800912732</v>
      </c>
    </row>
    <row r="95" spans="1:31"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6.2" thickBo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6.2" thickTop="1" x14ac:dyDescent="0.3">
      <c r="A97" s="110" t="s">
        <v>98</v>
      </c>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c r="AB97" s="111"/>
      <c r="AC97" s="111"/>
      <c r="AD97" s="112"/>
      <c r="AE97" s="1"/>
    </row>
    <row r="98" spans="1:31" ht="15.6" x14ac:dyDescent="0.3">
      <c r="A98" s="113"/>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5"/>
      <c r="AE98" s="1"/>
    </row>
    <row r="99" spans="1:31" ht="15" thickBot="1" x14ac:dyDescent="0.35">
      <c r="A99" s="116"/>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8"/>
    </row>
    <row r="100" spans="1:31" ht="15" thickTop="1" x14ac:dyDescent="0.3"/>
    <row r="102" spans="1:31" ht="15.6" x14ac:dyDescent="0.3">
      <c r="A102" s="1" t="s">
        <v>102</v>
      </c>
    </row>
    <row r="103" spans="1:31" ht="15.6" x14ac:dyDescent="0.3">
      <c r="B103" s="82" t="s">
        <v>38</v>
      </c>
      <c r="C103" s="82" t="s">
        <v>100</v>
      </c>
      <c r="D103" s="82" t="s">
        <v>101</v>
      </c>
      <c r="E103" s="82" t="s">
        <v>0</v>
      </c>
      <c r="H103" s="82" t="s">
        <v>38</v>
      </c>
      <c r="I103" s="82" t="s">
        <v>100</v>
      </c>
      <c r="J103" s="82" t="s">
        <v>101</v>
      </c>
      <c r="K103" s="82" t="s">
        <v>0</v>
      </c>
      <c r="L103" s="92"/>
      <c r="M103" s="92"/>
      <c r="N103" s="92"/>
      <c r="O103" s="92"/>
    </row>
    <row r="104" spans="1:31" ht="15.6" x14ac:dyDescent="0.3">
      <c r="A104" s="87">
        <v>1950</v>
      </c>
      <c r="B104" s="87">
        <v>6728.8158999999996</v>
      </c>
      <c r="C104" s="87">
        <v>6540.9879000000001</v>
      </c>
      <c r="D104" s="87">
        <v>8237.6931999999997</v>
      </c>
      <c r="E104" s="87">
        <v>12914.161700000001</v>
      </c>
      <c r="H104" s="87">
        <f>100*B104/$E104</f>
        <v>52.104163292302587</v>
      </c>
      <c r="I104" s="87">
        <f t="shared" ref="I104:I167" si="14">100*C104/$E104</f>
        <v>50.649728971567704</v>
      </c>
      <c r="J104" s="87">
        <f t="shared" ref="J104:J167" si="15">100*D104/$E104</f>
        <v>63.788059893968956</v>
      </c>
      <c r="K104" s="87">
        <f t="shared" ref="K104:K167" si="16">100*E104/$E104</f>
        <v>100.00000000000001</v>
      </c>
      <c r="L104" s="87"/>
      <c r="M104" s="87"/>
      <c r="N104" s="87"/>
      <c r="O104" s="87"/>
    </row>
    <row r="105" spans="1:31" ht="15.6" x14ac:dyDescent="0.3">
      <c r="A105" s="87">
        <v>1951</v>
      </c>
      <c r="B105" s="87">
        <v>7054.6803</v>
      </c>
      <c r="C105" s="87">
        <v>7123.2137000000002</v>
      </c>
      <c r="D105" s="87">
        <v>8537.1085999999996</v>
      </c>
      <c r="E105" s="87">
        <v>13727.665800000001</v>
      </c>
      <c r="H105" s="87">
        <f t="shared" ref="H105:H168" si="17">100*B105/$E105</f>
        <v>51.390239264128937</v>
      </c>
      <c r="I105" s="87">
        <f t="shared" si="14"/>
        <v>51.889474902572289</v>
      </c>
      <c r="J105" s="87">
        <f t="shared" si="15"/>
        <v>62.189076601791974</v>
      </c>
      <c r="K105" s="87">
        <f t="shared" si="16"/>
        <v>100</v>
      </c>
      <c r="L105" s="87"/>
      <c r="M105" s="87"/>
      <c r="N105" s="87"/>
      <c r="O105" s="87"/>
    </row>
    <row r="106" spans="1:31" ht="15.6" x14ac:dyDescent="0.3">
      <c r="A106" s="87">
        <v>1952</v>
      </c>
      <c r="B106" s="87">
        <v>7222.3275999999996</v>
      </c>
      <c r="C106" s="87">
        <v>7709.2452999999996</v>
      </c>
      <c r="D106" s="87">
        <v>8583.2240999999995</v>
      </c>
      <c r="E106" s="87">
        <v>14027.785400000001</v>
      </c>
      <c r="H106" s="87">
        <f t="shared" si="17"/>
        <v>51.485871747082754</v>
      </c>
      <c r="I106" s="87">
        <f t="shared" si="14"/>
        <v>54.956966336254325</v>
      </c>
      <c r="J106" s="87">
        <f t="shared" si="15"/>
        <v>61.187306871689088</v>
      </c>
      <c r="K106" s="87">
        <f t="shared" si="16"/>
        <v>100</v>
      </c>
      <c r="L106" s="87"/>
      <c r="M106" s="87"/>
      <c r="N106" s="87"/>
      <c r="O106" s="87"/>
    </row>
    <row r="107" spans="1:31" ht="15.6" x14ac:dyDescent="0.3">
      <c r="A107" s="87">
        <v>1953</v>
      </c>
      <c r="B107" s="87">
        <v>7414.6188000000002</v>
      </c>
      <c r="C107" s="87">
        <v>8309.6365999999998</v>
      </c>
      <c r="D107" s="87">
        <v>9180.4704000000002</v>
      </c>
      <c r="E107" s="87">
        <v>14390.749</v>
      </c>
      <c r="H107" s="87">
        <f t="shared" si="17"/>
        <v>51.52350860959357</v>
      </c>
      <c r="I107" s="87">
        <f t="shared" si="14"/>
        <v>57.742905529100675</v>
      </c>
      <c r="J107" s="87">
        <f t="shared" si="15"/>
        <v>63.79425004216251</v>
      </c>
      <c r="K107" s="87">
        <f t="shared" si="16"/>
        <v>100</v>
      </c>
      <c r="L107" s="87"/>
      <c r="M107" s="87"/>
      <c r="N107" s="87"/>
      <c r="O107" s="87"/>
    </row>
    <row r="108" spans="1:31" ht="15.6" x14ac:dyDescent="0.3">
      <c r="A108" s="87">
        <v>1954</v>
      </c>
      <c r="B108" s="87">
        <v>7777.2335000000003</v>
      </c>
      <c r="C108" s="87">
        <v>8855.3592000000008</v>
      </c>
      <c r="D108" s="87">
        <v>9428.2790999999997</v>
      </c>
      <c r="E108" s="87">
        <v>14069.0139</v>
      </c>
      <c r="H108" s="87">
        <f t="shared" si="17"/>
        <v>55.279165656379085</v>
      </c>
      <c r="I108" s="87">
        <f t="shared" si="14"/>
        <v>62.94228766097104</v>
      </c>
      <c r="J108" s="87">
        <f t="shared" si="15"/>
        <v>67.014498436169717</v>
      </c>
      <c r="K108" s="87">
        <f t="shared" si="16"/>
        <v>100</v>
      </c>
      <c r="L108" s="87"/>
      <c r="M108" s="87"/>
      <c r="N108" s="87"/>
      <c r="O108" s="87"/>
    </row>
    <row r="109" spans="1:31" ht="15.6" x14ac:dyDescent="0.3">
      <c r="A109" s="87">
        <v>1955</v>
      </c>
      <c r="B109" s="87">
        <v>8123.5182000000004</v>
      </c>
      <c r="C109" s="87">
        <v>9818.7006000000001</v>
      </c>
      <c r="D109" s="87">
        <v>9760.0326999999997</v>
      </c>
      <c r="E109" s="87">
        <v>14888.4002</v>
      </c>
      <c r="H109" s="87">
        <f t="shared" si="17"/>
        <v>54.562734013557751</v>
      </c>
      <c r="I109" s="87">
        <f t="shared" si="14"/>
        <v>65.948661159712785</v>
      </c>
      <c r="J109" s="87">
        <f t="shared" si="15"/>
        <v>65.554610091687351</v>
      </c>
      <c r="K109" s="87">
        <f t="shared" si="16"/>
        <v>100</v>
      </c>
      <c r="L109" s="87"/>
      <c r="M109" s="87"/>
      <c r="N109" s="87"/>
      <c r="O109" s="87"/>
    </row>
    <row r="110" spans="1:31" ht="15.6" x14ac:dyDescent="0.3">
      <c r="A110" s="87">
        <v>1956</v>
      </c>
      <c r="B110" s="87">
        <v>8448.8258000000005</v>
      </c>
      <c r="C110" s="87">
        <v>10526.132799999999</v>
      </c>
      <c r="D110" s="87">
        <v>9889.1455000000005</v>
      </c>
      <c r="E110" s="87">
        <v>15138.9589</v>
      </c>
      <c r="H110" s="87">
        <f t="shared" si="17"/>
        <v>55.808499486711739</v>
      </c>
      <c r="I110" s="87">
        <f t="shared" si="14"/>
        <v>69.530096947419551</v>
      </c>
      <c r="J110" s="87">
        <f t="shared" si="15"/>
        <v>65.32249387373659</v>
      </c>
      <c r="K110" s="87">
        <f t="shared" si="16"/>
        <v>100</v>
      </c>
      <c r="L110" s="87"/>
      <c r="M110" s="87"/>
      <c r="N110" s="87"/>
      <c r="O110" s="87"/>
    </row>
    <row r="111" spans="1:31" ht="15.6" x14ac:dyDescent="0.3">
      <c r="A111" s="87">
        <v>1957</v>
      </c>
      <c r="B111" s="87">
        <v>8825.7402999999995</v>
      </c>
      <c r="C111" s="87">
        <v>11091.5977</v>
      </c>
      <c r="D111" s="87">
        <v>10018.596799999999</v>
      </c>
      <c r="E111" s="87">
        <v>15117.8997</v>
      </c>
      <c r="H111" s="87">
        <f t="shared" si="17"/>
        <v>58.379407689812886</v>
      </c>
      <c r="I111" s="87">
        <f t="shared" si="14"/>
        <v>73.367319006621003</v>
      </c>
      <c r="J111" s="87">
        <f t="shared" si="15"/>
        <v>66.269766295644885</v>
      </c>
      <c r="K111" s="87">
        <f t="shared" si="16"/>
        <v>100</v>
      </c>
      <c r="L111" s="87"/>
      <c r="M111" s="87"/>
      <c r="N111" s="87"/>
      <c r="O111" s="87"/>
    </row>
    <row r="112" spans="1:31" ht="15.6" x14ac:dyDescent="0.3">
      <c r="A112" s="87">
        <v>1958</v>
      </c>
      <c r="B112" s="87">
        <v>8957.6399000000001</v>
      </c>
      <c r="C112" s="87">
        <v>11424.263800000001</v>
      </c>
      <c r="D112" s="87">
        <v>10076.7819</v>
      </c>
      <c r="E112" s="87">
        <v>14684.912200000001</v>
      </c>
      <c r="H112" s="87">
        <f t="shared" si="17"/>
        <v>60.998933994307436</v>
      </c>
      <c r="I112" s="87">
        <f t="shared" si="14"/>
        <v>77.795928531326197</v>
      </c>
      <c r="J112" s="87">
        <f t="shared" si="15"/>
        <v>68.619966961736409</v>
      </c>
      <c r="K112" s="87">
        <f t="shared" si="16"/>
        <v>100</v>
      </c>
      <c r="L112" s="87"/>
      <c r="M112" s="87"/>
      <c r="N112" s="87"/>
      <c r="O112" s="87"/>
    </row>
    <row r="113" spans="1:15" ht="15.6" x14ac:dyDescent="0.3">
      <c r="A113" s="87">
        <v>1959</v>
      </c>
      <c r="B113" s="87">
        <v>9101.7695000000003</v>
      </c>
      <c r="C113" s="87">
        <v>12182.2137</v>
      </c>
      <c r="D113" s="87">
        <v>10507.126399999999</v>
      </c>
      <c r="E113" s="87">
        <v>15450.974899999999</v>
      </c>
      <c r="H113" s="87">
        <f t="shared" si="17"/>
        <v>58.907412373053567</v>
      </c>
      <c r="I113" s="87">
        <f t="shared" si="14"/>
        <v>78.844304510519933</v>
      </c>
      <c r="J113" s="87">
        <f t="shared" si="15"/>
        <v>68.002999603604295</v>
      </c>
      <c r="K113" s="87">
        <f t="shared" si="16"/>
        <v>100</v>
      </c>
      <c r="L113" s="87"/>
      <c r="M113" s="87"/>
      <c r="N113" s="87"/>
      <c r="O113" s="87"/>
    </row>
    <row r="114" spans="1:15" ht="15.6" x14ac:dyDescent="0.3">
      <c r="A114" s="87">
        <v>1960</v>
      </c>
      <c r="B114" s="87">
        <v>9728.9051999999992</v>
      </c>
      <c r="C114" s="87">
        <v>13089.3164</v>
      </c>
      <c r="D114" s="87">
        <v>10981.428400000001</v>
      </c>
      <c r="E114" s="87">
        <v>15536.5244</v>
      </c>
      <c r="H114" s="87">
        <f t="shared" si="17"/>
        <v>62.619572753350155</v>
      </c>
      <c r="I114" s="87">
        <f t="shared" si="14"/>
        <v>84.248677908940806</v>
      </c>
      <c r="J114" s="87">
        <f t="shared" si="15"/>
        <v>70.681370667431906</v>
      </c>
      <c r="K114" s="87">
        <f t="shared" si="16"/>
        <v>100</v>
      </c>
      <c r="L114" s="87"/>
      <c r="M114" s="87"/>
      <c r="N114" s="87"/>
      <c r="O114" s="87"/>
    </row>
    <row r="115" spans="1:15" ht="15.6" x14ac:dyDescent="0.3">
      <c r="A115" s="87">
        <v>1961</v>
      </c>
      <c r="B115" s="87">
        <v>10112.3159</v>
      </c>
      <c r="C115" s="87">
        <v>13534.036</v>
      </c>
      <c r="D115" s="87">
        <v>11360.1104</v>
      </c>
      <c r="E115" s="87">
        <v>15637.5965</v>
      </c>
      <c r="H115" s="87">
        <f t="shared" si="17"/>
        <v>64.666689027306717</v>
      </c>
      <c r="I115" s="87">
        <f t="shared" si="14"/>
        <v>86.548057433250705</v>
      </c>
      <c r="J115" s="87">
        <f t="shared" si="15"/>
        <v>72.646140984645569</v>
      </c>
      <c r="K115" s="87">
        <f t="shared" si="16"/>
        <v>100</v>
      </c>
      <c r="L115" s="87"/>
      <c r="M115" s="87"/>
      <c r="N115" s="87"/>
      <c r="O115" s="87"/>
    </row>
    <row r="116" spans="1:15" ht="15.6" x14ac:dyDescent="0.3">
      <c r="A116" s="87">
        <v>1962</v>
      </c>
      <c r="B116" s="87">
        <v>10680.4496</v>
      </c>
      <c r="C116" s="87">
        <v>14004.3809</v>
      </c>
      <c r="D116" s="87">
        <v>11359.361199999999</v>
      </c>
      <c r="E116" s="87">
        <v>16301.803900000001</v>
      </c>
      <c r="H116" s="87">
        <f t="shared" si="17"/>
        <v>65.516979995078941</v>
      </c>
      <c r="I116" s="87">
        <f t="shared" si="14"/>
        <v>85.906940028888457</v>
      </c>
      <c r="J116" s="87">
        <f t="shared" si="15"/>
        <v>69.681620940121832</v>
      </c>
      <c r="K116" s="87">
        <f t="shared" si="16"/>
        <v>100</v>
      </c>
      <c r="L116" s="87"/>
      <c r="M116" s="87"/>
      <c r="N116" s="87"/>
      <c r="O116" s="87"/>
    </row>
    <row r="117" spans="1:15" ht="15.6" x14ac:dyDescent="0.3">
      <c r="A117" s="87">
        <v>1963</v>
      </c>
      <c r="B117" s="87">
        <v>11067.0571</v>
      </c>
      <c r="C117" s="87">
        <v>14240.0746</v>
      </c>
      <c r="D117" s="87">
        <v>11791.166800000001</v>
      </c>
      <c r="E117" s="87">
        <v>16791.131700000002</v>
      </c>
      <c r="H117" s="87">
        <f t="shared" si="17"/>
        <v>65.910132191983209</v>
      </c>
      <c r="I117" s="87">
        <f t="shared" si="14"/>
        <v>84.807116366075547</v>
      </c>
      <c r="J117" s="87">
        <f t="shared" si="15"/>
        <v>70.222585413942056</v>
      </c>
      <c r="K117" s="87">
        <f t="shared" si="16"/>
        <v>100</v>
      </c>
      <c r="L117" s="87"/>
      <c r="M117" s="87"/>
      <c r="N117" s="87"/>
      <c r="O117" s="87"/>
    </row>
    <row r="118" spans="1:15" ht="15.6" x14ac:dyDescent="0.3">
      <c r="A118" s="87">
        <v>1964</v>
      </c>
      <c r="B118" s="87">
        <v>11680.502899999999</v>
      </c>
      <c r="C118" s="87">
        <v>15012.027599999999</v>
      </c>
      <c r="D118" s="87">
        <v>12364.187900000001</v>
      </c>
      <c r="E118" s="87">
        <v>17454.726600000002</v>
      </c>
      <c r="H118" s="87">
        <f t="shared" si="17"/>
        <v>66.918853372358171</v>
      </c>
      <c r="I118" s="87">
        <f t="shared" si="14"/>
        <v>86.005515549008933</v>
      </c>
      <c r="J118" s="87">
        <f t="shared" si="15"/>
        <v>70.835758034731981</v>
      </c>
      <c r="K118" s="87">
        <f t="shared" si="16"/>
        <v>100</v>
      </c>
      <c r="L118" s="87"/>
      <c r="M118" s="87"/>
      <c r="N118" s="87"/>
      <c r="O118" s="87"/>
    </row>
    <row r="119" spans="1:15" ht="15.6" x14ac:dyDescent="0.3">
      <c r="A119" s="87">
        <v>1965</v>
      </c>
      <c r="B119" s="87">
        <v>12115.655699999999</v>
      </c>
      <c r="C119" s="87">
        <v>15622.665199999999</v>
      </c>
      <c r="D119" s="87">
        <v>12439.351699999999</v>
      </c>
      <c r="E119" s="87">
        <v>18326.866999999998</v>
      </c>
      <c r="H119" s="87">
        <f t="shared" si="17"/>
        <v>66.108711870937896</v>
      </c>
      <c r="I119" s="87">
        <f t="shared" si="14"/>
        <v>85.244604001327673</v>
      </c>
      <c r="J119" s="87">
        <f t="shared" si="15"/>
        <v>67.874949384420148</v>
      </c>
      <c r="K119" s="87">
        <f t="shared" si="16"/>
        <v>100</v>
      </c>
      <c r="L119" s="87"/>
      <c r="M119" s="87"/>
      <c r="N119" s="87"/>
      <c r="O119" s="87"/>
    </row>
    <row r="120" spans="1:15" ht="15.6" x14ac:dyDescent="0.3">
      <c r="A120" s="87">
        <v>1966</v>
      </c>
      <c r="B120" s="87">
        <v>12644.8105</v>
      </c>
      <c r="C120" s="87">
        <v>15896.893599999999</v>
      </c>
      <c r="D120" s="87">
        <v>12615.7207</v>
      </c>
      <c r="E120" s="87">
        <v>19194.3459</v>
      </c>
      <c r="H120" s="87">
        <f t="shared" si="17"/>
        <v>65.877788000058914</v>
      </c>
      <c r="I120" s="87">
        <f t="shared" si="14"/>
        <v>82.820710238424951</v>
      </c>
      <c r="J120" s="87">
        <f t="shared" si="15"/>
        <v>65.726233994772386</v>
      </c>
      <c r="K120" s="87">
        <f t="shared" si="16"/>
        <v>100</v>
      </c>
      <c r="L120" s="87"/>
      <c r="M120" s="87"/>
      <c r="N120" s="87"/>
      <c r="O120" s="87"/>
    </row>
    <row r="121" spans="1:15" ht="15.6" x14ac:dyDescent="0.3">
      <c r="A121" s="87">
        <v>1967</v>
      </c>
      <c r="B121" s="87">
        <v>13150.5362</v>
      </c>
      <c r="C121" s="87">
        <v>15760.250599999999</v>
      </c>
      <c r="D121" s="87">
        <v>12886.0764</v>
      </c>
      <c r="E121" s="87">
        <v>19543.283299999999</v>
      </c>
      <c r="H121" s="87">
        <f t="shared" si="17"/>
        <v>67.289288079859134</v>
      </c>
      <c r="I121" s="87">
        <f t="shared" si="14"/>
        <v>80.642798643767307</v>
      </c>
      <c r="J121" s="87">
        <f t="shared" si="15"/>
        <v>65.936087617375932</v>
      </c>
      <c r="K121" s="87">
        <f t="shared" si="16"/>
        <v>100</v>
      </c>
      <c r="L121" s="87"/>
      <c r="M121" s="87"/>
      <c r="N121" s="87"/>
      <c r="O121" s="87"/>
    </row>
    <row r="122" spans="1:15" ht="15.6" x14ac:dyDescent="0.3">
      <c r="A122" s="87">
        <v>1968</v>
      </c>
      <c r="B122" s="87">
        <v>13640.3349</v>
      </c>
      <c r="C122" s="87">
        <v>16527.787100000001</v>
      </c>
      <c r="D122" s="87">
        <v>13486.0299</v>
      </c>
      <c r="E122" s="87">
        <v>20297.006099999999</v>
      </c>
      <c r="H122" s="87">
        <f t="shared" si="17"/>
        <v>67.203679364317679</v>
      </c>
      <c r="I122" s="87">
        <f t="shared" si="14"/>
        <v>81.429679917177552</v>
      </c>
      <c r="J122" s="87">
        <f t="shared" si="15"/>
        <v>66.443444090012861</v>
      </c>
      <c r="K122" s="87">
        <f t="shared" si="16"/>
        <v>100</v>
      </c>
      <c r="L122" s="87"/>
      <c r="M122" s="87"/>
      <c r="N122" s="87"/>
      <c r="O122" s="87"/>
    </row>
    <row r="123" spans="1:15" ht="15.6" x14ac:dyDescent="0.3">
      <c r="A123" s="87">
        <v>1969</v>
      </c>
      <c r="B123" s="87">
        <v>14495.474099999999</v>
      </c>
      <c r="C123" s="87">
        <v>17578.9113</v>
      </c>
      <c r="D123" s="87">
        <v>13784.4987</v>
      </c>
      <c r="E123" s="87">
        <v>20760.257300000001</v>
      </c>
      <c r="H123" s="87">
        <f t="shared" si="17"/>
        <v>69.823190967869166</v>
      </c>
      <c r="I123" s="87">
        <f t="shared" si="14"/>
        <v>84.675787231211231</v>
      </c>
      <c r="J123" s="87">
        <f t="shared" si="15"/>
        <v>66.398496419406129</v>
      </c>
      <c r="K123" s="87">
        <f t="shared" si="16"/>
        <v>100</v>
      </c>
      <c r="L123" s="87"/>
      <c r="M123" s="87"/>
      <c r="N123" s="87"/>
      <c r="O123" s="87"/>
    </row>
    <row r="124" spans="1:15" ht="15.6" x14ac:dyDescent="0.3">
      <c r="A124" s="87">
        <v>1970</v>
      </c>
      <c r="B124" s="87">
        <v>15251.0285</v>
      </c>
      <c r="C124" s="87">
        <v>18385.162499999999</v>
      </c>
      <c r="D124" s="87">
        <v>14146.1558</v>
      </c>
      <c r="E124" s="87">
        <v>20484.3174</v>
      </c>
      <c r="H124" s="87">
        <f t="shared" si="17"/>
        <v>74.452217285014342</v>
      </c>
      <c r="I124" s="87">
        <f t="shared" si="14"/>
        <v>89.752380521110254</v>
      </c>
      <c r="J124" s="87">
        <f t="shared" si="15"/>
        <v>69.058468113758096</v>
      </c>
      <c r="K124" s="87">
        <f t="shared" si="16"/>
        <v>100</v>
      </c>
      <c r="L124" s="87"/>
      <c r="M124" s="87"/>
      <c r="N124" s="87"/>
      <c r="O124" s="87"/>
    </row>
    <row r="125" spans="1:15" ht="15.6" x14ac:dyDescent="0.3">
      <c r="A125" s="87">
        <v>1971</v>
      </c>
      <c r="B125" s="87">
        <v>15908.4527</v>
      </c>
      <c r="C125" s="87">
        <v>18914.339199999999</v>
      </c>
      <c r="D125" s="87">
        <v>14523.5679</v>
      </c>
      <c r="E125" s="87">
        <v>20826.193599999999</v>
      </c>
      <c r="H125" s="87">
        <f t="shared" si="17"/>
        <v>76.386751249637868</v>
      </c>
      <c r="I125" s="87">
        <f t="shared" si="14"/>
        <v>90.819952811732236</v>
      </c>
      <c r="J125" s="87">
        <f t="shared" si="15"/>
        <v>69.737025300677132</v>
      </c>
      <c r="K125" s="87">
        <f t="shared" si="16"/>
        <v>100</v>
      </c>
      <c r="L125" s="87"/>
      <c r="M125" s="87"/>
      <c r="N125" s="87"/>
      <c r="O125" s="87"/>
    </row>
    <row r="126" spans="1:15" ht="15.6" x14ac:dyDescent="0.3">
      <c r="A126" s="87">
        <v>1972</v>
      </c>
      <c r="B126" s="87">
        <v>16474.904500000001</v>
      </c>
      <c r="C126" s="87">
        <v>19597.1198</v>
      </c>
      <c r="D126" s="87">
        <v>15066.633</v>
      </c>
      <c r="E126" s="87">
        <v>21742.782500000001</v>
      </c>
      <c r="H126" s="87">
        <f t="shared" si="17"/>
        <v>75.771831411182077</v>
      </c>
      <c r="I126" s="87">
        <f t="shared" si="14"/>
        <v>90.131609420275439</v>
      </c>
      <c r="J126" s="87">
        <f t="shared" si="15"/>
        <v>69.294870608212179</v>
      </c>
      <c r="K126" s="87">
        <f t="shared" si="16"/>
        <v>100</v>
      </c>
      <c r="L126" s="87"/>
      <c r="M126" s="87"/>
      <c r="N126" s="87"/>
      <c r="O126" s="87"/>
    </row>
    <row r="127" spans="1:15" ht="15.6" x14ac:dyDescent="0.3">
      <c r="A127" s="87">
        <v>1973</v>
      </c>
      <c r="B127" s="87">
        <v>17364.956900000001</v>
      </c>
      <c r="C127" s="87">
        <v>20434.358</v>
      </c>
      <c r="D127" s="87">
        <v>16079.5998</v>
      </c>
      <c r="E127" s="87">
        <v>22773.308400000002</v>
      </c>
      <c r="H127" s="87">
        <f t="shared" si="17"/>
        <v>76.251357927423498</v>
      </c>
      <c r="I127" s="87">
        <f t="shared" si="14"/>
        <v>89.729422010549854</v>
      </c>
      <c r="J127" s="87">
        <f t="shared" si="15"/>
        <v>70.607219283079658</v>
      </c>
      <c r="K127" s="87">
        <f t="shared" si="16"/>
        <v>100</v>
      </c>
      <c r="L127" s="87"/>
      <c r="M127" s="87"/>
      <c r="N127" s="87"/>
      <c r="O127" s="87"/>
    </row>
    <row r="128" spans="1:15" ht="15.6" x14ac:dyDescent="0.3">
      <c r="A128" s="87">
        <v>1974</v>
      </c>
      <c r="B128" s="87">
        <v>17965.3073</v>
      </c>
      <c r="C128" s="87">
        <v>20585.6548</v>
      </c>
      <c r="D128" s="87">
        <v>15642.247600000001</v>
      </c>
      <c r="E128" s="87">
        <v>22510.707999999999</v>
      </c>
      <c r="H128" s="87">
        <f t="shared" si="17"/>
        <v>79.807828789747532</v>
      </c>
      <c r="I128" s="87">
        <f t="shared" si="14"/>
        <v>91.448277859585758</v>
      </c>
      <c r="J128" s="87">
        <f t="shared" si="15"/>
        <v>69.488030318726544</v>
      </c>
      <c r="K128" s="87">
        <f t="shared" si="16"/>
        <v>100</v>
      </c>
      <c r="L128" s="87"/>
      <c r="M128" s="87"/>
      <c r="N128" s="87"/>
      <c r="O128" s="87"/>
    </row>
    <row r="129" spans="1:15" ht="15.6" x14ac:dyDescent="0.3">
      <c r="A129" s="87">
        <v>1975</v>
      </c>
      <c r="B129" s="87">
        <v>17690.129799999999</v>
      </c>
      <c r="C129" s="87">
        <v>20483.7948</v>
      </c>
      <c r="D129" s="87">
        <v>15366.438399999999</v>
      </c>
      <c r="E129" s="87">
        <v>22242.345600000001</v>
      </c>
      <c r="H129" s="87">
        <f t="shared" si="17"/>
        <v>79.533562323570763</v>
      </c>
      <c r="I129" s="87">
        <f t="shared" si="14"/>
        <v>92.093680982998478</v>
      </c>
      <c r="J129" s="87">
        <f t="shared" si="15"/>
        <v>69.086411461927824</v>
      </c>
      <c r="K129" s="87">
        <f t="shared" si="16"/>
        <v>100</v>
      </c>
      <c r="L129" s="87"/>
      <c r="M129" s="87"/>
      <c r="N129" s="87"/>
      <c r="O129" s="87"/>
    </row>
    <row r="130" spans="1:15" ht="15.6" x14ac:dyDescent="0.3">
      <c r="A130" s="87">
        <v>1976</v>
      </c>
      <c r="B130" s="87">
        <v>18379.186300000001</v>
      </c>
      <c r="C130" s="87">
        <v>21590.597000000002</v>
      </c>
      <c r="D130" s="87">
        <v>15883.8609</v>
      </c>
      <c r="E130" s="87">
        <v>23152.6162</v>
      </c>
      <c r="H130" s="87">
        <f t="shared" si="17"/>
        <v>79.382762367908995</v>
      </c>
      <c r="I130" s="87">
        <f t="shared" si="14"/>
        <v>93.253379287650446</v>
      </c>
      <c r="J130" s="87">
        <f t="shared" si="15"/>
        <v>68.605036954743795</v>
      </c>
      <c r="K130" s="87">
        <f t="shared" si="16"/>
        <v>100</v>
      </c>
      <c r="L130" s="87"/>
      <c r="M130" s="87"/>
      <c r="N130" s="87"/>
      <c r="O130" s="87"/>
    </row>
    <row r="131" spans="1:15" ht="15.6" x14ac:dyDescent="0.3">
      <c r="A131" s="87">
        <v>1977</v>
      </c>
      <c r="B131" s="87">
        <v>18929.423500000001</v>
      </c>
      <c r="C131" s="87">
        <v>22366.571199999998</v>
      </c>
      <c r="D131" s="87">
        <v>16225.4962</v>
      </c>
      <c r="E131" s="87">
        <v>24052.564200000001</v>
      </c>
      <c r="H131" s="87">
        <f t="shared" si="17"/>
        <v>78.700230639026842</v>
      </c>
      <c r="I131" s="87">
        <f t="shared" si="14"/>
        <v>92.990381457956971</v>
      </c>
      <c r="J131" s="87">
        <f t="shared" si="15"/>
        <v>67.458488272115275</v>
      </c>
      <c r="K131" s="87">
        <f t="shared" si="16"/>
        <v>100</v>
      </c>
      <c r="L131" s="87"/>
      <c r="M131" s="87"/>
      <c r="N131" s="87"/>
      <c r="O131" s="87"/>
    </row>
    <row r="132" spans="1:15" ht="15.6" x14ac:dyDescent="0.3">
      <c r="A132" s="87">
        <v>1978</v>
      </c>
      <c r="B132" s="87">
        <v>19584.133099999999</v>
      </c>
      <c r="C132" s="87">
        <v>23064.9748</v>
      </c>
      <c r="D132" s="87">
        <v>16956.739399999999</v>
      </c>
      <c r="E132" s="87">
        <v>25134.601299999998</v>
      </c>
      <c r="H132" s="87">
        <f t="shared" si="17"/>
        <v>77.917023095966115</v>
      </c>
      <c r="I132" s="87">
        <f t="shared" si="14"/>
        <v>91.765827214454362</v>
      </c>
      <c r="J132" s="87">
        <f t="shared" si="15"/>
        <v>67.463729372942154</v>
      </c>
      <c r="K132" s="87">
        <f t="shared" si="16"/>
        <v>100</v>
      </c>
      <c r="L132" s="87"/>
      <c r="M132" s="87"/>
      <c r="N132" s="87"/>
      <c r="O132" s="87"/>
    </row>
    <row r="133" spans="1:15" ht="15.6" x14ac:dyDescent="0.3">
      <c r="A133" s="87">
        <v>1979</v>
      </c>
      <c r="B133" s="87">
        <v>20196.4087</v>
      </c>
      <c r="C133" s="87">
        <v>24005.673699999999</v>
      </c>
      <c r="D133" s="87">
        <v>17531.281999999999</v>
      </c>
      <c r="E133" s="87">
        <v>25478.893499999998</v>
      </c>
      <c r="H133" s="87">
        <f t="shared" si="17"/>
        <v>79.267212683313744</v>
      </c>
      <c r="I133" s="87">
        <f t="shared" si="14"/>
        <v>94.217881557533119</v>
      </c>
      <c r="J133" s="87">
        <f t="shared" si="15"/>
        <v>68.807077513001104</v>
      </c>
      <c r="K133" s="87">
        <f t="shared" si="16"/>
        <v>99.999999999999986</v>
      </c>
      <c r="L133" s="87"/>
      <c r="M133" s="87"/>
      <c r="N133" s="87"/>
      <c r="O133" s="87"/>
    </row>
    <row r="134" spans="1:15" ht="15.6" x14ac:dyDescent="0.3">
      <c r="A134" s="87">
        <v>1980</v>
      </c>
      <c r="B134" s="87">
        <v>20416.223999999998</v>
      </c>
      <c r="C134" s="87">
        <v>24277.164100000002</v>
      </c>
      <c r="D134" s="87">
        <v>17189.426800000001</v>
      </c>
      <c r="E134" s="87">
        <v>25193.1234</v>
      </c>
      <c r="H134" s="87">
        <f t="shared" si="17"/>
        <v>81.03887587038929</v>
      </c>
      <c r="I134" s="87">
        <f t="shared" si="14"/>
        <v>96.364248745750999</v>
      </c>
      <c r="J134" s="87">
        <f t="shared" si="15"/>
        <v>68.230629950393535</v>
      </c>
      <c r="K134" s="87">
        <f t="shared" si="16"/>
        <v>99.999999999999986</v>
      </c>
      <c r="L134" s="87"/>
      <c r="M134" s="87"/>
      <c r="N134" s="87"/>
      <c r="O134" s="87"/>
    </row>
    <row r="135" spans="1:15" ht="15.6" x14ac:dyDescent="0.3">
      <c r="A135" s="87">
        <v>1981</v>
      </c>
      <c r="B135" s="87">
        <v>20517.341899999999</v>
      </c>
      <c r="C135" s="87">
        <v>24348.9889</v>
      </c>
      <c r="D135" s="87">
        <v>17036.305899999999</v>
      </c>
      <c r="E135" s="87">
        <v>25684.546900000001</v>
      </c>
      <c r="H135" s="87">
        <f t="shared" si="17"/>
        <v>79.882047286572913</v>
      </c>
      <c r="I135" s="87">
        <f t="shared" si="14"/>
        <v>94.800149657302313</v>
      </c>
      <c r="J135" s="87">
        <f t="shared" si="15"/>
        <v>66.329010849710556</v>
      </c>
      <c r="K135" s="87">
        <f t="shared" si="16"/>
        <v>100</v>
      </c>
      <c r="L135" s="87"/>
      <c r="M135" s="87"/>
      <c r="N135" s="87"/>
      <c r="O135" s="87"/>
    </row>
    <row r="136" spans="1:15" ht="15.6" x14ac:dyDescent="0.3">
      <c r="A136" s="87">
        <v>1982</v>
      </c>
      <c r="B136" s="87">
        <v>20907.946100000001</v>
      </c>
      <c r="C136" s="87">
        <v>24277.8004</v>
      </c>
      <c r="D136" s="87">
        <v>17407.579699999998</v>
      </c>
      <c r="E136" s="87">
        <v>25212.211500000001</v>
      </c>
      <c r="H136" s="87">
        <f t="shared" si="17"/>
        <v>82.92785462314562</v>
      </c>
      <c r="I136" s="87">
        <f t="shared" si="14"/>
        <v>96.293815399731983</v>
      </c>
      <c r="J136" s="87">
        <f t="shared" si="15"/>
        <v>69.044239534481122</v>
      </c>
      <c r="K136" s="87">
        <f t="shared" si="16"/>
        <v>99.999999999999986</v>
      </c>
      <c r="L136" s="87"/>
      <c r="M136" s="87"/>
      <c r="N136" s="87"/>
      <c r="O136" s="87"/>
    </row>
    <row r="137" spans="1:15" ht="15.6" x14ac:dyDescent="0.3">
      <c r="A137" s="87">
        <v>1983</v>
      </c>
      <c r="B137" s="87">
        <v>21043.0664</v>
      </c>
      <c r="C137" s="87">
        <v>24740.5386</v>
      </c>
      <c r="D137" s="87">
        <v>18115.282899999998</v>
      </c>
      <c r="E137" s="87">
        <v>25689.328600000001</v>
      </c>
      <c r="H137" s="87">
        <f t="shared" si="17"/>
        <v>81.913648766982575</v>
      </c>
      <c r="I137" s="87">
        <f t="shared" si="14"/>
        <v>96.306676539611857</v>
      </c>
      <c r="J137" s="87">
        <f t="shared" si="15"/>
        <v>70.516762746380209</v>
      </c>
      <c r="K137" s="87">
        <f t="shared" si="16"/>
        <v>99.999999999999986</v>
      </c>
      <c r="L137" s="87"/>
      <c r="M137" s="87"/>
      <c r="N137" s="87"/>
      <c r="O137" s="87"/>
    </row>
    <row r="138" spans="1:15" ht="15.6" x14ac:dyDescent="0.3">
      <c r="A138" s="87">
        <v>1984</v>
      </c>
      <c r="B138" s="87">
        <v>21262.977500000001</v>
      </c>
      <c r="C138" s="87">
        <v>25539.654500000001</v>
      </c>
      <c r="D138" s="87">
        <v>18509.017800000001</v>
      </c>
      <c r="E138" s="87">
        <v>27370.937399999999</v>
      </c>
      <c r="H138" s="87">
        <f t="shared" si="17"/>
        <v>77.684505975305029</v>
      </c>
      <c r="I138" s="87">
        <f t="shared" si="14"/>
        <v>93.30938917714964</v>
      </c>
      <c r="J138" s="87">
        <f t="shared" si="15"/>
        <v>67.622886017780317</v>
      </c>
      <c r="K138" s="87">
        <f t="shared" si="16"/>
        <v>100</v>
      </c>
      <c r="L138" s="87"/>
      <c r="M138" s="87"/>
      <c r="N138" s="87"/>
      <c r="O138" s="87"/>
    </row>
    <row r="139" spans="1:15" ht="15.6" x14ac:dyDescent="0.3">
      <c r="A139" s="87">
        <v>1985</v>
      </c>
      <c r="B139" s="87">
        <v>21499.662</v>
      </c>
      <c r="C139" s="87">
        <v>26197.442200000001</v>
      </c>
      <c r="D139" s="87">
        <v>19245.083200000001</v>
      </c>
      <c r="E139" s="87">
        <v>28134.581099999999</v>
      </c>
      <c r="H139" s="87">
        <f t="shared" si="17"/>
        <v>76.417210277923786</v>
      </c>
      <c r="I139" s="87">
        <f t="shared" si="14"/>
        <v>93.11474056388208</v>
      </c>
      <c r="J139" s="87">
        <f t="shared" si="15"/>
        <v>68.403660006866076</v>
      </c>
      <c r="K139" s="87">
        <f t="shared" si="16"/>
        <v>100</v>
      </c>
      <c r="L139" s="87"/>
      <c r="M139" s="87"/>
      <c r="N139" s="87"/>
      <c r="O139" s="87"/>
    </row>
    <row r="140" spans="1:15" ht="15.6" x14ac:dyDescent="0.3">
      <c r="A140" s="87">
        <v>1986</v>
      </c>
      <c r="B140" s="87">
        <v>21898.569299999999</v>
      </c>
      <c r="C140" s="87">
        <v>26775.346300000001</v>
      </c>
      <c r="D140" s="87">
        <v>19782.420300000002</v>
      </c>
      <c r="E140" s="87">
        <v>28705.050500000001</v>
      </c>
      <c r="H140" s="87">
        <f t="shared" si="17"/>
        <v>76.288210327308065</v>
      </c>
      <c r="I140" s="87">
        <f t="shared" si="14"/>
        <v>93.277474986501062</v>
      </c>
      <c r="J140" s="87">
        <f t="shared" si="15"/>
        <v>68.916166163860268</v>
      </c>
      <c r="K140" s="87">
        <f t="shared" si="16"/>
        <v>100</v>
      </c>
      <c r="L140" s="87"/>
      <c r="M140" s="87"/>
      <c r="N140" s="87"/>
      <c r="O140" s="87"/>
    </row>
    <row r="141" spans="1:15" ht="15.6" x14ac:dyDescent="0.3">
      <c r="A141" s="87">
        <v>1987</v>
      </c>
      <c r="B141" s="87">
        <v>22347.9499</v>
      </c>
      <c r="C141" s="87">
        <v>27103.550299999999</v>
      </c>
      <c r="D141" s="87">
        <v>20808.565200000001</v>
      </c>
      <c r="E141" s="87">
        <v>29670.494299999998</v>
      </c>
      <c r="H141" s="87">
        <f t="shared" si="17"/>
        <v>75.320450256199464</v>
      </c>
      <c r="I141" s="87">
        <f t="shared" si="14"/>
        <v>91.348496003991414</v>
      </c>
      <c r="J141" s="87">
        <f t="shared" si="15"/>
        <v>70.132182462494399</v>
      </c>
      <c r="K141" s="87">
        <f t="shared" si="16"/>
        <v>100</v>
      </c>
      <c r="L141" s="87"/>
      <c r="M141" s="87"/>
      <c r="N141" s="87"/>
      <c r="O141" s="87"/>
    </row>
    <row r="142" spans="1:15" ht="15.6" x14ac:dyDescent="0.3">
      <c r="A142" s="87">
        <v>1988</v>
      </c>
      <c r="B142" s="87">
        <v>23280.845399999998</v>
      </c>
      <c r="C142" s="87">
        <v>27977.075099999998</v>
      </c>
      <c r="D142" s="87">
        <v>21978.537100000001</v>
      </c>
      <c r="E142" s="87">
        <v>30869.3086</v>
      </c>
      <c r="H142" s="87">
        <f t="shared" si="17"/>
        <v>75.417450068836331</v>
      </c>
      <c r="I142" s="87">
        <f t="shared" si="14"/>
        <v>90.630715000853627</v>
      </c>
      <c r="J142" s="87">
        <f t="shared" si="15"/>
        <v>71.198669801111123</v>
      </c>
      <c r="K142" s="87">
        <f t="shared" si="16"/>
        <v>100</v>
      </c>
      <c r="L142" s="87"/>
      <c r="M142" s="87"/>
      <c r="N142" s="87"/>
      <c r="O142" s="87"/>
    </row>
    <row r="143" spans="1:15" ht="15.6" x14ac:dyDescent="0.3">
      <c r="A143" s="87">
        <v>1989</v>
      </c>
      <c r="B143" s="87">
        <v>24156.851299999998</v>
      </c>
      <c r="C143" s="87">
        <v>28730.018499999998</v>
      </c>
      <c r="D143" s="87">
        <v>22488.1823</v>
      </c>
      <c r="E143" s="87">
        <v>31269.049800000001</v>
      </c>
      <c r="H143" s="87">
        <f t="shared" si="17"/>
        <v>77.254830109995851</v>
      </c>
      <c r="I143" s="87">
        <f t="shared" si="14"/>
        <v>91.880049709729249</v>
      </c>
      <c r="J143" s="87">
        <f t="shared" si="15"/>
        <v>71.918342398751108</v>
      </c>
      <c r="K143" s="87">
        <f t="shared" si="16"/>
        <v>100</v>
      </c>
      <c r="L143" s="87"/>
      <c r="M143" s="87"/>
      <c r="N143" s="87"/>
      <c r="O143" s="87"/>
    </row>
    <row r="144" spans="1:15" ht="15.6" x14ac:dyDescent="0.3">
      <c r="A144" s="87">
        <v>1990</v>
      </c>
      <c r="B144" s="87">
        <v>24719.2961</v>
      </c>
      <c r="C144" s="87">
        <v>29760.063099999999</v>
      </c>
      <c r="D144" s="87">
        <v>22576.154600000002</v>
      </c>
      <c r="E144" s="87">
        <v>31295.9185</v>
      </c>
      <c r="H144" s="87">
        <f t="shared" si="17"/>
        <v>78.985686584018936</v>
      </c>
      <c r="I144" s="87">
        <f t="shared" si="14"/>
        <v>95.092473799738457</v>
      </c>
      <c r="J144" s="87">
        <f t="shared" si="15"/>
        <v>72.137696166354729</v>
      </c>
      <c r="K144" s="87">
        <f t="shared" si="16"/>
        <v>100</v>
      </c>
      <c r="L144" s="87"/>
      <c r="M144" s="87"/>
      <c r="N144" s="87"/>
      <c r="O144" s="87"/>
    </row>
    <row r="145" spans="1:15" ht="15.6" x14ac:dyDescent="0.3">
      <c r="A145" s="87">
        <v>1991</v>
      </c>
      <c r="B145" s="87">
        <v>24853.947800000002</v>
      </c>
      <c r="C145" s="87">
        <v>27570.1423</v>
      </c>
      <c r="D145" s="87">
        <v>22227.146000000001</v>
      </c>
      <c r="E145" s="87">
        <v>30815.627499999999</v>
      </c>
      <c r="H145" s="87">
        <f t="shared" si="17"/>
        <v>80.653713120071956</v>
      </c>
      <c r="I145" s="87">
        <f t="shared" si="14"/>
        <v>89.468054155314547</v>
      </c>
      <c r="J145" s="87">
        <f t="shared" si="15"/>
        <v>72.129460936662738</v>
      </c>
      <c r="K145" s="87">
        <f t="shared" si="16"/>
        <v>100</v>
      </c>
      <c r="L145" s="87"/>
      <c r="M145" s="87"/>
      <c r="N145" s="87"/>
      <c r="O145" s="87"/>
    </row>
    <row r="146" spans="1:15" ht="15.6" x14ac:dyDescent="0.3">
      <c r="A146" s="87">
        <v>1992</v>
      </c>
      <c r="B146" s="87">
        <v>25125.762500000001</v>
      </c>
      <c r="C146" s="87">
        <v>27887.154699999999</v>
      </c>
      <c r="D146" s="87">
        <v>22278.709299999999</v>
      </c>
      <c r="E146" s="87">
        <v>31305.428500000002</v>
      </c>
      <c r="H146" s="87">
        <f t="shared" si="17"/>
        <v>80.26008172991466</v>
      </c>
      <c r="I146" s="87">
        <f t="shared" si="14"/>
        <v>89.080891194317928</v>
      </c>
      <c r="J146" s="87">
        <f t="shared" si="15"/>
        <v>71.165642406076614</v>
      </c>
      <c r="K146" s="87">
        <f t="shared" si="16"/>
        <v>100</v>
      </c>
      <c r="L146" s="87"/>
      <c r="M146" s="87"/>
      <c r="N146" s="87"/>
      <c r="O146" s="87"/>
    </row>
    <row r="147" spans="1:15" ht="15.6" x14ac:dyDescent="0.3">
      <c r="A147" s="87">
        <v>1993</v>
      </c>
      <c r="B147" s="87">
        <v>24852.3027</v>
      </c>
      <c r="C147" s="87">
        <v>27439.7912</v>
      </c>
      <c r="D147" s="87">
        <v>22772.439399999999</v>
      </c>
      <c r="E147" s="87">
        <v>31536.066999999999</v>
      </c>
      <c r="H147" s="87">
        <f t="shared" si="17"/>
        <v>78.805967465759124</v>
      </c>
      <c r="I147" s="87">
        <f t="shared" si="14"/>
        <v>87.01082224362348</v>
      </c>
      <c r="J147" s="87">
        <f t="shared" si="15"/>
        <v>72.210778217841806</v>
      </c>
      <c r="K147" s="87">
        <f t="shared" si="16"/>
        <v>100</v>
      </c>
      <c r="L147" s="87"/>
      <c r="M147" s="87"/>
      <c r="N147" s="87"/>
      <c r="O147" s="87"/>
    </row>
    <row r="148" spans="1:15" ht="15.6" x14ac:dyDescent="0.3">
      <c r="A148" s="87">
        <v>1994</v>
      </c>
      <c r="B148" s="87">
        <v>25341.053599999999</v>
      </c>
      <c r="C148" s="87">
        <v>28016.068800000001</v>
      </c>
      <c r="D148" s="87">
        <v>23588.1456</v>
      </c>
      <c r="E148" s="87">
        <v>32507.378100000002</v>
      </c>
      <c r="H148" s="87">
        <f t="shared" si="17"/>
        <v>77.954775442194148</v>
      </c>
      <c r="I148" s="87">
        <f t="shared" si="14"/>
        <v>86.183723319107045</v>
      </c>
      <c r="J148" s="87">
        <f t="shared" si="15"/>
        <v>72.56243652575597</v>
      </c>
      <c r="K148" s="87">
        <f t="shared" si="16"/>
        <v>100</v>
      </c>
      <c r="L148" s="87"/>
      <c r="M148" s="87"/>
      <c r="N148" s="87"/>
      <c r="O148" s="87"/>
    </row>
    <row r="149" spans="1:15" ht="15.6" x14ac:dyDescent="0.3">
      <c r="A149" s="87">
        <v>1995</v>
      </c>
      <c r="B149" s="87">
        <v>25777.408599999999</v>
      </c>
      <c r="C149" s="87">
        <v>28420.792799999999</v>
      </c>
      <c r="D149" s="87">
        <v>24116.726900000001</v>
      </c>
      <c r="E149" s="87">
        <v>33237.4611</v>
      </c>
      <c r="H149" s="87">
        <f t="shared" si="17"/>
        <v>77.555287759328877</v>
      </c>
      <c r="I149" s="87">
        <f t="shared" si="14"/>
        <v>85.508314592657015</v>
      </c>
      <c r="J149" s="87">
        <f t="shared" si="15"/>
        <v>72.55887213358784</v>
      </c>
      <c r="K149" s="87">
        <f t="shared" si="16"/>
        <v>100</v>
      </c>
      <c r="L149" s="87"/>
      <c r="M149" s="87"/>
      <c r="N149" s="87"/>
      <c r="O149" s="87"/>
    </row>
    <row r="150" spans="1:15" ht="15.6" x14ac:dyDescent="0.3">
      <c r="A150" s="87">
        <v>1996</v>
      </c>
      <c r="B150" s="87">
        <v>26044.169099999999</v>
      </c>
      <c r="C150" s="87">
        <v>28571.609899999999</v>
      </c>
      <c r="D150" s="87">
        <v>24675.444200000002</v>
      </c>
      <c r="E150" s="87">
        <v>34182.256500000003</v>
      </c>
      <c r="H150" s="87">
        <f t="shared" si="17"/>
        <v>76.192070877474109</v>
      </c>
      <c r="I150" s="87">
        <f t="shared" si="14"/>
        <v>83.586084786415412</v>
      </c>
      <c r="J150" s="87">
        <f t="shared" si="15"/>
        <v>72.187873846186847</v>
      </c>
      <c r="K150" s="87">
        <f t="shared" si="16"/>
        <v>100</v>
      </c>
      <c r="L150" s="87"/>
      <c r="M150" s="87"/>
      <c r="N150" s="87"/>
      <c r="O150" s="87"/>
    </row>
    <row r="151" spans="1:15" ht="15.6" x14ac:dyDescent="0.3">
      <c r="A151" s="87">
        <v>1997</v>
      </c>
      <c r="B151" s="87">
        <v>26561.5262</v>
      </c>
      <c r="C151" s="87">
        <v>29062.2477</v>
      </c>
      <c r="D151" s="87">
        <v>25383.732199999999</v>
      </c>
      <c r="E151" s="87">
        <v>35408.6662</v>
      </c>
      <c r="H151" s="87">
        <f t="shared" si="17"/>
        <v>75.014195818536649</v>
      </c>
      <c r="I151" s="87">
        <f t="shared" si="14"/>
        <v>82.07665190167485</v>
      </c>
      <c r="J151" s="87">
        <f t="shared" si="15"/>
        <v>71.687908425084927</v>
      </c>
      <c r="K151" s="87">
        <f t="shared" si="16"/>
        <v>100</v>
      </c>
      <c r="L151" s="87"/>
      <c r="M151" s="87"/>
      <c r="N151" s="87"/>
      <c r="O151" s="87"/>
    </row>
    <row r="152" spans="1:15" ht="15.6" x14ac:dyDescent="0.3">
      <c r="A152" s="87">
        <v>1998</v>
      </c>
      <c r="B152" s="87">
        <v>27410.439299999998</v>
      </c>
      <c r="C152" s="87">
        <v>29636.6842</v>
      </c>
      <c r="D152" s="87">
        <v>26110.4872</v>
      </c>
      <c r="E152" s="87">
        <v>36772.910900000003</v>
      </c>
      <c r="H152" s="87">
        <f t="shared" si="17"/>
        <v>74.539759374882649</v>
      </c>
      <c r="I152" s="87">
        <f t="shared" si="14"/>
        <v>80.593794384659375</v>
      </c>
      <c r="J152" s="87">
        <f t="shared" si="15"/>
        <v>71.004678609764326</v>
      </c>
      <c r="K152" s="87">
        <f t="shared" si="16"/>
        <v>100</v>
      </c>
      <c r="L152" s="87"/>
      <c r="M152" s="87"/>
      <c r="N152" s="87"/>
      <c r="O152" s="87"/>
    </row>
    <row r="153" spans="1:15" ht="15.6" x14ac:dyDescent="0.3">
      <c r="A153" s="87">
        <v>1999</v>
      </c>
      <c r="B153" s="87">
        <v>28239.9126</v>
      </c>
      <c r="C153" s="87">
        <v>30206.452399999998</v>
      </c>
      <c r="D153" s="87">
        <v>26885.213500000002</v>
      </c>
      <c r="E153" s="87">
        <v>37935.945699999997</v>
      </c>
      <c r="H153" s="87">
        <f t="shared" si="17"/>
        <v>74.441040229557274</v>
      </c>
      <c r="I153" s="87">
        <f t="shared" si="14"/>
        <v>79.624883056493829</v>
      </c>
      <c r="J153" s="87">
        <f t="shared" si="15"/>
        <v>70.870023150628882</v>
      </c>
      <c r="K153" s="87">
        <f t="shared" si="16"/>
        <v>100</v>
      </c>
      <c r="L153" s="87"/>
      <c r="M153" s="87"/>
      <c r="N153" s="87"/>
      <c r="O153" s="87"/>
    </row>
    <row r="154" spans="1:15" ht="15.6" x14ac:dyDescent="0.3">
      <c r="A154" s="87">
        <v>2000</v>
      </c>
      <c r="B154" s="87">
        <v>29150.837500000001</v>
      </c>
      <c r="C154" s="87">
        <v>31063.536599999999</v>
      </c>
      <c r="D154" s="87">
        <v>27799.980500000001</v>
      </c>
      <c r="E154" s="87">
        <v>39252.492400000003</v>
      </c>
      <c r="H154" s="87">
        <f t="shared" si="17"/>
        <v>74.264933810929151</v>
      </c>
      <c r="I154" s="87">
        <f t="shared" si="14"/>
        <v>79.137743110549579</v>
      </c>
      <c r="J154" s="87">
        <f t="shared" si="15"/>
        <v>70.823478460185626</v>
      </c>
      <c r="K154" s="87">
        <f t="shared" si="16"/>
        <v>100</v>
      </c>
      <c r="L154" s="87"/>
      <c r="M154" s="87"/>
      <c r="N154" s="87"/>
      <c r="O154" s="87"/>
    </row>
    <row r="155" spans="1:15" ht="15.6" x14ac:dyDescent="0.3">
      <c r="A155" s="87">
        <v>2001</v>
      </c>
      <c r="B155" s="87">
        <v>29513.431799999998</v>
      </c>
      <c r="C155" s="87">
        <v>31536.632699999998</v>
      </c>
      <c r="D155" s="87">
        <v>28449.357</v>
      </c>
      <c r="E155" s="87">
        <v>39198.3753</v>
      </c>
      <c r="H155" s="87">
        <f t="shared" si="17"/>
        <v>75.292487441437387</v>
      </c>
      <c r="I155" s="87">
        <f t="shared" si="14"/>
        <v>80.45392815043536</v>
      </c>
      <c r="J155" s="87">
        <f t="shared" si="15"/>
        <v>72.577898400804386</v>
      </c>
      <c r="K155" s="87">
        <f t="shared" si="16"/>
        <v>100</v>
      </c>
      <c r="L155" s="87"/>
      <c r="M155" s="87"/>
      <c r="N155" s="87"/>
      <c r="O155" s="87"/>
    </row>
    <row r="156" spans="1:15" ht="15.6" x14ac:dyDescent="0.3">
      <c r="A156" s="87">
        <v>2002</v>
      </c>
      <c r="B156" s="87">
        <v>29631.695899999999</v>
      </c>
      <c r="C156" s="87">
        <v>31486.025300000001</v>
      </c>
      <c r="D156" s="87">
        <v>29003.451400000002</v>
      </c>
      <c r="E156" s="87">
        <v>39262.693500000001</v>
      </c>
      <c r="H156" s="87">
        <f t="shared" si="17"/>
        <v>75.470359413828803</v>
      </c>
      <c r="I156" s="87">
        <f t="shared" si="14"/>
        <v>80.193238143480912</v>
      </c>
      <c r="J156" s="87">
        <f t="shared" si="15"/>
        <v>73.870253960034603</v>
      </c>
      <c r="K156" s="87">
        <f t="shared" si="16"/>
        <v>100</v>
      </c>
      <c r="L156" s="87"/>
      <c r="M156" s="87"/>
      <c r="N156" s="87"/>
      <c r="O156" s="87"/>
    </row>
    <row r="157" spans="1:15" ht="15.6" x14ac:dyDescent="0.3">
      <c r="A157" s="87">
        <v>2003</v>
      </c>
      <c r="B157" s="87">
        <v>29665.6721</v>
      </c>
      <c r="C157" s="87">
        <v>31241.9378</v>
      </c>
      <c r="D157" s="87">
        <v>29868.111799999999</v>
      </c>
      <c r="E157" s="87">
        <v>39695.1322</v>
      </c>
      <c r="H157" s="87">
        <f t="shared" si="17"/>
        <v>74.733778314510815</v>
      </c>
      <c r="I157" s="87">
        <f t="shared" si="14"/>
        <v>78.704707777746108</v>
      </c>
      <c r="J157" s="87">
        <f t="shared" si="15"/>
        <v>75.243764523852619</v>
      </c>
      <c r="K157" s="87">
        <f t="shared" si="16"/>
        <v>100</v>
      </c>
      <c r="L157" s="87"/>
      <c r="M157" s="87"/>
      <c r="N157" s="87"/>
      <c r="O157" s="87"/>
    </row>
    <row r="158" spans="1:15" ht="15.6" x14ac:dyDescent="0.3">
      <c r="A158" s="87">
        <v>2004</v>
      </c>
      <c r="B158" s="87">
        <v>30287.0232</v>
      </c>
      <c r="C158" s="87">
        <v>31616.8446</v>
      </c>
      <c r="D158" s="87">
        <v>30448.5285</v>
      </c>
      <c r="E158" s="87">
        <v>40789.150199999996</v>
      </c>
      <c r="H158" s="87">
        <f t="shared" si="17"/>
        <v>74.252645744014544</v>
      </c>
      <c r="I158" s="87">
        <f t="shared" si="14"/>
        <v>77.512878902782347</v>
      </c>
      <c r="J158" s="87">
        <f t="shared" si="15"/>
        <v>74.648597361560149</v>
      </c>
      <c r="K158" s="87">
        <f t="shared" si="16"/>
        <v>100</v>
      </c>
      <c r="L158" s="87"/>
      <c r="M158" s="87"/>
      <c r="N158" s="87"/>
      <c r="O158" s="87"/>
    </row>
    <row r="159" spans="1:15" ht="15.6" x14ac:dyDescent="0.3">
      <c r="A159" s="87">
        <v>2005</v>
      </c>
      <c r="B159" s="87">
        <v>30588.9401</v>
      </c>
      <c r="C159" s="87">
        <v>31857.7595</v>
      </c>
      <c r="D159" s="87">
        <v>31112.522300000001</v>
      </c>
      <c r="E159" s="87">
        <v>41916.254200000003</v>
      </c>
      <c r="H159" s="87">
        <f t="shared" si="17"/>
        <v>72.976320722856954</v>
      </c>
      <c r="I159" s="87">
        <f t="shared" si="14"/>
        <v>76.003355042159271</v>
      </c>
      <c r="J159" s="87">
        <f t="shared" si="15"/>
        <v>74.225435678362686</v>
      </c>
      <c r="K159" s="87">
        <f t="shared" si="16"/>
        <v>100</v>
      </c>
      <c r="L159" s="87"/>
      <c r="M159" s="87"/>
      <c r="N159" s="87"/>
      <c r="O159" s="87"/>
    </row>
    <row r="160" spans="1:15" ht="15.6" x14ac:dyDescent="0.3">
      <c r="A160" s="87">
        <v>2006</v>
      </c>
      <c r="B160" s="87">
        <v>31135.951400000002</v>
      </c>
      <c r="C160" s="87">
        <v>33075.421699999999</v>
      </c>
      <c r="D160" s="87">
        <v>31708.9228</v>
      </c>
      <c r="E160" s="87">
        <v>43222.6947</v>
      </c>
      <c r="H160" s="87">
        <f t="shared" si="17"/>
        <v>72.036118099781504</v>
      </c>
      <c r="I160" s="87">
        <f t="shared" si="14"/>
        <v>76.523275398653013</v>
      </c>
      <c r="J160" s="87">
        <f t="shared" si="15"/>
        <v>73.361744380088368</v>
      </c>
      <c r="K160" s="87">
        <f t="shared" si="16"/>
        <v>100</v>
      </c>
      <c r="L160" s="87"/>
      <c r="M160" s="87"/>
      <c r="N160" s="87"/>
      <c r="O160" s="87"/>
    </row>
    <row r="161" spans="1:15" ht="15.6" x14ac:dyDescent="0.3">
      <c r="A161" s="87">
        <v>2007</v>
      </c>
      <c r="B161" s="87">
        <v>31673.946899999999</v>
      </c>
      <c r="C161" s="87">
        <v>34201.491099999999</v>
      </c>
      <c r="D161" s="87">
        <v>32229.403699999999</v>
      </c>
      <c r="E161" s="87">
        <v>42813.185400000002</v>
      </c>
      <c r="H161" s="87">
        <f t="shared" si="17"/>
        <v>73.981757264900921</v>
      </c>
      <c r="I161" s="87">
        <f t="shared" si="14"/>
        <v>79.885415627121262</v>
      </c>
      <c r="J161" s="87">
        <f t="shared" si="15"/>
        <v>75.279153837499791</v>
      </c>
      <c r="K161" s="87">
        <f t="shared" si="16"/>
        <v>100</v>
      </c>
      <c r="L161" s="87"/>
      <c r="M161" s="87"/>
      <c r="N161" s="87"/>
      <c r="O161" s="87"/>
    </row>
    <row r="162" spans="1:15" ht="15.6" x14ac:dyDescent="0.3">
      <c r="A162" s="87">
        <v>2008</v>
      </c>
      <c r="B162" s="87">
        <v>31568.6168</v>
      </c>
      <c r="C162" s="87">
        <v>34634.413399999998</v>
      </c>
      <c r="D162" s="87">
        <v>31774.2255</v>
      </c>
      <c r="E162" s="87">
        <v>42029.943500000001</v>
      </c>
      <c r="H162" s="87">
        <f t="shared" si="17"/>
        <v>75.109824499288223</v>
      </c>
      <c r="I162" s="87">
        <f t="shared" si="14"/>
        <v>82.404139800949281</v>
      </c>
      <c r="J162" s="87">
        <f t="shared" si="15"/>
        <v>75.599020255642259</v>
      </c>
      <c r="K162" s="87">
        <f t="shared" si="16"/>
        <v>100.00000000000001</v>
      </c>
      <c r="L162" s="87"/>
      <c r="M162" s="87"/>
      <c r="N162" s="87"/>
      <c r="O162" s="87"/>
    </row>
    <row r="163" spans="1:15" ht="15.6" x14ac:dyDescent="0.3">
      <c r="A163" s="87">
        <v>2009</v>
      </c>
      <c r="B163" s="87">
        <v>30484.435600000001</v>
      </c>
      <c r="C163" s="87">
        <v>32765.279200000001</v>
      </c>
      <c r="D163" s="87">
        <v>30188.330300000001</v>
      </c>
      <c r="E163" s="87">
        <v>40409.2742</v>
      </c>
      <c r="H163" s="87">
        <f t="shared" si="17"/>
        <v>75.439205983066131</v>
      </c>
      <c r="I163" s="87">
        <f t="shared" si="14"/>
        <v>81.083562743128908</v>
      </c>
      <c r="J163" s="87">
        <f t="shared" si="15"/>
        <v>74.706440285433288</v>
      </c>
      <c r="K163" s="87">
        <f t="shared" si="16"/>
        <v>100</v>
      </c>
      <c r="L163" s="87"/>
      <c r="M163" s="87"/>
      <c r="N163" s="87"/>
      <c r="O163" s="87"/>
    </row>
    <row r="164" spans="1:15" ht="15.6" x14ac:dyDescent="0.3">
      <c r="A164" s="87">
        <v>2010</v>
      </c>
      <c r="B164" s="87">
        <v>30949.9326</v>
      </c>
      <c r="C164" s="87">
        <v>34158.5</v>
      </c>
      <c r="D164" s="87">
        <v>30534.35</v>
      </c>
      <c r="E164" s="87">
        <v>41015.615100000003</v>
      </c>
      <c r="H164" s="87">
        <f t="shared" si="17"/>
        <v>75.458901505051415</v>
      </c>
      <c r="I164" s="87">
        <f t="shared" si="14"/>
        <v>83.281696292298193</v>
      </c>
      <c r="J164" s="87">
        <f t="shared" si="15"/>
        <v>74.445671302391361</v>
      </c>
      <c r="K164" s="87">
        <f t="shared" si="16"/>
        <v>100</v>
      </c>
      <c r="L164" s="87"/>
      <c r="M164" s="87"/>
      <c r="N164" s="87"/>
      <c r="O164" s="87"/>
    </row>
    <row r="165" spans="1:15" ht="15.6" x14ac:dyDescent="0.3">
      <c r="A165" s="87">
        <v>2011</v>
      </c>
      <c r="B165" s="87">
        <v>31431.663100000002</v>
      </c>
      <c r="C165" s="87">
        <v>35375.784899999999</v>
      </c>
      <c r="D165" s="87">
        <v>30739.050200000001</v>
      </c>
      <c r="E165" s="87">
        <v>41556.246599999999</v>
      </c>
      <c r="H165" s="87">
        <f t="shared" si="17"/>
        <v>75.636434162463559</v>
      </c>
      <c r="I165" s="87">
        <f t="shared" si="14"/>
        <v>85.127478524492147</v>
      </c>
      <c r="J165" s="87">
        <f t="shared" si="15"/>
        <v>73.969746343742216</v>
      </c>
      <c r="K165" s="87">
        <f t="shared" si="16"/>
        <v>100</v>
      </c>
      <c r="L165" s="87"/>
      <c r="M165" s="87"/>
      <c r="N165" s="87"/>
      <c r="O165" s="87"/>
    </row>
    <row r="166" spans="1:15" ht="15.6" x14ac:dyDescent="0.3">
      <c r="A166" s="87">
        <v>2012</v>
      </c>
      <c r="B166" s="87">
        <v>31338.800200000001</v>
      </c>
      <c r="C166" s="87">
        <v>35554.9427</v>
      </c>
      <c r="D166" s="87">
        <v>30933.1793</v>
      </c>
      <c r="E166" s="87">
        <v>42566.5052</v>
      </c>
      <c r="H166" s="87">
        <f t="shared" si="17"/>
        <v>73.623145834391877</v>
      </c>
      <c r="I166" s="87">
        <f t="shared" si="14"/>
        <v>83.527981761584698</v>
      </c>
      <c r="J166" s="87">
        <f t="shared" si="15"/>
        <v>72.670234858745232</v>
      </c>
      <c r="K166" s="87">
        <f t="shared" si="16"/>
        <v>99.999999999999986</v>
      </c>
      <c r="L166" s="87"/>
      <c r="M166" s="87"/>
      <c r="N166" s="87"/>
      <c r="O166" s="87"/>
    </row>
    <row r="167" spans="1:15" ht="15.6" x14ac:dyDescent="0.3">
      <c r="A167" s="87">
        <v>2013</v>
      </c>
      <c r="B167" s="87">
        <v>31377.544600000001</v>
      </c>
      <c r="C167" s="87">
        <v>35687.320399999997</v>
      </c>
      <c r="D167" s="87">
        <v>31317.1584</v>
      </c>
      <c r="E167" s="87">
        <v>42776.889799999997</v>
      </c>
      <c r="H167" s="87">
        <f t="shared" si="17"/>
        <v>73.351626887095478</v>
      </c>
      <c r="I167" s="87">
        <f t="shared" si="14"/>
        <v>83.42663659479048</v>
      </c>
      <c r="J167" s="87">
        <f t="shared" si="15"/>
        <v>73.210461411338983</v>
      </c>
      <c r="K167" s="87">
        <f t="shared" si="16"/>
        <v>100</v>
      </c>
      <c r="L167" s="87"/>
      <c r="M167" s="87"/>
      <c r="N167" s="87"/>
      <c r="O167" s="87"/>
    </row>
    <row r="168" spans="1:15" ht="15.6" x14ac:dyDescent="0.3">
      <c r="A168" s="87">
        <v>2014</v>
      </c>
      <c r="B168" s="87">
        <v>31425.0429</v>
      </c>
      <c r="C168" s="87">
        <v>36275.751799999998</v>
      </c>
      <c r="D168" s="87">
        <v>32107.161199999999</v>
      </c>
      <c r="E168" s="87">
        <v>43767.028100000003</v>
      </c>
      <c r="H168" s="87">
        <f t="shared" si="17"/>
        <v>71.800723659370419</v>
      </c>
      <c r="I168" s="87">
        <f t="shared" ref="I168:I171" si="18">100*C168/$E168</f>
        <v>82.883744624186619</v>
      </c>
      <c r="J168" s="87">
        <f t="shared" ref="J168:J171" si="19">100*D168/$E168</f>
        <v>73.359244604501697</v>
      </c>
      <c r="K168" s="87">
        <f t="shared" ref="K168:K171" si="20">100*E168/$E168</f>
        <v>100</v>
      </c>
      <c r="L168" s="87"/>
      <c r="M168" s="87"/>
      <c r="N168" s="87"/>
      <c r="O168" s="87"/>
    </row>
    <row r="169" spans="1:15" ht="15.6" x14ac:dyDescent="0.3">
      <c r="A169" s="87">
        <v>2015</v>
      </c>
      <c r="B169" s="87">
        <v>31547.223000000002</v>
      </c>
      <c r="C169" s="87">
        <v>36809.5818</v>
      </c>
      <c r="D169" s="87">
        <v>32616.088100000001</v>
      </c>
      <c r="E169" s="87">
        <v>44511.405599999998</v>
      </c>
      <c r="H169" s="87">
        <f t="shared" ref="H169:H171" si="21">100*B169/$E169</f>
        <v>70.874470430113774</v>
      </c>
      <c r="I169" s="87">
        <f t="shared" si="18"/>
        <v>82.696965651428457</v>
      </c>
      <c r="J169" s="87">
        <f t="shared" si="19"/>
        <v>73.275799001054239</v>
      </c>
      <c r="K169" s="87">
        <f t="shared" si="20"/>
        <v>100</v>
      </c>
      <c r="L169" s="87"/>
      <c r="M169" s="87"/>
      <c r="N169" s="87"/>
      <c r="O169" s="87"/>
    </row>
    <row r="170" spans="1:15" ht="15.6" x14ac:dyDescent="0.3">
      <c r="A170" s="87">
        <v>2016</v>
      </c>
      <c r="B170" s="87">
        <v>31787.3462</v>
      </c>
      <c r="C170" s="87">
        <v>37430.249400000001</v>
      </c>
      <c r="D170" s="87">
        <v>33003.783499999998</v>
      </c>
      <c r="E170" s="87">
        <v>44857.130499999999</v>
      </c>
      <c r="H170" s="87">
        <f t="shared" si="21"/>
        <v>70.863530158265476</v>
      </c>
      <c r="I170" s="87">
        <f t="shared" si="18"/>
        <v>83.443254133253134</v>
      </c>
      <c r="J170" s="87">
        <f t="shared" si="19"/>
        <v>73.575333803396092</v>
      </c>
      <c r="K170" s="87">
        <f t="shared" si="20"/>
        <v>100</v>
      </c>
      <c r="L170" s="87"/>
      <c r="M170" s="87"/>
      <c r="N170" s="87"/>
      <c r="O170" s="87"/>
    </row>
    <row r="171" spans="1:15" ht="15.6" x14ac:dyDescent="0.3">
      <c r="A171" s="87">
        <v>2017</v>
      </c>
      <c r="B171" s="87">
        <v>32239.823499999999</v>
      </c>
      <c r="C171" s="87">
        <v>38277.845600000001</v>
      </c>
      <c r="D171" s="87">
        <v>33393.899299999997</v>
      </c>
      <c r="E171" s="87">
        <v>45554.403200000001</v>
      </c>
      <c r="H171" s="87">
        <f t="shared" si="21"/>
        <v>70.772134492588407</v>
      </c>
      <c r="I171" s="87">
        <f t="shared" si="18"/>
        <v>84.026664627668751</v>
      </c>
      <c r="J171" s="87">
        <f t="shared" si="19"/>
        <v>73.305535698467878</v>
      </c>
      <c r="K171" s="87">
        <f t="shared" si="20"/>
        <v>100</v>
      </c>
      <c r="L171" s="87"/>
      <c r="M171" s="87"/>
      <c r="N171" s="87"/>
      <c r="O171" s="87"/>
    </row>
  </sheetData>
  <mergeCells count="1">
    <mergeCell ref="A97:AD9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9"/>
  <sheetViews>
    <sheetView showGridLines="0" zoomScale="120" zoomScaleNormal="120" zoomScaleSheetLayoutView="100" workbookViewId="0">
      <pane xSplit="2" ySplit="19" topLeftCell="C25" activePane="bottomRight" state="frozen"/>
      <selection activeCell="C27" sqref="C27"/>
      <selection pane="topRight" activeCell="C27" sqref="C27"/>
      <selection pane="bottomLeft" activeCell="C27" sqref="C27"/>
      <selection pane="bottomRight" activeCell="A30" sqref="A30"/>
    </sheetView>
  </sheetViews>
  <sheetFormatPr baseColWidth="10" defaultColWidth="9.109375" defaultRowHeight="10.199999999999999" x14ac:dyDescent="0.2"/>
  <cols>
    <col min="1" max="1" width="15.6640625" style="4" customWidth="1"/>
    <col min="2" max="2" width="3.6640625" style="6" customWidth="1"/>
    <col min="3" max="3" width="7.44140625" style="4" customWidth="1"/>
    <col min="4" max="4" width="2.44140625" style="5" customWidth="1"/>
    <col min="5" max="5" width="7.44140625" style="4" customWidth="1"/>
    <col min="6" max="6" width="2.44140625" style="5" customWidth="1"/>
    <col min="7" max="7" width="7.44140625" style="4" customWidth="1"/>
    <col min="8" max="8" width="2.44140625" style="4" customWidth="1"/>
    <col min="9" max="9" width="7.44140625" style="4" customWidth="1"/>
    <col min="10" max="10" width="2.44140625" style="4" customWidth="1"/>
    <col min="11" max="11" width="7.44140625" style="4" customWidth="1"/>
    <col min="12" max="12" width="2.44140625" style="4" customWidth="1"/>
    <col min="13" max="13" width="7.44140625" style="4" customWidth="1"/>
    <col min="14" max="14" width="2.44140625" style="4" customWidth="1"/>
    <col min="15" max="15" width="7.44140625" style="4" customWidth="1"/>
    <col min="16" max="16" width="2.44140625" style="4" customWidth="1"/>
    <col min="17" max="18" width="7.44140625" style="4" customWidth="1"/>
    <col min="19" max="19" width="2.44140625" style="4" customWidth="1"/>
    <col min="20" max="20" width="7.44140625" style="4" customWidth="1"/>
    <col min="21" max="21" width="2.44140625" style="4" customWidth="1"/>
    <col min="22" max="22" width="7.44140625" style="4" customWidth="1"/>
    <col min="23" max="23" width="2.44140625" style="4" customWidth="1"/>
    <col min="24" max="24" width="7.44140625" style="4" customWidth="1"/>
    <col min="25" max="25" width="2.44140625" style="4" customWidth="1"/>
    <col min="26" max="16384" width="9.109375" style="4"/>
  </cols>
  <sheetData>
    <row r="1" spans="1:25" ht="13.2" x14ac:dyDescent="0.25">
      <c r="A1" s="77" t="s">
        <v>103</v>
      </c>
      <c r="B1" s="76"/>
      <c r="C1" s="74"/>
      <c r="D1" s="75"/>
      <c r="E1" s="74"/>
      <c r="F1" s="75"/>
      <c r="G1" s="74"/>
      <c r="H1" s="74"/>
      <c r="I1" s="74"/>
      <c r="J1" s="74"/>
      <c r="K1" s="74"/>
      <c r="L1" s="74"/>
      <c r="M1" s="74"/>
      <c r="N1" s="74"/>
      <c r="O1" s="74"/>
      <c r="P1" s="74"/>
      <c r="Q1" s="74"/>
      <c r="R1" s="74"/>
      <c r="S1" s="74"/>
      <c r="T1" s="74"/>
      <c r="U1" s="74"/>
      <c r="V1" s="74"/>
      <c r="W1" s="74"/>
      <c r="X1" s="74"/>
      <c r="Y1" s="74"/>
    </row>
    <row r="2" spans="1:25" ht="10.199999999999999" customHeight="1" x14ac:dyDescent="0.2">
      <c r="A2" s="125" t="s">
        <v>85</v>
      </c>
      <c r="B2" s="125"/>
      <c r="C2" s="125"/>
      <c r="D2" s="125"/>
      <c r="E2" s="125"/>
      <c r="F2" s="125"/>
      <c r="G2" s="125"/>
      <c r="H2" s="125"/>
      <c r="I2" s="125"/>
      <c r="J2" s="125"/>
      <c r="K2" s="125"/>
      <c r="L2" s="125"/>
      <c r="M2" s="125"/>
      <c r="N2" s="125"/>
      <c r="O2" s="125"/>
      <c r="P2" s="125"/>
      <c r="Q2" s="125"/>
      <c r="R2" s="125"/>
      <c r="S2" s="125"/>
      <c r="T2" s="125"/>
      <c r="U2" s="125"/>
      <c r="V2" s="125"/>
      <c r="W2" s="125"/>
      <c r="X2" s="125"/>
      <c r="Y2" s="125"/>
    </row>
    <row r="3" spans="1:25" x14ac:dyDescent="0.2">
      <c r="A3" s="125"/>
      <c r="B3" s="125"/>
      <c r="C3" s="125"/>
      <c r="D3" s="125"/>
      <c r="E3" s="125"/>
      <c r="F3" s="125"/>
      <c r="G3" s="125"/>
      <c r="H3" s="125"/>
      <c r="I3" s="125"/>
      <c r="J3" s="125"/>
      <c r="K3" s="125"/>
      <c r="L3" s="125"/>
      <c r="M3" s="125"/>
      <c r="N3" s="125"/>
      <c r="O3" s="125"/>
      <c r="P3" s="125"/>
      <c r="Q3" s="125"/>
      <c r="R3" s="125"/>
      <c r="S3" s="125"/>
      <c r="T3" s="125"/>
      <c r="U3" s="125"/>
      <c r="V3" s="125"/>
      <c r="W3" s="125"/>
      <c r="X3" s="125"/>
      <c r="Y3" s="125"/>
    </row>
    <row r="4" spans="1:25" x14ac:dyDescent="0.2">
      <c r="A4" s="125"/>
      <c r="B4" s="125"/>
      <c r="C4" s="125"/>
      <c r="D4" s="125"/>
      <c r="E4" s="125"/>
      <c r="F4" s="125"/>
      <c r="G4" s="125"/>
      <c r="H4" s="125"/>
      <c r="I4" s="125"/>
      <c r="J4" s="125"/>
      <c r="K4" s="125"/>
      <c r="L4" s="125"/>
      <c r="M4" s="125"/>
      <c r="N4" s="125"/>
      <c r="O4" s="125"/>
      <c r="P4" s="125"/>
      <c r="Q4" s="125"/>
      <c r="R4" s="125"/>
      <c r="S4" s="125"/>
      <c r="T4" s="125"/>
      <c r="U4" s="125"/>
      <c r="V4" s="125"/>
      <c r="W4" s="125"/>
      <c r="X4" s="125"/>
      <c r="Y4" s="125"/>
    </row>
    <row r="5" spans="1:25" x14ac:dyDescent="0.2">
      <c r="A5" s="125"/>
      <c r="B5" s="125"/>
      <c r="C5" s="125"/>
      <c r="D5" s="125"/>
      <c r="E5" s="125"/>
      <c r="F5" s="125"/>
      <c r="G5" s="125"/>
      <c r="H5" s="125"/>
      <c r="I5" s="125"/>
      <c r="J5" s="125"/>
      <c r="K5" s="125"/>
      <c r="L5" s="125"/>
      <c r="M5" s="125"/>
      <c r="N5" s="125"/>
      <c r="O5" s="125"/>
      <c r="P5" s="125"/>
      <c r="Q5" s="125"/>
      <c r="R5" s="125"/>
      <c r="S5" s="125"/>
      <c r="T5" s="125"/>
      <c r="U5" s="125"/>
      <c r="V5" s="125"/>
      <c r="W5" s="125"/>
      <c r="X5" s="125"/>
      <c r="Y5" s="125"/>
    </row>
    <row r="6" spans="1:25" x14ac:dyDescent="0.2">
      <c r="A6" s="73"/>
      <c r="B6" s="73"/>
      <c r="C6" s="73"/>
      <c r="D6" s="73"/>
      <c r="E6" s="73"/>
      <c r="F6" s="73"/>
      <c r="G6" s="73"/>
      <c r="H6" s="73"/>
      <c r="I6" s="73"/>
      <c r="J6" s="73"/>
      <c r="K6" s="73"/>
      <c r="L6" s="73"/>
      <c r="M6" s="73"/>
      <c r="N6" s="73"/>
      <c r="O6" s="73"/>
      <c r="P6" s="73"/>
      <c r="Q6" s="73"/>
      <c r="R6" s="73"/>
      <c r="S6" s="73"/>
      <c r="T6" s="73"/>
      <c r="U6" s="73"/>
      <c r="V6" s="73"/>
      <c r="W6" s="73"/>
      <c r="X6" s="73"/>
      <c r="Y6" s="73"/>
    </row>
    <row r="7" spans="1:25" s="69" customFormat="1" ht="13.2" x14ac:dyDescent="0.25">
      <c r="A7" s="10" t="s">
        <v>84</v>
      </c>
      <c r="B7" s="71"/>
      <c r="D7" s="70"/>
      <c r="F7" s="70"/>
    </row>
    <row r="8" spans="1:25" s="69" customFormat="1" ht="13.2" x14ac:dyDescent="0.25">
      <c r="A8" s="69" t="s">
        <v>83</v>
      </c>
      <c r="B8" s="72" t="s">
        <v>82</v>
      </c>
      <c r="D8" s="70"/>
      <c r="F8" s="70"/>
    </row>
    <row r="9" spans="1:25" s="69" customFormat="1" ht="13.2" x14ac:dyDescent="0.25">
      <c r="A9" s="69" t="s">
        <v>81</v>
      </c>
      <c r="B9" s="71"/>
      <c r="D9" s="70"/>
      <c r="F9" s="70"/>
    </row>
    <row r="10" spans="1:25" s="69" customFormat="1" ht="13.2" x14ac:dyDescent="0.25">
      <c r="B10" s="71"/>
      <c r="D10" s="70"/>
      <c r="F10" s="70"/>
    </row>
    <row r="11" spans="1:25" s="7" customFormat="1" x14ac:dyDescent="0.2">
      <c r="A11" s="68" t="s">
        <v>80</v>
      </c>
      <c r="B11" s="9"/>
      <c r="D11" s="8"/>
      <c r="F11" s="8"/>
      <c r="I11" s="66"/>
    </row>
    <row r="12" spans="1:25" s="7" customFormat="1" x14ac:dyDescent="0.2">
      <c r="A12" s="68" t="s">
        <v>79</v>
      </c>
      <c r="B12" s="9"/>
      <c r="D12" s="8"/>
      <c r="F12" s="8"/>
      <c r="I12" s="66"/>
    </row>
    <row r="13" spans="1:25" s="7" customFormat="1" x14ac:dyDescent="0.2">
      <c r="A13" s="67" t="s">
        <v>78</v>
      </c>
      <c r="B13" s="9"/>
      <c r="D13" s="8"/>
      <c r="F13" s="8"/>
      <c r="I13" s="66"/>
    </row>
    <row r="14" spans="1:25" s="7" customFormat="1" x14ac:dyDescent="0.2">
      <c r="A14" s="67"/>
      <c r="B14" s="9"/>
      <c r="D14" s="8"/>
      <c r="F14" s="8"/>
      <c r="I14" s="66"/>
    </row>
    <row r="15" spans="1:25" s="7" customFormat="1" x14ac:dyDescent="0.2">
      <c r="B15" s="9"/>
      <c r="D15" s="8"/>
      <c r="F15" s="8"/>
      <c r="I15" s="66"/>
    </row>
    <row r="16" spans="1:25" s="7" customFormat="1" ht="24" customHeight="1" x14ac:dyDescent="0.2">
      <c r="B16" s="9"/>
      <c r="C16" s="123" t="s">
        <v>77</v>
      </c>
      <c r="D16" s="124"/>
      <c r="E16" s="124"/>
      <c r="F16" s="124"/>
      <c r="G16" s="124"/>
      <c r="H16" s="124"/>
      <c r="I16" s="124"/>
      <c r="J16" s="124"/>
      <c r="K16" s="123" t="s">
        <v>76</v>
      </c>
      <c r="L16" s="124"/>
      <c r="M16" s="124"/>
      <c r="N16" s="124"/>
      <c r="O16" s="124"/>
      <c r="P16" s="124"/>
      <c r="Q16" s="124"/>
      <c r="R16" s="123" t="s">
        <v>75</v>
      </c>
      <c r="S16" s="124"/>
      <c r="T16" s="124"/>
      <c r="U16" s="124"/>
      <c r="V16" s="124"/>
      <c r="W16" s="124"/>
      <c r="X16" s="124"/>
      <c r="Y16" s="126"/>
    </row>
    <row r="17" spans="1:25" s="7" customFormat="1" ht="12.75" customHeight="1" x14ac:dyDescent="0.2">
      <c r="B17" s="9"/>
      <c r="C17" s="127" t="s">
        <v>74</v>
      </c>
      <c r="D17" s="128"/>
      <c r="E17" s="119" t="s">
        <v>73</v>
      </c>
      <c r="F17" s="131"/>
      <c r="G17" s="131"/>
      <c r="H17" s="131"/>
      <c r="I17" s="131"/>
      <c r="J17" s="120"/>
      <c r="K17" s="127" t="s">
        <v>74</v>
      </c>
      <c r="L17" s="128"/>
      <c r="M17" s="119" t="s">
        <v>73</v>
      </c>
      <c r="N17" s="131"/>
      <c r="O17" s="131"/>
      <c r="P17" s="131"/>
      <c r="Q17" s="131"/>
      <c r="R17" s="127" t="s">
        <v>74</v>
      </c>
      <c r="S17" s="128"/>
      <c r="T17" s="119" t="s">
        <v>73</v>
      </c>
      <c r="U17" s="131"/>
      <c r="V17" s="131"/>
      <c r="W17" s="131"/>
      <c r="X17" s="131"/>
      <c r="Y17" s="120"/>
    </row>
    <row r="18" spans="1:25" s="7" customFormat="1" ht="43.5" customHeight="1" x14ac:dyDescent="0.2">
      <c r="A18" s="65"/>
      <c r="B18" s="62"/>
      <c r="C18" s="129"/>
      <c r="D18" s="130"/>
      <c r="E18" s="119" t="s">
        <v>72</v>
      </c>
      <c r="F18" s="120"/>
      <c r="G18" s="119" t="s">
        <v>71</v>
      </c>
      <c r="H18" s="120"/>
      <c r="I18" s="119" t="s">
        <v>70</v>
      </c>
      <c r="J18" s="120"/>
      <c r="K18" s="129"/>
      <c r="L18" s="130"/>
      <c r="M18" s="119" t="s">
        <v>72</v>
      </c>
      <c r="N18" s="120"/>
      <c r="O18" s="119" t="s">
        <v>71</v>
      </c>
      <c r="P18" s="120"/>
      <c r="Q18" s="64" t="s">
        <v>70</v>
      </c>
      <c r="R18" s="129"/>
      <c r="S18" s="130"/>
      <c r="T18" s="119" t="s">
        <v>72</v>
      </c>
      <c r="U18" s="120"/>
      <c r="V18" s="119" t="s">
        <v>71</v>
      </c>
      <c r="W18" s="120"/>
      <c r="X18" s="119" t="s">
        <v>70</v>
      </c>
      <c r="Y18" s="120"/>
    </row>
    <row r="19" spans="1:25" s="7" customFormat="1" x14ac:dyDescent="0.2">
      <c r="A19" s="63"/>
      <c r="B19" s="62"/>
      <c r="C19" s="121">
        <v>1</v>
      </c>
      <c r="D19" s="122"/>
      <c r="E19" s="121">
        <v>2</v>
      </c>
      <c r="F19" s="122"/>
      <c r="G19" s="121">
        <v>3</v>
      </c>
      <c r="H19" s="122"/>
      <c r="I19" s="121">
        <v>4</v>
      </c>
      <c r="J19" s="122"/>
      <c r="K19" s="121">
        <v>5</v>
      </c>
      <c r="L19" s="122"/>
      <c r="M19" s="121">
        <v>6</v>
      </c>
      <c r="N19" s="122"/>
      <c r="O19" s="121">
        <v>7</v>
      </c>
      <c r="P19" s="122"/>
      <c r="Q19" s="61">
        <v>8</v>
      </c>
      <c r="R19" s="121">
        <v>9</v>
      </c>
      <c r="S19" s="122"/>
      <c r="T19" s="121">
        <v>10</v>
      </c>
      <c r="U19" s="122"/>
      <c r="V19" s="121">
        <v>11</v>
      </c>
      <c r="W19" s="122"/>
      <c r="X19" s="121">
        <v>12</v>
      </c>
      <c r="Y19" s="122"/>
    </row>
    <row r="20" spans="1:25" x14ac:dyDescent="0.2">
      <c r="A20" s="60" t="s">
        <v>69</v>
      </c>
      <c r="B20" s="59"/>
      <c r="C20" s="58"/>
      <c r="D20" s="57"/>
      <c r="E20" s="56"/>
      <c r="F20" s="55"/>
      <c r="G20" s="56"/>
      <c r="H20" s="55"/>
      <c r="I20" s="56"/>
      <c r="J20" s="55"/>
      <c r="K20" s="56"/>
      <c r="L20" s="55"/>
      <c r="M20" s="56"/>
      <c r="N20" s="55"/>
      <c r="O20" s="56"/>
      <c r="P20" s="55"/>
      <c r="Q20" s="56"/>
      <c r="R20" s="56"/>
      <c r="S20" s="55"/>
      <c r="T20" s="56"/>
      <c r="U20" s="55"/>
      <c r="V20" s="56"/>
      <c r="W20" s="55"/>
      <c r="X20" s="56"/>
      <c r="Y20" s="55"/>
    </row>
    <row r="21" spans="1:25" x14ac:dyDescent="0.2">
      <c r="A21" s="46"/>
      <c r="B21" s="50"/>
      <c r="C21" s="49" t="s">
        <v>29</v>
      </c>
      <c r="D21" s="47"/>
      <c r="E21" s="48"/>
      <c r="F21" s="47"/>
      <c r="G21" s="48"/>
      <c r="H21" s="47"/>
      <c r="I21" s="48"/>
      <c r="J21" s="47"/>
      <c r="K21" s="48" t="s">
        <v>29</v>
      </c>
      <c r="L21" s="47"/>
      <c r="M21" s="48" t="s">
        <v>29</v>
      </c>
      <c r="N21" s="47"/>
      <c r="O21" s="48" t="s">
        <v>29</v>
      </c>
      <c r="P21" s="47"/>
      <c r="Q21" s="48" t="s">
        <v>29</v>
      </c>
      <c r="R21" s="48" t="s">
        <v>29</v>
      </c>
      <c r="S21" s="47"/>
      <c r="T21" s="48" t="s">
        <v>29</v>
      </c>
      <c r="U21" s="47"/>
      <c r="V21" s="48" t="s">
        <v>29</v>
      </c>
      <c r="W21" s="47"/>
      <c r="X21" s="48" t="s">
        <v>29</v>
      </c>
      <c r="Y21" s="34"/>
    </row>
    <row r="22" spans="1:25" x14ac:dyDescent="0.2">
      <c r="A22" s="54" t="s">
        <v>0</v>
      </c>
      <c r="B22" s="32"/>
      <c r="C22" s="53">
        <f>C34/100</f>
        <v>0.91308906852826</v>
      </c>
      <c r="D22" s="52"/>
      <c r="E22" s="53">
        <f>E34/100</f>
        <v>8.5745288355031993E-2</v>
      </c>
      <c r="F22" s="52"/>
      <c r="G22" s="53">
        <f>G34/100</f>
        <v>1.1656431167042999E-3</v>
      </c>
      <c r="H22" s="52"/>
      <c r="I22" s="53">
        <f>I34/100</f>
        <v>8.6910931471735994E-2</v>
      </c>
      <c r="J22" s="52"/>
      <c r="K22" s="53">
        <f>K34/100</f>
        <v>0.34743184854789</v>
      </c>
      <c r="L22" s="52"/>
      <c r="M22" s="53">
        <f>M34/100</f>
        <v>0.46188779923431</v>
      </c>
      <c r="N22" s="52"/>
      <c r="O22" s="53">
        <f>O34/100</f>
        <v>0.19068035221778998</v>
      </c>
      <c r="P22" s="52"/>
      <c r="Q22" s="53">
        <f>Q34/100</f>
        <v>0.65256815145210989</v>
      </c>
      <c r="R22" s="52"/>
      <c r="S22" s="53">
        <f>S34/100</f>
        <v>0</v>
      </c>
      <c r="T22" s="52"/>
      <c r="U22" s="53">
        <f>U34/100</f>
        <v>0</v>
      </c>
      <c r="V22" s="52"/>
      <c r="W22" s="53">
        <f>W34/100</f>
        <v>0</v>
      </c>
      <c r="X22" s="52"/>
      <c r="Y22" s="34" t="s">
        <v>11</v>
      </c>
    </row>
    <row r="23" spans="1:25" x14ac:dyDescent="0.2">
      <c r="A23" s="46" t="s">
        <v>68</v>
      </c>
      <c r="B23" s="50"/>
      <c r="C23" s="51">
        <f>AVERAGE(C31,C36,C38,C39)/100</f>
        <v>0.85429027409247993</v>
      </c>
      <c r="D23" s="51"/>
      <c r="E23" s="51">
        <f>AVERAGE(E31,E36,E38,E39)/100</f>
        <v>0.1094689262414435</v>
      </c>
      <c r="F23" s="51"/>
      <c r="G23" s="51">
        <f>AVERAGE(G31,G36,G38,G39)/100</f>
        <v>3.6240799666079002E-2</v>
      </c>
      <c r="H23" s="51"/>
      <c r="I23" s="51">
        <f>AVERAGE(I31,I36,I38,I39)/100</f>
        <v>0.14570972590752052</v>
      </c>
      <c r="J23" s="51"/>
      <c r="K23" s="51">
        <f>AVERAGE(K31,K36,K38,K39)/100</f>
        <v>0.41530428640535999</v>
      </c>
      <c r="L23" s="51"/>
      <c r="M23" s="51">
        <f>AVERAGE(M31,M36,M38,M39)/100</f>
        <v>0.38943639800410751</v>
      </c>
      <c r="N23" s="51"/>
      <c r="O23" s="51">
        <f>AVERAGE(O31,O36,O38,O39)/100</f>
        <v>0.19525931559054002</v>
      </c>
      <c r="P23" s="51"/>
      <c r="Q23" s="51">
        <f>AVERAGE(Q31,Q36,Q38,Q39)/100</f>
        <v>0.58469571359464001</v>
      </c>
      <c r="R23" s="51"/>
      <c r="S23" s="51" t="e">
        <f>AVERAGE(S31,S36,S38,S39)/100</f>
        <v>#DIV/0!</v>
      </c>
      <c r="T23" s="51"/>
      <c r="U23" s="51" t="e">
        <f>AVERAGE(U31,U36,U38,U39)/100</f>
        <v>#DIV/0!</v>
      </c>
      <c r="V23" s="51"/>
      <c r="W23" s="51" t="e">
        <f>AVERAGE(W31,W36,W38,W39)/100</f>
        <v>#DIV/0!</v>
      </c>
      <c r="X23" s="51"/>
      <c r="Y23" s="34"/>
    </row>
    <row r="24" spans="1:25" x14ac:dyDescent="0.2">
      <c r="A24" s="46" t="s">
        <v>67</v>
      </c>
      <c r="B24" s="50"/>
      <c r="C24" s="51">
        <f>AVERAGE(C42,C44,C57)/100</f>
        <v>0.90760599663734343</v>
      </c>
      <c r="D24" s="51"/>
      <c r="E24" s="51">
        <f>AVERAGE(E42,E44,E57)/100</f>
        <v>8.3248327290170995E-2</v>
      </c>
      <c r="F24" s="51"/>
      <c r="G24" s="51">
        <f>AVERAGE(G42,G44,G57)/100</f>
        <v>9.1456760724884321E-3</v>
      </c>
      <c r="H24" s="51"/>
      <c r="I24" s="51">
        <f>AVERAGE(I42,I44,I57)/100</f>
        <v>9.2394003362658322E-2</v>
      </c>
      <c r="J24" s="51"/>
      <c r="K24" s="51">
        <f>AVERAGE(K42,K44,K57)/100</f>
        <v>0.7068056879839133</v>
      </c>
      <c r="L24" s="51"/>
      <c r="M24" s="51">
        <f>AVERAGE(M42,M44,M57)/100</f>
        <v>0.22339551001978999</v>
      </c>
      <c r="N24" s="51"/>
      <c r="O24" s="51">
        <f>AVERAGE(O42,O44,O57)/100</f>
        <v>6.9798801996297996E-2</v>
      </c>
      <c r="P24" s="51"/>
      <c r="Q24" s="51">
        <f>AVERAGE(Q42,Q44,Q57)/100</f>
        <v>0.29319431201608664</v>
      </c>
      <c r="R24" s="51"/>
      <c r="S24" s="51" t="e">
        <f>AVERAGE(S42,S44,S57)/100</f>
        <v>#DIV/0!</v>
      </c>
      <c r="T24" s="51"/>
      <c r="U24" s="51" t="e">
        <f>AVERAGE(U42,U44,U57)/100</f>
        <v>#DIV/0!</v>
      </c>
      <c r="V24" s="51"/>
      <c r="W24" s="51" t="e">
        <f>AVERAGE(W42,W44,W57)/100</f>
        <v>#DIV/0!</v>
      </c>
      <c r="X24" s="51"/>
      <c r="Y24" s="34"/>
    </row>
    <row r="25" spans="1:25" x14ac:dyDescent="0.2">
      <c r="A25" s="46" t="s">
        <v>66</v>
      </c>
      <c r="B25" s="50"/>
      <c r="C25" s="51">
        <f>AVERAGE(C60,C64,C66,C69,C67)/100</f>
        <v>0.96037130834976991</v>
      </c>
      <c r="D25" s="51"/>
      <c r="E25" s="51">
        <f>AVERAGE(E60,E64,E66,E69,E67)/100</f>
        <v>1.161890986459E-2</v>
      </c>
      <c r="F25" s="51"/>
      <c r="G25" s="51">
        <f>AVERAGE(G60,G64,G66,G69,G67)/100</f>
        <v>3.4645862099116666E-3</v>
      </c>
      <c r="H25" s="51"/>
      <c r="I25" s="51">
        <f>AVERAGE(I60,I64,I66,I69,I67)/100</f>
        <v>3.9628691650230606E-2</v>
      </c>
      <c r="J25" s="51"/>
      <c r="K25" s="51">
        <f>AVERAGE(K60,K64,K66,K69,K67)/100</f>
        <v>0.92061116988521197</v>
      </c>
      <c r="L25" s="51"/>
      <c r="M25" s="51">
        <f>AVERAGE(M60,M64,M66,M69,M67)/100</f>
        <v>2.3504524820663036E-2</v>
      </c>
      <c r="N25" s="51"/>
      <c r="O25" s="51">
        <f>AVERAGE(O60,O64,O66,O69,O67)/100</f>
        <v>4.3824353553495995E-2</v>
      </c>
      <c r="P25" s="51"/>
      <c r="Q25" s="51">
        <f>AVERAGE(Q60,Q64,Q66,Q69,Q67)/100</f>
        <v>7.938883011478981E-2</v>
      </c>
      <c r="R25" s="51"/>
      <c r="S25" s="51" t="e">
        <f>AVERAGE(S60,S64,S66,S69,S67)/100</f>
        <v>#DIV/0!</v>
      </c>
      <c r="T25" s="51"/>
      <c r="U25" s="51" t="e">
        <f>AVERAGE(U60,U64,U66,U69,U67)/100</f>
        <v>#DIV/0!</v>
      </c>
      <c r="V25" s="51"/>
      <c r="W25" s="51" t="e">
        <f>AVERAGE(W60,W64,W66,W69,W67)/100</f>
        <v>#DIV/0!</v>
      </c>
      <c r="X25" s="51"/>
      <c r="Y25" s="34"/>
    </row>
    <row r="26" spans="1:25" x14ac:dyDescent="0.2">
      <c r="A26" s="46" t="s">
        <v>120</v>
      </c>
      <c r="B26" s="50"/>
      <c r="C26" s="51">
        <f>AVERAGE(C32,C33)/100</f>
        <v>0.89696479134799001</v>
      </c>
      <c r="D26" s="51"/>
      <c r="E26" s="51">
        <f>AVERAGE(E32,E33)/100</f>
        <v>8.4483834281594505E-2</v>
      </c>
      <c r="F26" s="51"/>
      <c r="G26" s="51">
        <f>AVERAGE(G32,G33)/100</f>
        <v>1.8551374370415E-2</v>
      </c>
      <c r="H26" s="51"/>
      <c r="I26" s="51">
        <f>AVERAGE(I32,I33)/100</f>
        <v>0.10303520865200851</v>
      </c>
      <c r="J26" s="51"/>
      <c r="K26" s="51">
        <f>AVERAGE(K32,K33)/100</f>
        <v>0.34212938703033002</v>
      </c>
      <c r="L26" s="51"/>
      <c r="M26" s="51">
        <f>AVERAGE(M32,M33)/100</f>
        <v>0.46360387572150002</v>
      </c>
      <c r="N26" s="51"/>
      <c r="O26" s="51">
        <f>AVERAGE(O32,O33)/100</f>
        <v>0.19426673724816002</v>
      </c>
      <c r="P26" s="51"/>
      <c r="Q26" s="51">
        <f>AVERAGE(Q32,Q33)/100</f>
        <v>0.65787061296967009</v>
      </c>
      <c r="R26" s="48"/>
      <c r="S26" s="47"/>
      <c r="T26" s="48"/>
      <c r="U26" s="47"/>
      <c r="V26" s="48"/>
      <c r="W26" s="47"/>
      <c r="X26" s="48"/>
      <c r="Y26" s="34"/>
    </row>
    <row r="27" spans="1:25" x14ac:dyDescent="0.2">
      <c r="A27" s="46" t="s">
        <v>121</v>
      </c>
      <c r="B27" s="50"/>
      <c r="C27" s="51">
        <f>AVERAGE(C35,C37)/100</f>
        <v>0.79855081944739492</v>
      </c>
      <c r="D27" s="51"/>
      <c r="E27" s="51">
        <f>AVERAGE(E35,E37)/100</f>
        <v>0.17076747583977001</v>
      </c>
      <c r="F27" s="51"/>
      <c r="G27" s="51">
        <f>AVERAGE(G35,G37)/100</f>
        <v>1.4063647934694002E-3</v>
      </c>
      <c r="H27" s="51"/>
      <c r="I27" s="51">
        <f>AVERAGE(I35,I37)/100</f>
        <v>0.201449180552605</v>
      </c>
      <c r="J27" s="51"/>
      <c r="K27" s="51">
        <f>AVERAGE(K35,K37)/100</f>
        <v>0.40657634369494999</v>
      </c>
      <c r="L27" s="51"/>
      <c r="M27" s="51">
        <f>AVERAGE(M35,M37)/100</f>
        <v>0.54944211606426996</v>
      </c>
      <c r="N27" s="51"/>
      <c r="O27" s="51">
        <f>AVERAGE(O35,O37)/100</f>
        <v>9.3946308132063006E-2</v>
      </c>
      <c r="P27" s="51"/>
      <c r="Q27" s="51">
        <f>AVERAGE(Q35,Q37)/100</f>
        <v>0.59342365630505001</v>
      </c>
      <c r="R27" s="48"/>
      <c r="S27" s="47"/>
      <c r="T27" s="48"/>
      <c r="U27" s="47"/>
      <c r="V27" s="48"/>
      <c r="W27" s="47"/>
      <c r="X27" s="48"/>
      <c r="Y27" s="34"/>
    </row>
    <row r="28" spans="1:25" x14ac:dyDescent="0.2">
      <c r="A28" s="46" t="s">
        <v>122</v>
      </c>
      <c r="B28" s="50"/>
      <c r="C28" s="51">
        <f>AVERAGE(C50,C51)/100</f>
        <v>0.85659550695549991</v>
      </c>
      <c r="D28" s="51"/>
      <c r="E28" s="51">
        <f>AVERAGE(E50,E51)/100</f>
        <v>0.11801381354788049</v>
      </c>
      <c r="F28" s="51"/>
      <c r="G28" s="51">
        <f>AVERAGE(G50,G51)/100</f>
        <v>2.5390679496618499E-2</v>
      </c>
      <c r="H28" s="51"/>
      <c r="I28" s="51">
        <f>AVERAGE(I50,I51)/100</f>
        <v>0.14340449304450051</v>
      </c>
      <c r="J28" s="51"/>
      <c r="K28" s="51">
        <f>AVERAGE(K50,K51)/100</f>
        <v>0.75776394897935007</v>
      </c>
      <c r="L28" s="51"/>
      <c r="M28" s="51">
        <f>AVERAGE(M50,M51)/100</f>
        <v>0.13054398031507</v>
      </c>
      <c r="N28" s="51"/>
      <c r="O28" s="51">
        <f>AVERAGE(O50,O51)/100</f>
        <v>0.11529264570085999</v>
      </c>
      <c r="P28" s="51"/>
      <c r="Q28" s="51">
        <f>AVERAGE(Q50,Q51)/100</f>
        <v>0.24223605102065002</v>
      </c>
      <c r="R28" s="48"/>
      <c r="S28" s="47"/>
      <c r="T28" s="48"/>
      <c r="U28" s="47"/>
      <c r="V28" s="48"/>
      <c r="W28" s="47"/>
      <c r="X28" s="48"/>
      <c r="Y28" s="34"/>
    </row>
    <row r="29" spans="1:25" x14ac:dyDescent="0.2">
      <c r="A29" s="46" t="s">
        <v>123</v>
      </c>
      <c r="B29" s="50"/>
      <c r="C29" s="51">
        <f>AVERAGE(C48,C62)/100</f>
        <v>0.84777286969116006</v>
      </c>
      <c r="D29" s="51"/>
      <c r="E29" s="51">
        <f>AVERAGE(E48,E62)/100</f>
        <v>0.15167902939899999</v>
      </c>
      <c r="F29" s="51"/>
      <c r="G29" s="51">
        <f>AVERAGE(G48,G62)/100</f>
        <v>5.4810090983984999E-4</v>
      </c>
      <c r="H29" s="51"/>
      <c r="I29" s="51">
        <f>AVERAGE(I48,I62)/100</f>
        <v>0.15222713030884</v>
      </c>
      <c r="J29" s="51"/>
      <c r="K29" s="51">
        <f>AVERAGE(K48,K62)/100</f>
        <v>0.78609967175235995</v>
      </c>
      <c r="L29" s="51"/>
      <c r="M29" s="51">
        <f>AVERAGE(M48,M62)/100</f>
        <v>0.28515632929746998</v>
      </c>
      <c r="N29" s="51"/>
      <c r="O29" s="51">
        <f>AVERAGE(O48,O62)/100</f>
        <v>3.0178816755214999E-3</v>
      </c>
      <c r="P29" s="51"/>
      <c r="Q29" s="51">
        <f>AVERAGE(Q48,Q62)/100</f>
        <v>0.21390032824763999</v>
      </c>
      <c r="R29" s="48"/>
      <c r="S29" s="47"/>
      <c r="T29" s="48"/>
      <c r="U29" s="47"/>
      <c r="V29" s="48"/>
      <c r="W29" s="47"/>
      <c r="X29" s="48"/>
      <c r="Y29" s="34"/>
    </row>
    <row r="30" spans="1:25" x14ac:dyDescent="0.2">
      <c r="A30" s="46"/>
      <c r="B30" s="50"/>
      <c r="C30" s="49"/>
      <c r="D30" s="47"/>
      <c r="E30" s="48"/>
      <c r="F30" s="47"/>
      <c r="G30" s="48"/>
      <c r="H30" s="47"/>
      <c r="I30" s="48"/>
      <c r="J30" s="47"/>
      <c r="K30" s="48"/>
      <c r="L30" s="47"/>
      <c r="M30" s="48"/>
      <c r="N30" s="47"/>
      <c r="O30" s="48"/>
      <c r="P30" s="47"/>
      <c r="Q30" s="48"/>
      <c r="R30" s="48"/>
      <c r="S30" s="47"/>
      <c r="T30" s="48"/>
      <c r="U30" s="47"/>
      <c r="V30" s="48"/>
      <c r="W30" s="47"/>
      <c r="X30" s="48"/>
      <c r="Y30" s="34"/>
    </row>
    <row r="31" spans="1:25" x14ac:dyDescent="0.2">
      <c r="A31" s="39" t="s">
        <v>65</v>
      </c>
      <c r="B31" s="38"/>
      <c r="C31" s="37">
        <v>86.858060090286997</v>
      </c>
      <c r="D31" s="34"/>
      <c r="E31" s="36">
        <v>11.029831825823001</v>
      </c>
      <c r="F31" s="34"/>
      <c r="G31" s="36">
        <v>2.1121080838904001</v>
      </c>
      <c r="H31" s="34"/>
      <c r="I31" s="36">
        <v>13.141939909713001</v>
      </c>
      <c r="J31" s="34"/>
      <c r="K31" s="36">
        <v>27.881701507830002</v>
      </c>
      <c r="L31" s="34"/>
      <c r="M31" s="36">
        <v>47.615653388382</v>
      </c>
      <c r="N31" s="34"/>
      <c r="O31" s="36">
        <v>24.502645103788002</v>
      </c>
      <c r="P31" s="34"/>
      <c r="Q31" s="36">
        <v>72.118298492169998</v>
      </c>
      <c r="R31" s="36">
        <v>71.247175877800004</v>
      </c>
      <c r="S31" s="34"/>
      <c r="T31" s="36">
        <v>20.714000837941999</v>
      </c>
      <c r="U31" s="34"/>
      <c r="V31" s="36">
        <v>8.0388232842585996</v>
      </c>
      <c r="W31" s="34"/>
      <c r="X31" s="36">
        <v>28.7528241222</v>
      </c>
      <c r="Y31" s="34"/>
    </row>
    <row r="32" spans="1:25" x14ac:dyDescent="0.2">
      <c r="A32" s="39" t="s">
        <v>64</v>
      </c>
      <c r="B32" s="38">
        <v>3</v>
      </c>
      <c r="C32" s="37">
        <v>92.406965947239001</v>
      </c>
      <c r="D32" s="34"/>
      <c r="E32" s="36">
        <v>5.2090816368009003</v>
      </c>
      <c r="F32" s="34"/>
      <c r="G32" s="36">
        <v>2.3839524159597998</v>
      </c>
      <c r="H32" s="34"/>
      <c r="I32" s="36">
        <v>7.5930340527607001</v>
      </c>
      <c r="J32" s="34"/>
      <c r="K32" s="36">
        <v>34.095156329136998</v>
      </c>
      <c r="L32" s="34"/>
      <c r="M32" s="36">
        <v>50.826761716156</v>
      </c>
      <c r="N32" s="34"/>
      <c r="O32" s="36">
        <v>15.078081954707001</v>
      </c>
      <c r="P32" s="34"/>
      <c r="Q32" s="36">
        <v>65.904843670863002</v>
      </c>
      <c r="R32" s="36">
        <v>72.285682470056003</v>
      </c>
      <c r="S32" s="34"/>
      <c r="T32" s="36">
        <v>20.950082961568999</v>
      </c>
      <c r="U32" s="34"/>
      <c r="V32" s="36">
        <v>6.7642345683751</v>
      </c>
      <c r="W32" s="34"/>
      <c r="X32" s="36">
        <v>27.714317529944001</v>
      </c>
      <c r="Y32" s="34"/>
    </row>
    <row r="33" spans="1:25" x14ac:dyDescent="0.2">
      <c r="A33" s="33" t="s">
        <v>63</v>
      </c>
      <c r="B33" s="32"/>
      <c r="C33" s="31">
        <v>86.985992322358996</v>
      </c>
      <c r="D33" s="29"/>
      <c r="E33" s="35">
        <v>11.687685219518</v>
      </c>
      <c r="F33" s="29"/>
      <c r="G33" s="35">
        <v>1.3263224581232</v>
      </c>
      <c r="H33" s="29"/>
      <c r="I33" s="35">
        <v>13.014007677641001</v>
      </c>
      <c r="J33" s="29"/>
      <c r="K33" s="35">
        <v>34.330721076929002</v>
      </c>
      <c r="L33" s="29"/>
      <c r="M33" s="35">
        <v>41.894013428144</v>
      </c>
      <c r="N33" s="29"/>
      <c r="O33" s="35">
        <v>23.775265494925002</v>
      </c>
      <c r="P33" s="29"/>
      <c r="Q33" s="35">
        <v>65.669278923071005</v>
      </c>
      <c r="R33" s="35">
        <v>68.004873894620999</v>
      </c>
      <c r="S33" s="29"/>
      <c r="T33" s="35">
        <v>22.576431577364001</v>
      </c>
      <c r="U33" s="29"/>
      <c r="V33" s="35">
        <v>9.4186945280145995</v>
      </c>
      <c r="W33" s="29"/>
      <c r="X33" s="35">
        <v>31.995126105379001</v>
      </c>
      <c r="Y33" s="29"/>
    </row>
    <row r="34" spans="1:25" x14ac:dyDescent="0.2">
      <c r="A34" s="33" t="s">
        <v>62</v>
      </c>
      <c r="B34" s="32"/>
      <c r="C34" s="31">
        <v>91.308906852825999</v>
      </c>
      <c r="D34" s="29"/>
      <c r="E34" s="35">
        <v>8.5745288355031999</v>
      </c>
      <c r="F34" s="29"/>
      <c r="G34" s="35">
        <v>0.11656431167042999</v>
      </c>
      <c r="H34" s="29"/>
      <c r="I34" s="35">
        <v>8.6910931471735999</v>
      </c>
      <c r="J34" s="29"/>
      <c r="K34" s="35">
        <v>34.743184854789</v>
      </c>
      <c r="L34" s="29"/>
      <c r="M34" s="35">
        <v>46.188779923430999</v>
      </c>
      <c r="N34" s="29"/>
      <c r="O34" s="35">
        <v>19.068035221778999</v>
      </c>
      <c r="P34" s="29"/>
      <c r="Q34" s="35">
        <v>65.256815145210993</v>
      </c>
      <c r="R34" s="35">
        <v>66.977174416886996</v>
      </c>
      <c r="S34" s="29"/>
      <c r="T34" s="35">
        <v>24.754290375210999</v>
      </c>
      <c r="U34" s="29"/>
      <c r="V34" s="35">
        <v>8.2685352079005003</v>
      </c>
      <c r="W34" s="29"/>
      <c r="X34" s="35">
        <v>33.022825583112997</v>
      </c>
      <c r="Y34" s="34" t="s">
        <v>11</v>
      </c>
    </row>
    <row r="35" spans="1:25" x14ac:dyDescent="0.2">
      <c r="A35" s="40" t="s">
        <v>61</v>
      </c>
      <c r="B35" s="38">
        <v>4</v>
      </c>
      <c r="C35" s="37">
        <v>82.782615936675995</v>
      </c>
      <c r="D35" s="34"/>
      <c r="E35" s="36">
        <v>17.076747583976999</v>
      </c>
      <c r="F35" s="34"/>
      <c r="G35" s="36">
        <v>0.14063647934694001</v>
      </c>
      <c r="H35" s="34"/>
      <c r="I35" s="36">
        <v>17.217384063324001</v>
      </c>
      <c r="J35" s="34"/>
      <c r="K35" s="36">
        <v>35.661157580367998</v>
      </c>
      <c r="L35" s="34"/>
      <c r="M35" s="36">
        <v>54.944211606426997</v>
      </c>
      <c r="N35" s="34"/>
      <c r="O35" s="36">
        <v>9.3946308132062999</v>
      </c>
      <c r="P35" s="34"/>
      <c r="Q35" s="36">
        <v>64.338842419632002</v>
      </c>
      <c r="R35" s="36">
        <v>64.424724867742995</v>
      </c>
      <c r="S35" s="34"/>
      <c r="T35" s="36">
        <v>31.829406008178001</v>
      </c>
      <c r="U35" s="34"/>
      <c r="V35" s="36">
        <v>3.7458691240783</v>
      </c>
      <c r="W35" s="34"/>
      <c r="X35" s="36">
        <v>35.575275132256998</v>
      </c>
      <c r="Y35" s="29"/>
    </row>
    <row r="36" spans="1:25" x14ac:dyDescent="0.2">
      <c r="A36" s="40" t="s">
        <v>60</v>
      </c>
      <c r="B36" s="38"/>
      <c r="C36" s="37">
        <v>81.331087638135003</v>
      </c>
      <c r="D36" s="34"/>
      <c r="E36" s="36">
        <v>16.164562903656002</v>
      </c>
      <c r="F36" s="34"/>
      <c r="G36" s="36">
        <v>2.5043494582086998</v>
      </c>
      <c r="H36" s="34"/>
      <c r="I36" s="36">
        <v>18.668912361865001</v>
      </c>
      <c r="J36" s="34"/>
      <c r="K36" s="36">
        <v>38.759950410102</v>
      </c>
      <c r="L36" s="34"/>
      <c r="M36" s="36">
        <v>47.647207500053</v>
      </c>
      <c r="N36" s="34"/>
      <c r="O36" s="36">
        <v>13.592842089845</v>
      </c>
      <c r="P36" s="34"/>
      <c r="Q36" s="36">
        <v>61.240049589898</v>
      </c>
      <c r="R36" s="36">
        <v>67.732974209423006</v>
      </c>
      <c r="S36" s="34"/>
      <c r="T36" s="36">
        <v>26.220779395230998</v>
      </c>
      <c r="U36" s="34"/>
      <c r="V36" s="36">
        <v>6.0462463953462002</v>
      </c>
      <c r="W36" s="34"/>
      <c r="X36" s="36">
        <v>32.267025790577001</v>
      </c>
      <c r="Y36" s="34"/>
    </row>
    <row r="37" spans="1:25" x14ac:dyDescent="0.2">
      <c r="A37" s="33" t="s">
        <v>59</v>
      </c>
      <c r="B37" s="32">
        <v>4</v>
      </c>
      <c r="C37" s="31">
        <v>76.927547952802996</v>
      </c>
      <c r="D37" s="29"/>
      <c r="E37" s="30"/>
      <c r="F37" s="29" t="s">
        <v>26</v>
      </c>
      <c r="G37" s="30"/>
      <c r="H37" s="29" t="s">
        <v>26</v>
      </c>
      <c r="I37" s="30">
        <v>23.072452047197</v>
      </c>
      <c r="J37" s="29"/>
      <c r="K37" s="30">
        <v>45.654111158622001</v>
      </c>
      <c r="L37" s="29"/>
      <c r="M37" s="30"/>
      <c r="N37" s="29" t="s">
        <v>25</v>
      </c>
      <c r="O37" s="30"/>
      <c r="P37" s="29" t="s">
        <v>25</v>
      </c>
      <c r="Q37" s="30">
        <v>54.345888841377999</v>
      </c>
      <c r="R37" s="30">
        <v>67.617750036014002</v>
      </c>
      <c r="S37" s="29"/>
      <c r="T37" s="30"/>
      <c r="U37" s="29" t="s">
        <v>24</v>
      </c>
      <c r="V37" s="30"/>
      <c r="W37" s="29" t="s">
        <v>24</v>
      </c>
      <c r="X37" s="30">
        <v>32.382249963985998</v>
      </c>
      <c r="Y37" s="29" t="s">
        <v>11</v>
      </c>
    </row>
    <row r="38" spans="1:25" x14ac:dyDescent="0.2">
      <c r="A38" s="33" t="s">
        <v>58</v>
      </c>
      <c r="B38" s="32">
        <v>3</v>
      </c>
      <c r="C38" s="31">
        <v>90.607178148323996</v>
      </c>
      <c r="D38" s="29"/>
      <c r="E38" s="30">
        <v>4.0986689114894004</v>
      </c>
      <c r="F38" s="29"/>
      <c r="G38" s="30">
        <v>5.2941529401869003</v>
      </c>
      <c r="H38" s="29"/>
      <c r="I38" s="30">
        <v>9.3928218516761994</v>
      </c>
      <c r="J38" s="29"/>
      <c r="K38" s="30">
        <v>48.446795503301999</v>
      </c>
      <c r="L38" s="29"/>
      <c r="M38" s="30">
        <v>26.245663459109</v>
      </c>
      <c r="N38" s="29"/>
      <c r="O38" s="30">
        <v>25.307541037589999</v>
      </c>
      <c r="P38" s="29"/>
      <c r="Q38" s="30">
        <v>51.553204496698001</v>
      </c>
      <c r="R38" s="30">
        <v>72.904745734447999</v>
      </c>
      <c r="S38" s="29"/>
      <c r="T38" s="30">
        <v>13.397817770044</v>
      </c>
      <c r="U38" s="29"/>
      <c r="V38" s="30">
        <v>13.697436495508001</v>
      </c>
      <c r="W38" s="29"/>
      <c r="X38" s="30">
        <v>27.095254265552001</v>
      </c>
      <c r="Y38" s="29"/>
    </row>
    <row r="39" spans="1:25" x14ac:dyDescent="0.2">
      <c r="A39" s="33" t="s">
        <v>57</v>
      </c>
      <c r="B39" s="32"/>
      <c r="C39" s="31">
        <v>82.919783760246005</v>
      </c>
      <c r="D39" s="29"/>
      <c r="E39" s="30">
        <v>12.494506855609</v>
      </c>
      <c r="F39" s="29"/>
      <c r="G39" s="30">
        <v>4.5857093841456003</v>
      </c>
      <c r="H39" s="29"/>
      <c r="I39" s="30">
        <v>17.080216239754002</v>
      </c>
      <c r="J39" s="29"/>
      <c r="K39" s="30">
        <v>51.033267140909999</v>
      </c>
      <c r="L39" s="29"/>
      <c r="M39" s="30">
        <v>34.266034854098997</v>
      </c>
      <c r="N39" s="29"/>
      <c r="O39" s="30">
        <v>14.700698004993001</v>
      </c>
      <c r="P39" s="29"/>
      <c r="Q39" s="30">
        <v>48.966732859090001</v>
      </c>
      <c r="R39" s="30">
        <v>73.909863745875995</v>
      </c>
      <c r="S39" s="29"/>
      <c r="T39" s="30">
        <v>18.646314787430999</v>
      </c>
      <c r="U39" s="29"/>
      <c r="V39" s="30">
        <v>7.4438214666937998</v>
      </c>
      <c r="W39" s="29"/>
      <c r="X39" s="30">
        <v>26.090136254124001</v>
      </c>
      <c r="Y39" s="34" t="s">
        <v>11</v>
      </c>
    </row>
    <row r="40" spans="1:25" x14ac:dyDescent="0.2">
      <c r="A40" s="33" t="s">
        <v>56</v>
      </c>
      <c r="B40" s="32">
        <v>5</v>
      </c>
      <c r="C40" s="31">
        <v>88.337150902556999</v>
      </c>
      <c r="D40" s="29"/>
      <c r="E40" s="30">
        <v>8.1093575976632</v>
      </c>
      <c r="F40" s="29"/>
      <c r="G40" s="30">
        <v>3.5534914997793998</v>
      </c>
      <c r="H40" s="29"/>
      <c r="I40" s="30">
        <v>11.662849097443001</v>
      </c>
      <c r="J40" s="29"/>
      <c r="K40" s="30">
        <v>52.120568630920999</v>
      </c>
      <c r="L40" s="29"/>
      <c r="M40" s="30">
        <v>27.198725889222999</v>
      </c>
      <c r="N40" s="29"/>
      <c r="O40" s="30">
        <v>20.680705479856002</v>
      </c>
      <c r="P40" s="29"/>
      <c r="Q40" s="30">
        <v>47.879431369079001</v>
      </c>
      <c r="R40" s="30">
        <v>78.823985125503995</v>
      </c>
      <c r="S40" s="29"/>
      <c r="T40" s="30">
        <v>13.123644251627001</v>
      </c>
      <c r="U40" s="29"/>
      <c r="V40" s="30">
        <v>8.0523706228694998</v>
      </c>
      <c r="W40" s="29"/>
      <c r="X40" s="30">
        <v>21.176014874496001</v>
      </c>
      <c r="Y40" s="34"/>
    </row>
    <row r="41" spans="1:25" x14ac:dyDescent="0.2">
      <c r="A41" s="33" t="s">
        <v>55</v>
      </c>
      <c r="B41" s="32">
        <v>3</v>
      </c>
      <c r="C41" s="31">
        <v>88.434804051927998</v>
      </c>
      <c r="D41" s="29"/>
      <c r="E41" s="35">
        <v>11.565195948072001</v>
      </c>
      <c r="F41" s="29"/>
      <c r="G41" s="35">
        <v>0</v>
      </c>
      <c r="H41" s="29"/>
      <c r="I41" s="35">
        <v>11.565195948072001</v>
      </c>
      <c r="J41" s="29"/>
      <c r="K41" s="35">
        <v>62.350342187701997</v>
      </c>
      <c r="L41" s="29"/>
      <c r="M41" s="35">
        <v>31.430435497358999</v>
      </c>
      <c r="N41" s="29"/>
      <c r="O41" s="35">
        <v>6.2192223149389001</v>
      </c>
      <c r="P41" s="29"/>
      <c r="Q41" s="35">
        <v>37.649657812298003</v>
      </c>
      <c r="R41" s="35">
        <v>82.352488231370003</v>
      </c>
      <c r="S41" s="29"/>
      <c r="T41" s="35">
        <v>16.197327575656001</v>
      </c>
      <c r="U41" s="29"/>
      <c r="V41" s="35">
        <v>1.4501841929734001</v>
      </c>
      <c r="W41" s="29"/>
      <c r="X41" s="35">
        <v>17.64751176863</v>
      </c>
      <c r="Y41" s="29"/>
    </row>
    <row r="42" spans="1:25" x14ac:dyDescent="0.2">
      <c r="A42" s="40" t="s">
        <v>54</v>
      </c>
      <c r="B42" s="38"/>
      <c r="C42" s="37">
        <v>93.757557850086997</v>
      </c>
      <c r="D42" s="34"/>
      <c r="E42" s="36">
        <v>6.0321015632056003</v>
      </c>
      <c r="F42" s="34"/>
      <c r="G42" s="36">
        <v>0.21034058670773001</v>
      </c>
      <c r="H42" s="34"/>
      <c r="I42" s="36">
        <v>6.2424421499131997</v>
      </c>
      <c r="J42" s="34"/>
      <c r="K42" s="36">
        <v>64.948489582107001</v>
      </c>
      <c r="L42" s="34"/>
      <c r="M42" s="36">
        <v>27.215443796199999</v>
      </c>
      <c r="N42" s="34"/>
      <c r="O42" s="36">
        <v>7.8360666216936004</v>
      </c>
      <c r="P42" s="34"/>
      <c r="Q42" s="36">
        <v>35.051510417892999</v>
      </c>
      <c r="R42" s="36">
        <v>86.778166238823999</v>
      </c>
      <c r="S42" s="34"/>
      <c r="T42" s="36">
        <v>11.164056533224</v>
      </c>
      <c r="U42" s="34"/>
      <c r="V42" s="36">
        <v>2.0577772279519002</v>
      </c>
      <c r="W42" s="34"/>
      <c r="X42" s="36">
        <v>13.221833761176001</v>
      </c>
      <c r="Y42" s="29"/>
    </row>
    <row r="43" spans="1:25" x14ac:dyDescent="0.2">
      <c r="A43" s="40" t="s">
        <v>53</v>
      </c>
      <c r="B43" s="38"/>
      <c r="C43" s="37">
        <v>96.274401325775997</v>
      </c>
      <c r="D43" s="34"/>
      <c r="E43" s="36">
        <v>2.9714361701368999</v>
      </c>
      <c r="F43" s="34"/>
      <c r="G43" s="36">
        <v>0.75416250408674002</v>
      </c>
      <c r="H43" s="34"/>
      <c r="I43" s="36">
        <v>3.7255986742237002</v>
      </c>
      <c r="J43" s="34"/>
      <c r="K43" s="36">
        <v>66.090343682308003</v>
      </c>
      <c r="L43" s="34"/>
      <c r="M43" s="36">
        <v>22.893278482039001</v>
      </c>
      <c r="N43" s="34"/>
      <c r="O43" s="36">
        <v>11.016377835653</v>
      </c>
      <c r="P43" s="34"/>
      <c r="Q43" s="36">
        <v>33.909656317691997</v>
      </c>
      <c r="R43" s="36">
        <v>84.877218692357999</v>
      </c>
      <c r="S43" s="34"/>
      <c r="T43" s="36">
        <v>10.49371425166</v>
      </c>
      <c r="U43" s="34"/>
      <c r="V43" s="36">
        <v>4.6290670559814</v>
      </c>
      <c r="W43" s="34"/>
      <c r="X43" s="36">
        <v>15.122781307642001</v>
      </c>
      <c r="Y43" s="42" t="s">
        <v>29</v>
      </c>
    </row>
    <row r="44" spans="1:25" x14ac:dyDescent="0.2">
      <c r="A44" s="39" t="s">
        <v>52</v>
      </c>
      <c r="B44" s="38"/>
      <c r="C44" s="37">
        <v>87.699352565140003</v>
      </c>
      <c r="D44" s="34"/>
      <c r="E44" s="36">
        <v>11.245061322770001</v>
      </c>
      <c r="F44" s="34"/>
      <c r="G44" s="36">
        <v>1.0555861120901999</v>
      </c>
      <c r="H44" s="34"/>
      <c r="I44" s="36">
        <v>12.30064743486</v>
      </c>
      <c r="J44" s="34"/>
      <c r="K44" s="36">
        <v>68.452156615402998</v>
      </c>
      <c r="L44" s="34"/>
      <c r="M44" s="36">
        <v>28.056321775518001</v>
      </c>
      <c r="N44" s="34"/>
      <c r="O44" s="36">
        <v>3.4915216090787</v>
      </c>
      <c r="P44" s="34"/>
      <c r="Q44" s="36">
        <v>31.547843384597002</v>
      </c>
      <c r="R44" s="36">
        <v>82.063199175053001</v>
      </c>
      <c r="S44" s="34"/>
      <c r="T44" s="36">
        <v>16.167900100939999</v>
      </c>
      <c r="U44" s="34"/>
      <c r="V44" s="36">
        <v>1.7689007240076999</v>
      </c>
      <c r="W44" s="34"/>
      <c r="X44" s="36">
        <v>17.936800824946999</v>
      </c>
      <c r="Y44" s="34"/>
    </row>
    <row r="45" spans="1:25" x14ac:dyDescent="0.2">
      <c r="A45" s="40" t="s">
        <v>51</v>
      </c>
      <c r="B45" s="38"/>
      <c r="C45" s="37">
        <v>95.453653408720001</v>
      </c>
      <c r="D45" s="34"/>
      <c r="E45" s="36"/>
      <c r="F45" s="34" t="s">
        <v>26</v>
      </c>
      <c r="G45" s="36"/>
      <c r="H45" s="34" t="s">
        <v>26</v>
      </c>
      <c r="I45" s="36">
        <v>4.5463465912801002</v>
      </c>
      <c r="J45" s="34"/>
      <c r="K45" s="36">
        <v>69.676379456209006</v>
      </c>
      <c r="L45" s="34"/>
      <c r="M45" s="36"/>
      <c r="N45" s="34" t="s">
        <v>25</v>
      </c>
      <c r="O45" s="36"/>
      <c r="P45" s="34" t="s">
        <v>25</v>
      </c>
      <c r="Q45" s="36">
        <v>30.323620543791002</v>
      </c>
      <c r="R45" s="36">
        <v>89.007060910058996</v>
      </c>
      <c r="S45" s="34"/>
      <c r="T45" s="36"/>
      <c r="U45" s="34" t="s">
        <v>24</v>
      </c>
      <c r="V45" s="36"/>
      <c r="W45" s="34" t="s">
        <v>24</v>
      </c>
      <c r="X45" s="36">
        <v>10.992939089941</v>
      </c>
      <c r="Y45" s="34"/>
    </row>
    <row r="46" spans="1:25" x14ac:dyDescent="0.2">
      <c r="A46" s="33" t="s">
        <v>50</v>
      </c>
      <c r="B46" s="32"/>
      <c r="C46" s="31">
        <v>87.537888868482</v>
      </c>
      <c r="D46" s="29"/>
      <c r="E46" s="35">
        <v>4.5021221528659998</v>
      </c>
      <c r="F46" s="29"/>
      <c r="G46" s="35">
        <v>7.9599889786515003</v>
      </c>
      <c r="H46" s="29"/>
      <c r="I46" s="35">
        <v>12.462111131518</v>
      </c>
      <c r="J46" s="29"/>
      <c r="K46" s="35">
        <v>69.898365191048001</v>
      </c>
      <c r="L46" s="29"/>
      <c r="M46" s="35">
        <v>16.342711832580001</v>
      </c>
      <c r="N46" s="29"/>
      <c r="O46" s="35">
        <v>13.758922976372</v>
      </c>
      <c r="P46" s="29"/>
      <c r="Q46" s="35">
        <v>30.101634808951999</v>
      </c>
      <c r="R46" s="35">
        <v>81.976023894809003</v>
      </c>
      <c r="S46" s="29"/>
      <c r="T46" s="35">
        <v>8.2355427492220006</v>
      </c>
      <c r="U46" s="29"/>
      <c r="V46" s="35">
        <v>9.7884333559693992</v>
      </c>
      <c r="W46" s="29"/>
      <c r="X46" s="35">
        <v>18.023976105191</v>
      </c>
      <c r="Y46" s="47" t="s">
        <v>11</v>
      </c>
    </row>
    <row r="47" spans="1:25" x14ac:dyDescent="0.2">
      <c r="A47" s="46" t="s">
        <v>49</v>
      </c>
      <c r="B47" s="45"/>
      <c r="C47" s="44">
        <v>91.295095040666752</v>
      </c>
      <c r="D47" s="42" t="s">
        <v>29</v>
      </c>
      <c r="E47" s="43">
        <v>7.3884410484872474</v>
      </c>
      <c r="F47" s="42" t="s">
        <v>29</v>
      </c>
      <c r="G47" s="43">
        <v>1.5997420748913718</v>
      </c>
      <c r="H47" s="42" t="s">
        <v>29</v>
      </c>
      <c r="I47" s="43">
        <v>8.7049049593332999</v>
      </c>
      <c r="J47" s="42" t="s">
        <v>29</v>
      </c>
      <c r="K47" s="43">
        <v>69.905521087932868</v>
      </c>
      <c r="L47" s="42" t="s">
        <v>29</v>
      </c>
      <c r="M47" s="43">
        <v>21.882745678833139</v>
      </c>
      <c r="N47" s="42" t="s">
        <v>29</v>
      </c>
      <c r="O47" s="43">
        <v>9.5605353881427462</v>
      </c>
      <c r="P47" s="42" t="s">
        <v>29</v>
      </c>
      <c r="Q47" s="43">
        <v>30.094478912067146</v>
      </c>
      <c r="R47" s="43">
        <v>84.556969257255787</v>
      </c>
      <c r="S47" s="42" t="s">
        <v>29</v>
      </c>
      <c r="T47" s="43">
        <v>12.06391202272045</v>
      </c>
      <c r="U47" s="42" t="s">
        <v>29</v>
      </c>
      <c r="V47" s="43">
        <v>4.1783347167578668</v>
      </c>
      <c r="W47" s="42" t="s">
        <v>29</v>
      </c>
      <c r="X47" s="43">
        <v>15.44303074274419</v>
      </c>
      <c r="Y47" s="29"/>
    </row>
    <row r="48" spans="1:25" x14ac:dyDescent="0.2">
      <c r="A48" s="39" t="s">
        <v>48</v>
      </c>
      <c r="B48" s="38"/>
      <c r="C48" s="37">
        <v>82.459142357779996</v>
      </c>
      <c r="D48" s="34"/>
      <c r="E48" s="36">
        <v>17.431237460251999</v>
      </c>
      <c r="F48" s="34"/>
      <c r="G48" s="36">
        <v>0.10962018196797001</v>
      </c>
      <c r="H48" s="34"/>
      <c r="I48" s="36">
        <v>17.540857642220001</v>
      </c>
      <c r="J48" s="34"/>
      <c r="K48" s="36">
        <v>71.182578902700996</v>
      </c>
      <c r="L48" s="34"/>
      <c r="M48" s="36">
        <v>28.515632929746999</v>
      </c>
      <c r="N48" s="34"/>
      <c r="O48" s="36">
        <v>0.30178816755214999</v>
      </c>
      <c r="P48" s="34"/>
      <c r="Q48" s="36">
        <v>28.817421097299</v>
      </c>
      <c r="R48" s="36">
        <v>79.439872108635996</v>
      </c>
      <c r="S48" s="34"/>
      <c r="T48" s="36">
        <v>20.399055235952002</v>
      </c>
      <c r="U48" s="34"/>
      <c r="V48" s="36">
        <v>0.16107265541199001</v>
      </c>
      <c r="W48" s="34"/>
      <c r="X48" s="36">
        <v>20.560127891364001</v>
      </c>
      <c r="Y48" s="29" t="s">
        <v>11</v>
      </c>
    </row>
    <row r="49" spans="1:25" x14ac:dyDescent="0.2">
      <c r="A49" s="33" t="s">
        <v>47</v>
      </c>
      <c r="B49" s="32"/>
      <c r="C49" s="31">
        <v>95.467693176590004</v>
      </c>
      <c r="D49" s="29"/>
      <c r="E49" s="35">
        <v>4.5323068234098001</v>
      </c>
      <c r="F49" s="29"/>
      <c r="G49" s="35"/>
      <c r="H49" s="29" t="s">
        <v>46</v>
      </c>
      <c r="I49" s="35">
        <v>4.5323068234098001</v>
      </c>
      <c r="J49" s="29"/>
      <c r="K49" s="35">
        <v>74.275079613349007</v>
      </c>
      <c r="L49" s="29"/>
      <c r="M49" s="35">
        <v>20.887326913336</v>
      </c>
      <c r="N49" s="29"/>
      <c r="O49" s="35">
        <v>4.8375934733149002</v>
      </c>
      <c r="P49" s="29"/>
      <c r="Q49" s="35">
        <v>25.724920386651</v>
      </c>
      <c r="R49" s="35">
        <v>90.562080126642996</v>
      </c>
      <c r="S49" s="29"/>
      <c r="T49" s="35">
        <v>8.3181258657790007</v>
      </c>
      <c r="U49" s="29"/>
      <c r="V49" s="35">
        <v>1.1197940075779</v>
      </c>
      <c r="W49" s="29"/>
      <c r="X49" s="35">
        <v>9.4379198733569005</v>
      </c>
      <c r="Y49" s="34"/>
    </row>
    <row r="50" spans="1:25" x14ac:dyDescent="0.2">
      <c r="A50" s="40" t="s">
        <v>45</v>
      </c>
      <c r="B50" s="38"/>
      <c r="C50" s="37">
        <v>80.459549896683001</v>
      </c>
      <c r="D50" s="34"/>
      <c r="E50" s="36">
        <v>14.462314203992999</v>
      </c>
      <c r="F50" s="34"/>
      <c r="G50" s="36">
        <v>5.0781358993236996</v>
      </c>
      <c r="H50" s="34"/>
      <c r="I50" s="36">
        <v>19.540450103316999</v>
      </c>
      <c r="J50" s="34"/>
      <c r="K50" s="36">
        <v>75.416337398406</v>
      </c>
      <c r="L50" s="34"/>
      <c r="M50" s="36">
        <v>13.054398031507001</v>
      </c>
      <c r="N50" s="34"/>
      <c r="O50" s="36">
        <v>11.529264570085999</v>
      </c>
      <c r="P50" s="34"/>
      <c r="Q50" s="36">
        <v>24.583662601594</v>
      </c>
      <c r="R50" s="36">
        <v>78.672395686171996</v>
      </c>
      <c r="S50" s="34"/>
      <c r="T50" s="36">
        <v>13.963393463181999</v>
      </c>
      <c r="U50" s="34"/>
      <c r="V50" s="36">
        <v>7.3642108506457999</v>
      </c>
      <c r="W50" s="34"/>
      <c r="X50" s="36">
        <v>21.327604313828001</v>
      </c>
      <c r="Y50" s="34"/>
    </row>
    <row r="51" spans="1:25" x14ac:dyDescent="0.2">
      <c r="A51" s="33" t="s">
        <v>44</v>
      </c>
      <c r="B51" s="32">
        <v>4</v>
      </c>
      <c r="C51" s="31">
        <v>90.859551494417005</v>
      </c>
      <c r="D51" s="29"/>
      <c r="E51" s="35">
        <v>9.1404485055831</v>
      </c>
      <c r="F51" s="29"/>
      <c r="G51" s="35">
        <v>0</v>
      </c>
      <c r="H51" s="29"/>
      <c r="I51" s="35">
        <v>9.1404485055831</v>
      </c>
      <c r="J51" s="29"/>
      <c r="K51" s="35">
        <v>76.136452397463998</v>
      </c>
      <c r="L51" s="29"/>
      <c r="M51" s="35"/>
      <c r="N51" s="29" t="s">
        <v>24</v>
      </c>
      <c r="O51" s="35"/>
      <c r="P51" s="29" t="s">
        <v>24</v>
      </c>
      <c r="Q51" s="35">
        <v>23.863547602535998</v>
      </c>
      <c r="R51" s="35">
        <v>87.949761640974998</v>
      </c>
      <c r="S51" s="29"/>
      <c r="T51" s="35"/>
      <c r="U51" s="29" t="s">
        <v>24</v>
      </c>
      <c r="V51" s="35"/>
      <c r="W51" s="29" t="s">
        <v>24</v>
      </c>
      <c r="X51" s="35">
        <v>12.050238359025</v>
      </c>
      <c r="Y51" s="34" t="s">
        <v>11</v>
      </c>
    </row>
    <row r="52" spans="1:25" x14ac:dyDescent="0.2">
      <c r="A52" s="39" t="s">
        <v>43</v>
      </c>
      <c r="B52" s="38"/>
      <c r="C52" s="37">
        <v>91.040261113661003</v>
      </c>
      <c r="D52" s="34"/>
      <c r="E52" s="36">
        <v>6.9442974019871002</v>
      </c>
      <c r="F52" s="34"/>
      <c r="G52" s="36">
        <v>2.0154414843517001</v>
      </c>
      <c r="H52" s="34"/>
      <c r="I52" s="36">
        <v>8.9597388863389007</v>
      </c>
      <c r="J52" s="34"/>
      <c r="K52" s="36">
        <v>76.19181106968</v>
      </c>
      <c r="L52" s="34"/>
      <c r="M52" s="36">
        <v>9.7317711909742997</v>
      </c>
      <c r="N52" s="34"/>
      <c r="O52" s="36">
        <v>14.076417739345001</v>
      </c>
      <c r="P52" s="34"/>
      <c r="Q52" s="36">
        <v>23.80818893032</v>
      </c>
      <c r="R52" s="36">
        <v>86.883890030543995</v>
      </c>
      <c r="S52" s="34"/>
      <c r="T52" s="36">
        <v>7.7245657409164004</v>
      </c>
      <c r="U52" s="34"/>
      <c r="V52" s="36">
        <v>5.3915442285396002</v>
      </c>
      <c r="W52" s="34"/>
      <c r="X52" s="36">
        <v>13.116109969456</v>
      </c>
      <c r="Y52" s="29"/>
    </row>
    <row r="53" spans="1:25" x14ac:dyDescent="0.2">
      <c r="A53" s="33" t="s">
        <v>42</v>
      </c>
      <c r="B53" s="32"/>
      <c r="C53" s="31">
        <v>96.390595551201997</v>
      </c>
      <c r="D53" s="29"/>
      <c r="E53" s="30">
        <v>2.0240009370375001</v>
      </c>
      <c r="F53" s="29"/>
      <c r="G53" s="30">
        <v>1.5854035117609</v>
      </c>
      <c r="H53" s="29"/>
      <c r="I53" s="30">
        <v>3.6094044487983998</v>
      </c>
      <c r="J53" s="29"/>
      <c r="K53" s="30">
        <v>76.863798764083995</v>
      </c>
      <c r="L53" s="29"/>
      <c r="M53" s="30">
        <v>17.799135506096999</v>
      </c>
      <c r="N53" s="29"/>
      <c r="O53" s="30">
        <v>5.3370657298191997</v>
      </c>
      <c r="P53" s="29"/>
      <c r="Q53" s="30">
        <v>23.136201235916001</v>
      </c>
      <c r="R53" s="30">
        <v>88.880472169235006</v>
      </c>
      <c r="S53" s="29"/>
      <c r="T53" s="30">
        <v>8.0912124859851993</v>
      </c>
      <c r="U53" s="29"/>
      <c r="V53" s="30">
        <v>3.0283153447792999</v>
      </c>
      <c r="W53" s="29"/>
      <c r="X53" s="30">
        <v>11.119527830765</v>
      </c>
      <c r="Y53" s="29"/>
    </row>
    <row r="54" spans="1:25" x14ac:dyDescent="0.2">
      <c r="A54" s="33" t="s">
        <v>41</v>
      </c>
      <c r="B54" s="32">
        <v>6</v>
      </c>
      <c r="C54" s="31">
        <v>89.153781037857996</v>
      </c>
      <c r="D54" s="29"/>
      <c r="E54" s="30">
        <v>8.7674261985506003</v>
      </c>
      <c r="F54" s="29"/>
      <c r="G54" s="30">
        <v>2.0787927635916001</v>
      </c>
      <c r="H54" s="29"/>
      <c r="I54" s="30">
        <v>10.846218962142</v>
      </c>
      <c r="J54" s="29"/>
      <c r="K54" s="30">
        <v>77.116195030521993</v>
      </c>
      <c r="L54" s="29"/>
      <c r="M54" s="30">
        <v>11.605241870401001</v>
      </c>
      <c r="N54" s="29"/>
      <c r="O54" s="30">
        <v>11.278563099076999</v>
      </c>
      <c r="P54" s="29"/>
      <c r="Q54" s="30">
        <v>22.883804969478</v>
      </c>
      <c r="R54" s="30">
        <v>85.847869966946007</v>
      </c>
      <c r="S54" s="29"/>
      <c r="T54" s="30">
        <v>9.5467823120653996</v>
      </c>
      <c r="U54" s="29"/>
      <c r="V54" s="30">
        <v>4.6053477209886999</v>
      </c>
      <c r="W54" s="29"/>
      <c r="X54" s="30">
        <v>14.152130033054</v>
      </c>
      <c r="Y54" s="29"/>
    </row>
    <row r="55" spans="1:25" x14ac:dyDescent="0.2">
      <c r="A55" s="46" t="s">
        <v>40</v>
      </c>
      <c r="B55" s="45"/>
      <c r="C55" s="44">
        <v>93.190946538991668</v>
      </c>
      <c r="D55" s="42" t="s">
        <v>29</v>
      </c>
      <c r="E55" s="43">
        <v>5.6086991082910442</v>
      </c>
      <c r="F55" s="42" t="s">
        <v>29</v>
      </c>
      <c r="G55" s="43">
        <v>1.2148714178324345</v>
      </c>
      <c r="H55" s="42" t="s">
        <v>29</v>
      </c>
      <c r="I55" s="43">
        <v>6.8090534610084248</v>
      </c>
      <c r="J55" s="42" t="s">
        <v>29</v>
      </c>
      <c r="K55" s="43">
        <v>78.263074650672422</v>
      </c>
      <c r="L55" s="42" t="s">
        <v>29</v>
      </c>
      <c r="M55" s="43">
        <v>15.229290652653926</v>
      </c>
      <c r="N55" s="42" t="s">
        <v>29</v>
      </c>
      <c r="O55" s="43">
        <v>7.3627126943982892</v>
      </c>
      <c r="P55" s="42" t="s">
        <v>29</v>
      </c>
      <c r="Q55" s="43">
        <v>21.736925349327596</v>
      </c>
      <c r="R55" s="43">
        <v>89.195501797858384</v>
      </c>
      <c r="S55" s="42" t="s">
        <v>29</v>
      </c>
      <c r="T55" s="43">
        <v>8.1465832359052825</v>
      </c>
      <c r="U55" s="42" t="s">
        <v>29</v>
      </c>
      <c r="V55" s="43">
        <v>2.9298640099351849</v>
      </c>
      <c r="W55" s="42" t="s">
        <v>29</v>
      </c>
      <c r="X55" s="43">
        <v>10.804498202141611</v>
      </c>
      <c r="Y55" s="34"/>
    </row>
    <row r="56" spans="1:25" x14ac:dyDescent="0.2">
      <c r="A56" s="33" t="s">
        <v>39</v>
      </c>
      <c r="B56" s="32"/>
      <c r="C56" s="31">
        <v>97.951177254718004</v>
      </c>
      <c r="D56" s="29"/>
      <c r="E56" s="30">
        <v>1.904003275614</v>
      </c>
      <c r="F56" s="29"/>
      <c r="G56" s="30">
        <v>0.14481946966799999</v>
      </c>
      <c r="H56" s="29"/>
      <c r="I56" s="30">
        <v>2.048822745282</v>
      </c>
      <c r="J56" s="29"/>
      <c r="K56" s="30">
        <v>78.536149548051</v>
      </c>
      <c r="L56" s="29"/>
      <c r="M56" s="30">
        <v>20.391267401937998</v>
      </c>
      <c r="N56" s="29"/>
      <c r="O56" s="30">
        <v>1.0725830500103</v>
      </c>
      <c r="P56" s="29"/>
      <c r="Q56" s="30">
        <v>21.463850451949</v>
      </c>
      <c r="R56" s="30">
        <v>92.415218601893997</v>
      </c>
      <c r="S56" s="29"/>
      <c r="T56" s="30">
        <v>7.1754214447483999</v>
      </c>
      <c r="U56" s="29"/>
      <c r="V56" s="30">
        <v>0.40935995335773001</v>
      </c>
      <c r="W56" s="29"/>
      <c r="X56" s="30">
        <v>7.5847813981062</v>
      </c>
      <c r="Y56" s="34"/>
    </row>
    <row r="57" spans="1:25" x14ac:dyDescent="0.2">
      <c r="A57" s="39" t="s">
        <v>38</v>
      </c>
      <c r="B57" s="38"/>
      <c r="C57" s="37">
        <v>90.824888575976004</v>
      </c>
      <c r="D57" s="34"/>
      <c r="E57" s="36">
        <v>7.6973353010757002</v>
      </c>
      <c r="F57" s="34"/>
      <c r="G57" s="36">
        <v>1.4777761229485999</v>
      </c>
      <c r="H57" s="34"/>
      <c r="I57" s="36">
        <v>9.1751114240242995</v>
      </c>
      <c r="J57" s="34"/>
      <c r="K57" s="36">
        <v>78.641060197664004</v>
      </c>
      <c r="L57" s="34"/>
      <c r="M57" s="36">
        <v>11.746887434219</v>
      </c>
      <c r="N57" s="34"/>
      <c r="O57" s="36">
        <v>9.6120523681170997</v>
      </c>
      <c r="P57" s="34"/>
      <c r="Q57" s="36">
        <v>21.358939802336</v>
      </c>
      <c r="R57" s="36">
        <v>87.447034322381995</v>
      </c>
      <c r="S57" s="34"/>
      <c r="T57" s="36">
        <v>8.8200363498230008</v>
      </c>
      <c r="U57" s="34"/>
      <c r="V57" s="36">
        <v>3.7329293277951998</v>
      </c>
      <c r="W57" s="34"/>
      <c r="X57" s="36">
        <v>12.552965677617999</v>
      </c>
      <c r="Y57" s="29"/>
    </row>
    <row r="58" spans="1:25" x14ac:dyDescent="0.2">
      <c r="A58" s="39" t="s">
        <v>37</v>
      </c>
      <c r="B58" s="38"/>
      <c r="C58" s="37">
        <v>91.631348439134996</v>
      </c>
      <c r="D58" s="34"/>
      <c r="E58" s="36"/>
      <c r="F58" s="34" t="s">
        <v>26</v>
      </c>
      <c r="G58" s="36"/>
      <c r="H58" s="34" t="s">
        <v>26</v>
      </c>
      <c r="I58" s="36">
        <v>8.3686515608654997</v>
      </c>
      <c r="J58" s="34"/>
      <c r="K58" s="36">
        <v>81.496923637384995</v>
      </c>
      <c r="L58" s="34"/>
      <c r="M58" s="36">
        <v>16.299882077435001</v>
      </c>
      <c r="N58" s="34"/>
      <c r="O58" s="36">
        <v>2.2031942851799</v>
      </c>
      <c r="P58" s="34"/>
      <c r="Q58" s="36">
        <v>18.503076362615001</v>
      </c>
      <c r="R58" s="36">
        <v>88.802769237199996</v>
      </c>
      <c r="S58" s="34"/>
      <c r="T58" s="36"/>
      <c r="U58" s="34" t="s">
        <v>24</v>
      </c>
      <c r="V58" s="36"/>
      <c r="W58" s="34" t="s">
        <v>24</v>
      </c>
      <c r="X58" s="36">
        <v>11.1972307628</v>
      </c>
      <c r="Y58" s="29"/>
    </row>
    <row r="59" spans="1:25" x14ac:dyDescent="0.2">
      <c r="A59" s="33" t="s">
        <v>36</v>
      </c>
      <c r="B59" s="32"/>
      <c r="C59" s="31">
        <v>97.648720957677</v>
      </c>
      <c r="D59" s="29"/>
      <c r="E59" s="30">
        <v>1.7011535230399</v>
      </c>
      <c r="F59" s="29"/>
      <c r="G59" s="30">
        <v>0.65012551928342999</v>
      </c>
      <c r="H59" s="29"/>
      <c r="I59" s="30">
        <v>2.3512790423233998</v>
      </c>
      <c r="J59" s="29"/>
      <c r="K59" s="30">
        <v>84.551566487448994</v>
      </c>
      <c r="L59" s="29"/>
      <c r="M59" s="30">
        <v>8.3886478515195009</v>
      </c>
      <c r="N59" s="29"/>
      <c r="O59" s="30">
        <v>7.0597856610317997</v>
      </c>
      <c r="P59" s="29"/>
      <c r="Q59" s="30">
        <v>15.448433512551</v>
      </c>
      <c r="R59" s="30">
        <v>93.268332978160004</v>
      </c>
      <c r="S59" s="29"/>
      <c r="T59" s="30">
        <v>3.9378088084415999</v>
      </c>
      <c r="U59" s="29"/>
      <c r="V59" s="30">
        <v>2.7938582133983001</v>
      </c>
      <c r="W59" s="29"/>
      <c r="X59" s="30">
        <v>6.7316670218399004</v>
      </c>
      <c r="Y59" s="29"/>
    </row>
    <row r="60" spans="1:25" x14ac:dyDescent="0.2">
      <c r="A60" s="33" t="s">
        <v>35</v>
      </c>
      <c r="B60" s="32"/>
      <c r="C60" s="31">
        <v>87.262790320525994</v>
      </c>
      <c r="D60" s="29"/>
      <c r="E60" s="35"/>
      <c r="F60" s="29" t="s">
        <v>26</v>
      </c>
      <c r="G60" s="35"/>
      <c r="H60" s="29" t="s">
        <v>26</v>
      </c>
      <c r="I60" s="35">
        <v>12.737209679474001</v>
      </c>
      <c r="J60" s="29"/>
      <c r="K60" s="35">
        <v>85.794954196950002</v>
      </c>
      <c r="L60" s="29"/>
      <c r="M60" s="35"/>
      <c r="N60" s="29" t="s">
        <v>25</v>
      </c>
      <c r="O60" s="35"/>
      <c r="P60" s="29" t="s">
        <v>25</v>
      </c>
      <c r="Q60" s="35">
        <v>14.20504580305</v>
      </c>
      <c r="R60" s="35">
        <v>86.848177505231007</v>
      </c>
      <c r="S60" s="29"/>
      <c r="T60" s="35"/>
      <c r="U60" s="29" t="s">
        <v>24</v>
      </c>
      <c r="V60" s="35"/>
      <c r="W60" s="29" t="s">
        <v>24</v>
      </c>
      <c r="X60" s="35">
        <v>13.151822494769</v>
      </c>
      <c r="Y60" s="34"/>
    </row>
    <row r="61" spans="1:25" x14ac:dyDescent="0.2">
      <c r="A61" s="40" t="s">
        <v>34</v>
      </c>
      <c r="B61" s="38"/>
      <c r="C61" s="37">
        <v>90.639598231291998</v>
      </c>
      <c r="D61" s="34"/>
      <c r="E61" s="36">
        <v>9.0004849387782002</v>
      </c>
      <c r="F61" s="34"/>
      <c r="G61" s="36">
        <v>0.35991682992994001</v>
      </c>
      <c r="H61" s="34"/>
      <c r="I61" s="36">
        <v>9.3604017687082006</v>
      </c>
      <c r="J61" s="34"/>
      <c r="K61" s="36">
        <v>85.807224904490994</v>
      </c>
      <c r="L61" s="34"/>
      <c r="M61" s="36">
        <v>11.781425566378999</v>
      </c>
      <c r="N61" s="34"/>
      <c r="O61" s="36">
        <v>2.4113495291293998</v>
      </c>
      <c r="P61" s="34"/>
      <c r="Q61" s="36">
        <v>14.192775095509001</v>
      </c>
      <c r="R61" s="36">
        <v>89.509035017745006</v>
      </c>
      <c r="S61" s="34"/>
      <c r="T61" s="36">
        <v>9.6511029601937999</v>
      </c>
      <c r="U61" s="34"/>
      <c r="V61" s="36">
        <v>0.83986202206147997</v>
      </c>
      <c r="W61" s="34"/>
      <c r="X61" s="36">
        <v>10.490964982255001</v>
      </c>
      <c r="Y61" s="34"/>
    </row>
    <row r="62" spans="1:25" x14ac:dyDescent="0.2">
      <c r="A62" s="40" t="s">
        <v>33</v>
      </c>
      <c r="B62" s="38"/>
      <c r="C62" s="37">
        <v>87.095431580452001</v>
      </c>
      <c r="D62" s="34"/>
      <c r="E62" s="36">
        <v>12.904568419547999</v>
      </c>
      <c r="F62" s="34"/>
      <c r="G62" s="36">
        <v>0</v>
      </c>
      <c r="H62" s="34"/>
      <c r="I62" s="36">
        <v>12.904568419547999</v>
      </c>
      <c r="J62" s="34"/>
      <c r="K62" s="36">
        <v>86.037355447771006</v>
      </c>
      <c r="L62" s="34"/>
      <c r="M62" s="36"/>
      <c r="N62" s="34" t="s">
        <v>25</v>
      </c>
      <c r="O62" s="36"/>
      <c r="P62" s="34" t="s">
        <v>25</v>
      </c>
      <c r="Q62" s="36">
        <v>13.962644552228999</v>
      </c>
      <c r="R62" s="36">
        <v>86.861328370807996</v>
      </c>
      <c r="S62" s="34"/>
      <c r="T62" s="36"/>
      <c r="U62" s="34" t="s">
        <v>24</v>
      </c>
      <c r="V62" s="36"/>
      <c r="W62" s="34" t="s">
        <v>24</v>
      </c>
      <c r="X62" s="36">
        <v>13.138671629192</v>
      </c>
      <c r="Y62" s="29"/>
    </row>
    <row r="63" spans="1:25" x14ac:dyDescent="0.2">
      <c r="A63" s="33" t="s">
        <v>32</v>
      </c>
      <c r="B63" s="32"/>
      <c r="C63" s="31">
        <v>96.101455464362999</v>
      </c>
      <c r="D63" s="29"/>
      <c r="E63" s="35">
        <v>3.7954727660922001</v>
      </c>
      <c r="F63" s="29"/>
      <c r="G63" s="35">
        <v>0.10307176954515</v>
      </c>
      <c r="H63" s="29"/>
      <c r="I63" s="35">
        <v>3.8985445356374</v>
      </c>
      <c r="J63" s="29"/>
      <c r="K63" s="35">
        <v>87.893960432490999</v>
      </c>
      <c r="L63" s="29"/>
      <c r="M63" s="35">
        <v>6.1620217509683997</v>
      </c>
      <c r="N63" s="29"/>
      <c r="O63" s="35">
        <v>5.9440178165408</v>
      </c>
      <c r="P63" s="29"/>
      <c r="Q63" s="35">
        <v>12.106039567509001</v>
      </c>
      <c r="R63" s="35">
        <v>94.109622900420007</v>
      </c>
      <c r="S63" s="29"/>
      <c r="T63" s="35">
        <v>4.3697977353960997</v>
      </c>
      <c r="U63" s="29"/>
      <c r="V63" s="35">
        <v>1.5205793641840999</v>
      </c>
      <c r="W63" s="29"/>
      <c r="X63" s="35">
        <v>5.8903770995802001</v>
      </c>
      <c r="Y63" s="29"/>
    </row>
    <row r="64" spans="1:25" x14ac:dyDescent="0.2">
      <c r="A64" s="33" t="s">
        <v>31</v>
      </c>
      <c r="B64" s="32"/>
      <c r="C64" s="31">
        <v>100</v>
      </c>
      <c r="D64" s="29"/>
      <c r="E64" s="35">
        <v>0</v>
      </c>
      <c r="F64" s="29"/>
      <c r="G64" s="35">
        <v>0</v>
      </c>
      <c r="H64" s="29"/>
      <c r="I64" s="35">
        <v>0</v>
      </c>
      <c r="J64" s="29"/>
      <c r="K64" s="35">
        <v>89.088382991724004</v>
      </c>
      <c r="L64" s="29"/>
      <c r="M64" s="35">
        <v>0.63477788158910997</v>
      </c>
      <c r="N64" s="29"/>
      <c r="O64" s="35">
        <v>10.276839126686999</v>
      </c>
      <c r="P64" s="29"/>
      <c r="Q64" s="35">
        <v>10.911617008276</v>
      </c>
      <c r="R64" s="35">
        <v>96.666955245907005</v>
      </c>
      <c r="S64" s="29"/>
      <c r="T64" s="35">
        <v>0.19389821752725001</v>
      </c>
      <c r="U64" s="29"/>
      <c r="V64" s="35">
        <v>3.1391465365653999</v>
      </c>
      <c r="W64" s="29"/>
      <c r="X64" s="35">
        <v>3.3330447540927</v>
      </c>
      <c r="Y64" s="34"/>
    </row>
    <row r="65" spans="1:25" x14ac:dyDescent="0.2">
      <c r="A65" s="39" t="s">
        <v>30</v>
      </c>
      <c r="B65" s="38"/>
      <c r="C65" s="37">
        <v>96.129885260353007</v>
      </c>
      <c r="D65" s="34"/>
      <c r="E65" s="36">
        <v>3.6082143567206999</v>
      </c>
      <c r="F65" s="34"/>
      <c r="G65" s="36">
        <v>0.26190038292682</v>
      </c>
      <c r="H65" s="34"/>
      <c r="I65" s="36">
        <v>3.8701147396475002</v>
      </c>
      <c r="J65" s="34"/>
      <c r="K65" s="36">
        <v>91.285774008665996</v>
      </c>
      <c r="L65" s="34"/>
      <c r="M65" s="36">
        <v>8.0823145294036998</v>
      </c>
      <c r="N65" s="34"/>
      <c r="O65" s="36">
        <v>0.63191146193006997</v>
      </c>
      <c r="P65" s="34"/>
      <c r="Q65" s="36">
        <v>8.7142259913338993</v>
      </c>
      <c r="R65" s="36">
        <v>95.104277754657005</v>
      </c>
      <c r="S65" s="34"/>
      <c r="T65" s="36">
        <v>4.555482179428</v>
      </c>
      <c r="U65" s="34"/>
      <c r="V65" s="36">
        <v>0.34024006591493</v>
      </c>
      <c r="W65" s="34"/>
      <c r="X65" s="36">
        <v>4.8957222453430003</v>
      </c>
      <c r="Y65" s="42" t="s">
        <v>29</v>
      </c>
    </row>
    <row r="66" spans="1:25" x14ac:dyDescent="0.2">
      <c r="A66" s="39" t="s">
        <v>28</v>
      </c>
      <c r="B66" s="38"/>
      <c r="C66" s="36">
        <v>95.474951177649999</v>
      </c>
      <c r="D66" s="34"/>
      <c r="E66" s="36">
        <v>3.4856729593770002</v>
      </c>
      <c r="F66" s="34"/>
      <c r="G66" s="36">
        <v>1.0393758629734999</v>
      </c>
      <c r="H66" s="34"/>
      <c r="I66" s="36">
        <v>4.5250488223504002</v>
      </c>
      <c r="J66" s="34"/>
      <c r="K66" s="36">
        <v>94.430817094595994</v>
      </c>
      <c r="L66" s="34"/>
      <c r="M66" s="36">
        <v>2.9251848146861001</v>
      </c>
      <c r="N66" s="34"/>
      <c r="O66" s="36">
        <v>2.6439980907181</v>
      </c>
      <c r="P66" s="34"/>
      <c r="Q66" s="36">
        <v>5.5691829054042001</v>
      </c>
      <c r="R66" s="36">
        <v>95.105413874994994</v>
      </c>
      <c r="S66" s="34"/>
      <c r="T66" s="36">
        <v>3.2873064080684999</v>
      </c>
      <c r="U66" s="34"/>
      <c r="V66" s="36">
        <v>1.6072797169366999</v>
      </c>
      <c r="W66" s="34"/>
      <c r="X66" s="36">
        <v>4.8945861250052003</v>
      </c>
      <c r="Y66" s="29"/>
    </row>
    <row r="67" spans="1:25" x14ac:dyDescent="0.2">
      <c r="A67" s="33" t="s">
        <v>27</v>
      </c>
      <c r="B67" s="41"/>
      <c r="C67" s="30">
        <v>97.447912676708995</v>
      </c>
      <c r="D67" s="29"/>
      <c r="E67" s="35"/>
      <c r="F67" s="29" t="s">
        <v>26</v>
      </c>
      <c r="G67" s="35"/>
      <c r="H67" s="29" t="s">
        <v>26</v>
      </c>
      <c r="I67" s="35">
        <v>2.5520873232909</v>
      </c>
      <c r="J67" s="29"/>
      <c r="K67" s="35">
        <v>94.709294257902997</v>
      </c>
      <c r="L67" s="29"/>
      <c r="M67" s="35"/>
      <c r="N67" s="29" t="s">
        <v>25</v>
      </c>
      <c r="O67" s="35"/>
      <c r="P67" s="29" t="s">
        <v>25</v>
      </c>
      <c r="Q67" s="35">
        <v>5.2907057420973</v>
      </c>
      <c r="R67" s="35">
        <v>96.747133281822997</v>
      </c>
      <c r="S67" s="29"/>
      <c r="T67" s="35"/>
      <c r="U67" s="29" t="s">
        <v>24</v>
      </c>
      <c r="V67" s="35"/>
      <c r="W67" s="29" t="s">
        <v>24</v>
      </c>
      <c r="X67" s="35">
        <v>3.2528667181772</v>
      </c>
      <c r="Y67" s="34"/>
    </row>
    <row r="68" spans="1:25" x14ac:dyDescent="0.2">
      <c r="A68" s="40" t="s">
        <v>23</v>
      </c>
      <c r="B68" s="38"/>
      <c r="C68" s="36">
        <v>97.362391584714999</v>
      </c>
      <c r="D68" s="34"/>
      <c r="E68" s="36">
        <v>2.4070093135973001</v>
      </c>
      <c r="F68" s="34"/>
      <c r="G68" s="36">
        <v>0.23059910168719999</v>
      </c>
      <c r="H68" s="34"/>
      <c r="I68" s="36">
        <v>2.6376084152844999</v>
      </c>
      <c r="J68" s="34"/>
      <c r="K68" s="36">
        <v>95.299482384639006</v>
      </c>
      <c r="L68" s="34"/>
      <c r="M68" s="36">
        <v>2.9122307042863</v>
      </c>
      <c r="N68" s="34"/>
      <c r="O68" s="36">
        <v>1.7882869110749</v>
      </c>
      <c r="P68" s="34"/>
      <c r="Q68" s="36">
        <v>4.7005176153613002</v>
      </c>
      <c r="R68" s="36">
        <v>97.068348576980995</v>
      </c>
      <c r="S68" s="34"/>
      <c r="T68" s="36">
        <v>2.4790225739406999</v>
      </c>
      <c r="U68" s="34"/>
      <c r="V68" s="36">
        <v>0.45262884907813999</v>
      </c>
      <c r="W68" s="34"/>
      <c r="X68" s="36">
        <v>2.9316514230188999</v>
      </c>
      <c r="Y68" s="29"/>
    </row>
    <row r="69" spans="1:25" x14ac:dyDescent="0.2">
      <c r="A69" s="40" t="s">
        <v>22</v>
      </c>
      <c r="B69" s="38"/>
      <c r="C69" s="36">
        <v>100</v>
      </c>
      <c r="D69" s="34"/>
      <c r="E69" s="36">
        <v>0</v>
      </c>
      <c r="F69" s="34"/>
      <c r="G69" s="36">
        <v>0</v>
      </c>
      <c r="H69" s="34"/>
      <c r="I69" s="36">
        <v>0</v>
      </c>
      <c r="J69" s="34"/>
      <c r="K69" s="36">
        <v>96.282136401432993</v>
      </c>
      <c r="L69" s="34"/>
      <c r="M69" s="36">
        <v>3.4913947499237001</v>
      </c>
      <c r="N69" s="34"/>
      <c r="O69" s="36">
        <v>0.22646884864370001</v>
      </c>
      <c r="P69" s="34"/>
      <c r="Q69" s="36">
        <v>3.7178635985674</v>
      </c>
      <c r="R69" s="36">
        <v>98.993877720392007</v>
      </c>
      <c r="S69" s="34"/>
      <c r="T69" s="36">
        <v>0.94483564328624003</v>
      </c>
      <c r="U69" s="34"/>
      <c r="V69" s="36">
        <v>6.1286636321270002E-2</v>
      </c>
      <c r="W69" s="34"/>
      <c r="X69" s="36">
        <v>1.0061222796075</v>
      </c>
      <c r="Y69" s="34"/>
    </row>
    <row r="70" spans="1:25" x14ac:dyDescent="0.2">
      <c r="A70" s="40" t="s">
        <v>21</v>
      </c>
      <c r="B70" s="38"/>
      <c r="C70" s="37">
        <v>99.261590473311003</v>
      </c>
      <c r="D70" s="34"/>
      <c r="E70" s="36">
        <v>0.73840952668935</v>
      </c>
      <c r="F70" s="34"/>
      <c r="G70" s="36">
        <v>0</v>
      </c>
      <c r="H70" s="34"/>
      <c r="I70" s="36">
        <v>0.73840952668935</v>
      </c>
      <c r="J70" s="34"/>
      <c r="K70" s="36">
        <v>96.484231276928</v>
      </c>
      <c r="L70" s="34"/>
      <c r="M70" s="36">
        <v>0</v>
      </c>
      <c r="N70" s="34"/>
      <c r="O70" s="36">
        <v>3.5157687230718002</v>
      </c>
      <c r="P70" s="34"/>
      <c r="Q70" s="36">
        <v>3.5157687230718002</v>
      </c>
      <c r="R70" s="36">
        <v>98.399541760239998</v>
      </c>
      <c r="S70" s="34"/>
      <c r="T70" s="36">
        <v>0.50921879650565005</v>
      </c>
      <c r="U70" s="34"/>
      <c r="V70" s="36">
        <v>1.0912394432539001</v>
      </c>
      <c r="W70" s="34"/>
      <c r="X70" s="36">
        <v>1.6004582397596001</v>
      </c>
      <c r="Y70" s="34" t="s">
        <v>11</v>
      </c>
    </row>
    <row r="71" spans="1:25" x14ac:dyDescent="0.2">
      <c r="A71" s="39" t="s">
        <v>20</v>
      </c>
      <c r="B71" s="38"/>
      <c r="C71" s="37"/>
      <c r="D71" s="34" t="s">
        <v>11</v>
      </c>
      <c r="E71" s="36"/>
      <c r="F71" s="34" t="s">
        <v>11</v>
      </c>
      <c r="G71" s="36"/>
      <c r="H71" s="34" t="s">
        <v>11</v>
      </c>
      <c r="I71" s="36"/>
      <c r="J71" s="34" t="s">
        <v>11</v>
      </c>
      <c r="K71" s="36"/>
      <c r="L71" s="34" t="s">
        <v>11</v>
      </c>
      <c r="M71" s="36"/>
      <c r="N71" s="34" t="s">
        <v>11</v>
      </c>
      <c r="O71" s="36"/>
      <c r="P71" s="34" t="s">
        <v>11</v>
      </c>
      <c r="Q71" s="36"/>
      <c r="R71" s="36"/>
      <c r="S71" s="34" t="s">
        <v>11</v>
      </c>
      <c r="T71" s="36"/>
      <c r="U71" s="34" t="s">
        <v>11</v>
      </c>
      <c r="V71" s="36"/>
      <c r="W71" s="34" t="s">
        <v>11</v>
      </c>
      <c r="X71" s="36"/>
      <c r="Y71" s="29"/>
    </row>
    <row r="72" spans="1:25" x14ac:dyDescent="0.2">
      <c r="A72" s="33" t="s">
        <v>19</v>
      </c>
      <c r="B72" s="32"/>
      <c r="C72" s="31"/>
      <c r="D72" s="29" t="s">
        <v>11</v>
      </c>
      <c r="E72" s="35"/>
      <c r="F72" s="29" t="s">
        <v>11</v>
      </c>
      <c r="G72" s="35"/>
      <c r="H72" s="29" t="s">
        <v>11</v>
      </c>
      <c r="I72" s="35"/>
      <c r="J72" s="29" t="s">
        <v>11</v>
      </c>
      <c r="K72" s="35"/>
      <c r="L72" s="29" t="s">
        <v>11</v>
      </c>
      <c r="M72" s="35"/>
      <c r="N72" s="29" t="s">
        <v>11</v>
      </c>
      <c r="O72" s="35"/>
      <c r="P72" s="29" t="s">
        <v>11</v>
      </c>
      <c r="Q72" s="35"/>
      <c r="R72" s="35"/>
      <c r="S72" s="29" t="s">
        <v>11</v>
      </c>
      <c r="T72" s="35"/>
      <c r="U72" s="29" t="s">
        <v>11</v>
      </c>
      <c r="V72" s="35"/>
      <c r="W72" s="29" t="s">
        <v>11</v>
      </c>
      <c r="X72" s="35"/>
      <c r="Y72" s="34"/>
    </row>
    <row r="73" spans="1:25" x14ac:dyDescent="0.2">
      <c r="A73" s="40" t="s">
        <v>18</v>
      </c>
      <c r="B73" s="38"/>
      <c r="C73" s="37"/>
      <c r="D73" s="34" t="s">
        <v>11</v>
      </c>
      <c r="E73" s="36"/>
      <c r="F73" s="34" t="s">
        <v>11</v>
      </c>
      <c r="G73" s="36"/>
      <c r="H73" s="34" t="s">
        <v>11</v>
      </c>
      <c r="I73" s="36"/>
      <c r="J73" s="34" t="s">
        <v>11</v>
      </c>
      <c r="K73" s="36"/>
      <c r="L73" s="34" t="s">
        <v>11</v>
      </c>
      <c r="M73" s="36"/>
      <c r="N73" s="34" t="s">
        <v>11</v>
      </c>
      <c r="O73" s="36"/>
      <c r="P73" s="34" t="s">
        <v>11</v>
      </c>
      <c r="Q73" s="36"/>
      <c r="R73" s="36"/>
      <c r="S73" s="34" t="s">
        <v>11</v>
      </c>
      <c r="T73" s="36"/>
      <c r="U73" s="34" t="s">
        <v>11</v>
      </c>
      <c r="V73" s="36"/>
      <c r="W73" s="34" t="s">
        <v>11</v>
      </c>
      <c r="X73" s="36"/>
      <c r="Y73" s="29" t="s">
        <v>11</v>
      </c>
    </row>
    <row r="74" spans="1:25" x14ac:dyDescent="0.2">
      <c r="A74" s="33" t="s">
        <v>17</v>
      </c>
      <c r="B74" s="32"/>
      <c r="C74" s="31"/>
      <c r="D74" s="29" t="s">
        <v>11</v>
      </c>
      <c r="E74" s="30"/>
      <c r="F74" s="29" t="s">
        <v>11</v>
      </c>
      <c r="G74" s="30"/>
      <c r="H74" s="29" t="s">
        <v>11</v>
      </c>
      <c r="I74" s="30"/>
      <c r="J74" s="29" t="s">
        <v>11</v>
      </c>
      <c r="K74" s="30"/>
      <c r="L74" s="29" t="s">
        <v>11</v>
      </c>
      <c r="M74" s="30"/>
      <c r="N74" s="29" t="s">
        <v>11</v>
      </c>
      <c r="O74" s="30"/>
      <c r="P74" s="29" t="s">
        <v>11</v>
      </c>
      <c r="Q74" s="30"/>
      <c r="R74" s="30"/>
      <c r="S74" s="29" t="s">
        <v>11</v>
      </c>
      <c r="T74" s="30"/>
      <c r="U74" s="29" t="s">
        <v>11</v>
      </c>
      <c r="V74" s="30"/>
      <c r="W74" s="29" t="s">
        <v>11</v>
      </c>
      <c r="X74" s="30"/>
      <c r="Y74" s="34"/>
    </row>
    <row r="75" spans="1:25" x14ac:dyDescent="0.2">
      <c r="A75" s="39" t="s">
        <v>16</v>
      </c>
      <c r="B75" s="38"/>
      <c r="C75" s="37"/>
      <c r="D75" s="34" t="s">
        <v>11</v>
      </c>
      <c r="E75" s="36"/>
      <c r="F75" s="34" t="s">
        <v>11</v>
      </c>
      <c r="G75" s="36"/>
      <c r="H75" s="34" t="s">
        <v>11</v>
      </c>
      <c r="I75" s="36"/>
      <c r="J75" s="34" t="s">
        <v>11</v>
      </c>
      <c r="K75" s="36"/>
      <c r="L75" s="34" t="s">
        <v>11</v>
      </c>
      <c r="M75" s="36"/>
      <c r="N75" s="34" t="s">
        <v>11</v>
      </c>
      <c r="O75" s="36"/>
      <c r="P75" s="34" t="s">
        <v>11</v>
      </c>
      <c r="Q75" s="36"/>
      <c r="R75" s="36"/>
      <c r="S75" s="34" t="s">
        <v>11</v>
      </c>
      <c r="T75" s="36"/>
      <c r="U75" s="34" t="s">
        <v>11</v>
      </c>
      <c r="V75" s="36"/>
      <c r="W75" s="34" t="s">
        <v>11</v>
      </c>
      <c r="X75" s="36"/>
      <c r="Y75" s="29"/>
    </row>
    <row r="76" spans="1:25" x14ac:dyDescent="0.2">
      <c r="A76" s="28" t="s">
        <v>15</v>
      </c>
      <c r="B76" s="27"/>
      <c r="C76" s="26"/>
      <c r="D76" s="29"/>
      <c r="E76" s="24"/>
      <c r="F76" s="29"/>
      <c r="G76" s="24"/>
      <c r="H76" s="29"/>
      <c r="I76" s="24"/>
      <c r="J76" s="29"/>
      <c r="K76" s="24"/>
      <c r="L76" s="29"/>
      <c r="M76" s="24"/>
      <c r="N76" s="29"/>
      <c r="O76" s="24"/>
      <c r="P76" s="29"/>
      <c r="Q76" s="24"/>
      <c r="R76" s="24"/>
      <c r="S76" s="29"/>
      <c r="T76" s="24"/>
      <c r="U76" s="29"/>
      <c r="V76" s="24"/>
      <c r="W76" s="29"/>
      <c r="X76" s="24"/>
      <c r="Y76" s="29" t="s">
        <v>11</v>
      </c>
    </row>
    <row r="77" spans="1:25" x14ac:dyDescent="0.2">
      <c r="A77" s="39" t="s">
        <v>14</v>
      </c>
      <c r="B77" s="38"/>
      <c r="C77" s="37"/>
      <c r="D77" s="34" t="s">
        <v>11</v>
      </c>
      <c r="E77" s="36"/>
      <c r="F77" s="34" t="s">
        <v>11</v>
      </c>
      <c r="G77" s="36"/>
      <c r="H77" s="34" t="s">
        <v>11</v>
      </c>
      <c r="I77" s="36"/>
      <c r="J77" s="34" t="s">
        <v>11</v>
      </c>
      <c r="K77" s="36"/>
      <c r="L77" s="34" t="s">
        <v>11</v>
      </c>
      <c r="M77" s="36"/>
      <c r="N77" s="34" t="s">
        <v>11</v>
      </c>
      <c r="O77" s="36"/>
      <c r="P77" s="34" t="s">
        <v>11</v>
      </c>
      <c r="Q77" s="36"/>
      <c r="R77" s="36"/>
      <c r="S77" s="34" t="s">
        <v>11</v>
      </c>
      <c r="T77" s="36"/>
      <c r="U77" s="34" t="s">
        <v>11</v>
      </c>
      <c r="V77" s="36"/>
      <c r="W77" s="34" t="s">
        <v>11</v>
      </c>
      <c r="X77" s="36"/>
      <c r="Y77" s="34"/>
    </row>
    <row r="78" spans="1:25" x14ac:dyDescent="0.2">
      <c r="A78" s="33" t="s">
        <v>13</v>
      </c>
      <c r="B78" s="32"/>
      <c r="C78" s="31"/>
      <c r="D78" s="29" t="s">
        <v>11</v>
      </c>
      <c r="E78" s="35"/>
      <c r="F78" s="29" t="s">
        <v>11</v>
      </c>
      <c r="G78" s="35"/>
      <c r="H78" s="29" t="s">
        <v>11</v>
      </c>
      <c r="I78" s="35"/>
      <c r="J78" s="29" t="s">
        <v>11</v>
      </c>
      <c r="K78" s="35"/>
      <c r="L78" s="29" t="s">
        <v>11</v>
      </c>
      <c r="M78" s="35"/>
      <c r="N78" s="29" t="s">
        <v>11</v>
      </c>
      <c r="O78" s="35"/>
      <c r="P78" s="29" t="s">
        <v>11</v>
      </c>
      <c r="Q78" s="35"/>
      <c r="R78" s="35"/>
      <c r="S78" s="29" t="s">
        <v>11</v>
      </c>
      <c r="T78" s="35"/>
      <c r="U78" s="29" t="s">
        <v>11</v>
      </c>
      <c r="V78" s="35"/>
      <c r="W78" s="29" t="s">
        <v>11</v>
      </c>
      <c r="X78" s="35"/>
      <c r="Y78" s="34"/>
    </row>
    <row r="79" spans="1:25" x14ac:dyDescent="0.2">
      <c r="A79" s="33" t="s">
        <v>12</v>
      </c>
      <c r="B79" s="32"/>
      <c r="C79" s="31"/>
      <c r="D79" s="29" t="s">
        <v>11</v>
      </c>
      <c r="E79" s="30"/>
      <c r="F79" s="29" t="s">
        <v>11</v>
      </c>
      <c r="G79" s="30"/>
      <c r="H79" s="29" t="s">
        <v>11</v>
      </c>
      <c r="I79" s="30"/>
      <c r="J79" s="29" t="s">
        <v>11</v>
      </c>
      <c r="K79" s="30"/>
      <c r="L79" s="29" t="s">
        <v>11</v>
      </c>
      <c r="M79" s="30"/>
      <c r="N79" s="29" t="s">
        <v>11</v>
      </c>
      <c r="O79" s="30"/>
      <c r="P79" s="29" t="s">
        <v>11</v>
      </c>
      <c r="Q79" s="30"/>
      <c r="R79" s="30"/>
      <c r="S79" s="29" t="s">
        <v>11</v>
      </c>
      <c r="T79" s="30"/>
      <c r="U79" s="29" t="s">
        <v>11</v>
      </c>
      <c r="V79" s="30"/>
      <c r="W79" s="29" t="s">
        <v>11</v>
      </c>
      <c r="X79" s="30"/>
      <c r="Y79" s="29"/>
    </row>
    <row r="80" spans="1:25" x14ac:dyDescent="0.2">
      <c r="A80" s="33"/>
      <c r="B80" s="32"/>
      <c r="C80" s="31"/>
      <c r="D80" s="29"/>
      <c r="E80" s="30"/>
      <c r="F80" s="29"/>
      <c r="G80" s="30"/>
      <c r="H80" s="29"/>
      <c r="I80" s="30"/>
      <c r="J80" s="29"/>
      <c r="K80" s="30"/>
      <c r="L80" s="29"/>
      <c r="M80" s="30"/>
      <c r="N80" s="29"/>
      <c r="O80" s="30"/>
      <c r="P80" s="29"/>
      <c r="Q80" s="30"/>
      <c r="R80" s="30"/>
      <c r="S80" s="29"/>
      <c r="T80" s="30"/>
      <c r="U80" s="29"/>
      <c r="V80" s="30"/>
      <c r="W80" s="29"/>
      <c r="X80" s="30"/>
      <c r="Y80" s="29"/>
    </row>
    <row r="81" spans="1:25" x14ac:dyDescent="0.2">
      <c r="A81" s="28"/>
      <c r="B81" s="27"/>
      <c r="C81" s="26"/>
      <c r="D81" s="23"/>
      <c r="E81" s="24"/>
      <c r="F81" s="23"/>
      <c r="G81" s="24"/>
      <c r="H81" s="23"/>
      <c r="I81" s="24"/>
      <c r="J81" s="23"/>
      <c r="K81" s="24"/>
      <c r="L81" s="23"/>
      <c r="M81" s="25"/>
      <c r="N81" s="23"/>
      <c r="O81" s="24"/>
      <c r="P81" s="23"/>
      <c r="Q81" s="24"/>
      <c r="R81" s="24"/>
      <c r="S81" s="23"/>
      <c r="T81" s="24"/>
      <c r="U81" s="23"/>
      <c r="V81" s="24"/>
      <c r="W81" s="23"/>
      <c r="X81" s="24"/>
      <c r="Y81" s="23"/>
    </row>
    <row r="82" spans="1:25" x14ac:dyDescent="0.2">
      <c r="A82" s="22"/>
      <c r="B82" s="21"/>
      <c r="C82" s="20"/>
      <c r="D82" s="19"/>
      <c r="E82" s="20"/>
      <c r="F82" s="19"/>
      <c r="G82" s="20"/>
      <c r="H82" s="19"/>
      <c r="I82" s="20"/>
      <c r="J82" s="19"/>
      <c r="K82" s="20"/>
      <c r="L82" s="19"/>
      <c r="M82" s="20"/>
      <c r="N82" s="19"/>
      <c r="O82" s="20"/>
      <c r="P82" s="19"/>
      <c r="Q82" s="20"/>
      <c r="R82" s="20"/>
      <c r="S82" s="19"/>
      <c r="T82" s="20"/>
      <c r="U82" s="19"/>
      <c r="V82" s="20"/>
      <c r="W82" s="19"/>
      <c r="X82" s="20"/>
      <c r="Y82" s="19"/>
    </row>
    <row r="83" spans="1:25" s="7" customFormat="1" x14ac:dyDescent="0.2">
      <c r="B83" s="18"/>
      <c r="D83" s="8"/>
      <c r="F83" s="8"/>
    </row>
    <row r="84" spans="1:25" s="16" customFormat="1" x14ac:dyDescent="0.2">
      <c r="A84" s="17" t="s">
        <v>10</v>
      </c>
      <c r="B84" s="9"/>
      <c r="C84" s="7"/>
      <c r="D84" s="8"/>
      <c r="E84" s="7"/>
      <c r="F84" s="8"/>
      <c r="G84" s="7"/>
      <c r="H84" s="7"/>
      <c r="I84" s="7"/>
      <c r="J84" s="7"/>
      <c r="K84" s="7"/>
      <c r="L84" s="7"/>
      <c r="M84" s="7"/>
      <c r="N84" s="7"/>
      <c r="O84" s="7"/>
      <c r="P84" s="7"/>
      <c r="Q84" s="7"/>
      <c r="R84" s="7"/>
      <c r="S84" s="7"/>
      <c r="T84" s="7"/>
      <c r="U84" s="7"/>
    </row>
    <row r="85" spans="1:25" s="7" customFormat="1" x14ac:dyDescent="0.2">
      <c r="A85" s="13" t="s">
        <v>9</v>
      </c>
      <c r="B85" s="9"/>
      <c r="D85" s="8"/>
      <c r="F85" s="8"/>
    </row>
    <row r="86" spans="1:25" s="7" customFormat="1" x14ac:dyDescent="0.2">
      <c r="A86" s="13" t="s">
        <v>8</v>
      </c>
      <c r="B86" s="9"/>
      <c r="D86" s="8"/>
      <c r="F86" s="8"/>
    </row>
    <row r="87" spans="1:25" s="7" customFormat="1" x14ac:dyDescent="0.2">
      <c r="A87" s="14" t="s">
        <v>7</v>
      </c>
      <c r="B87" s="15"/>
      <c r="C87" s="15"/>
      <c r="D87" s="15"/>
      <c r="E87" s="15"/>
      <c r="F87" s="15"/>
      <c r="G87" s="15"/>
      <c r="H87" s="15"/>
      <c r="I87" s="15"/>
      <c r="J87" s="15"/>
      <c r="K87" s="15"/>
      <c r="L87" s="15"/>
      <c r="M87" s="15"/>
      <c r="N87" s="15"/>
      <c r="O87" s="15"/>
      <c r="P87" s="15"/>
      <c r="Q87" s="15"/>
      <c r="R87" s="15"/>
      <c r="S87" s="15"/>
      <c r="T87" s="15"/>
      <c r="U87" s="15"/>
    </row>
    <row r="88" spans="1:25" s="7" customFormat="1" x14ac:dyDescent="0.2">
      <c r="A88" s="13" t="s">
        <v>6</v>
      </c>
      <c r="B88" s="9"/>
      <c r="D88" s="8"/>
      <c r="F88" s="8"/>
    </row>
    <row r="89" spans="1:25" s="7" customFormat="1" x14ac:dyDescent="0.2">
      <c r="A89" s="14" t="s">
        <v>5</v>
      </c>
      <c r="B89" s="9"/>
      <c r="D89" s="8"/>
      <c r="F89" s="8"/>
    </row>
    <row r="90" spans="1:25" s="7" customFormat="1" x14ac:dyDescent="0.2">
      <c r="A90" s="13" t="s">
        <v>4</v>
      </c>
      <c r="B90" s="9"/>
      <c r="D90" s="8"/>
      <c r="F90" s="8"/>
    </row>
    <row r="91" spans="1:25" s="7" customFormat="1" x14ac:dyDescent="0.2">
      <c r="A91" s="13"/>
      <c r="B91" s="9"/>
      <c r="D91" s="8"/>
      <c r="F91" s="8"/>
    </row>
    <row r="92" spans="1:25" s="7" customFormat="1" x14ac:dyDescent="0.2">
      <c r="A92" s="12" t="s">
        <v>3</v>
      </c>
      <c r="B92" s="9"/>
      <c r="D92" s="8"/>
      <c r="F92" s="8"/>
    </row>
    <row r="93" spans="1:25" s="7" customFormat="1" x14ac:dyDescent="0.2">
      <c r="A93" s="11" t="s">
        <v>2</v>
      </c>
      <c r="B93" s="9"/>
      <c r="D93" s="8"/>
      <c r="F93" s="8"/>
    </row>
    <row r="94" spans="1:25" s="7" customFormat="1" ht="13.2" x14ac:dyDescent="0.25">
      <c r="A94" s="10" t="s">
        <v>1</v>
      </c>
      <c r="B94" s="9"/>
      <c r="D94" s="8"/>
      <c r="F94" s="8"/>
    </row>
    <row r="95" spans="1:25" s="7" customFormat="1" x14ac:dyDescent="0.2">
      <c r="B95" s="9"/>
      <c r="D95" s="8"/>
      <c r="F95" s="8"/>
    </row>
    <row r="96" spans="1:25" s="7" customFormat="1" x14ac:dyDescent="0.2">
      <c r="B96" s="9"/>
      <c r="D96" s="8"/>
      <c r="F96" s="8"/>
    </row>
    <row r="97" spans="2:6" s="7" customFormat="1" x14ac:dyDescent="0.2">
      <c r="B97" s="9"/>
      <c r="D97" s="8"/>
      <c r="F97" s="8"/>
    </row>
    <row r="98" spans="2:6" s="7" customFormat="1" x14ac:dyDescent="0.2">
      <c r="B98" s="9"/>
      <c r="D98" s="8"/>
      <c r="F98" s="8"/>
    </row>
    <row r="99" spans="2:6" s="7" customFormat="1" x14ac:dyDescent="0.2">
      <c r="B99" s="9"/>
      <c r="D99" s="8"/>
      <c r="F99" s="8"/>
    </row>
  </sheetData>
  <mergeCells count="29">
    <mergeCell ref="C16:J16"/>
    <mergeCell ref="K16:Q16"/>
    <mergeCell ref="A2:Y5"/>
    <mergeCell ref="R19:S19"/>
    <mergeCell ref="T19:U19"/>
    <mergeCell ref="V19:W19"/>
    <mergeCell ref="X19:Y19"/>
    <mergeCell ref="V18:W18"/>
    <mergeCell ref="X18:Y18"/>
    <mergeCell ref="R16:Y16"/>
    <mergeCell ref="C17:D18"/>
    <mergeCell ref="E17:J17"/>
    <mergeCell ref="K17:L18"/>
    <mergeCell ref="M17:Q17"/>
    <mergeCell ref="R17:S18"/>
    <mergeCell ref="T17:Y17"/>
    <mergeCell ref="T18:U18"/>
    <mergeCell ref="C19:D19"/>
    <mergeCell ref="E19:F19"/>
    <mergeCell ref="G19:H19"/>
    <mergeCell ref="I19:J19"/>
    <mergeCell ref="K19:L19"/>
    <mergeCell ref="M19:N19"/>
    <mergeCell ref="O19:P19"/>
    <mergeCell ref="G18:H18"/>
    <mergeCell ref="O18:P18"/>
    <mergeCell ref="E18:F18"/>
    <mergeCell ref="I18:J18"/>
    <mergeCell ref="M18:N18"/>
  </mergeCells>
  <printOptions horizontalCentered="1"/>
  <pageMargins left="0.196850393700787" right="0.196850393700787" top="0.39370078740157499" bottom="0.196850393700787" header="0.196850393700787" footer="0"/>
  <pageSetup paperSize="9" scale="69" fitToHeight="2" orientation="portrait" r:id="rId1"/>
  <headerFooter>
    <oddHeader>&amp;L&amp;"Arial,Italic"&amp;8&amp;F&amp;A&amp;R&amp;"Arial,Italic"&amp;8&amp;D</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6"/>
  <sheetViews>
    <sheetView workbookViewId="0">
      <pane xSplit="1" ySplit="5" topLeftCell="B6" activePane="bottomRight" state="frozen"/>
      <selection pane="topRight" activeCell="B1" sqref="B1"/>
      <selection pane="bottomLeft" activeCell="A9" sqref="A9"/>
      <selection pane="bottomRight" activeCell="K49" sqref="K49"/>
    </sheetView>
  </sheetViews>
  <sheetFormatPr baseColWidth="10" defaultColWidth="10.6640625" defaultRowHeight="13.2" x14ac:dyDescent="0.25"/>
  <cols>
    <col min="1" max="4" width="12.6640625" style="78" customWidth="1"/>
    <col min="5" max="5" width="10.77734375" style="78" customWidth="1"/>
    <col min="6" max="6" width="11.109375" style="78" customWidth="1"/>
    <col min="7" max="7" width="9.5546875" style="78" customWidth="1"/>
    <col min="8" max="16384" width="10.6640625" style="78"/>
  </cols>
  <sheetData>
    <row r="1" spans="1:13" ht="15.6" x14ac:dyDescent="0.3">
      <c r="A1" s="79" t="s">
        <v>112</v>
      </c>
    </row>
    <row r="2" spans="1:13" ht="13.8" thickBot="1" x14ac:dyDescent="0.3"/>
    <row r="3" spans="1:13" ht="49.95" customHeight="1" thickBot="1" x14ac:dyDescent="0.3">
      <c r="A3" s="132" t="s">
        <v>113</v>
      </c>
      <c r="B3" s="142" t="s">
        <v>111</v>
      </c>
      <c r="C3" s="142"/>
      <c r="D3" s="142"/>
      <c r="E3" s="134" t="s">
        <v>110</v>
      </c>
      <c r="F3" s="135"/>
      <c r="G3" s="135"/>
      <c r="H3" s="135"/>
      <c r="I3" s="135"/>
      <c r="J3" s="135"/>
      <c r="K3" s="135"/>
      <c r="L3" s="135"/>
      <c r="M3" s="136"/>
    </row>
    <row r="4" spans="1:13" ht="40.200000000000003" customHeight="1" thickTop="1" thickBot="1" x14ac:dyDescent="0.3">
      <c r="A4" s="133"/>
      <c r="B4" s="140" t="s">
        <v>109</v>
      </c>
      <c r="C4" s="141"/>
      <c r="D4" s="141"/>
      <c r="E4" s="137" t="s">
        <v>108</v>
      </c>
      <c r="F4" s="138"/>
      <c r="G4" s="138"/>
      <c r="H4" s="138" t="s">
        <v>107</v>
      </c>
      <c r="I4" s="138"/>
      <c r="J4" s="138"/>
      <c r="K4" s="138" t="s">
        <v>106</v>
      </c>
      <c r="L4" s="138"/>
      <c r="M4" s="139"/>
    </row>
    <row r="5" spans="1:13" ht="60" customHeight="1" thickTop="1" x14ac:dyDescent="0.25">
      <c r="A5" s="108"/>
      <c r="B5" s="107" t="s">
        <v>88</v>
      </c>
      <c r="C5" s="103" t="s">
        <v>87</v>
      </c>
      <c r="D5" s="103" t="s">
        <v>86</v>
      </c>
      <c r="E5" s="106" t="s">
        <v>88</v>
      </c>
      <c r="F5" s="104" t="s">
        <v>87</v>
      </c>
      <c r="G5" s="104" t="s">
        <v>86</v>
      </c>
      <c r="H5" s="105" t="s">
        <v>88</v>
      </c>
      <c r="I5" s="104" t="s">
        <v>87</v>
      </c>
      <c r="J5" s="104" t="s">
        <v>86</v>
      </c>
      <c r="K5" s="105" t="s">
        <v>88</v>
      </c>
      <c r="L5" s="104" t="s">
        <v>87</v>
      </c>
      <c r="M5" s="104" t="s">
        <v>86</v>
      </c>
    </row>
    <row r="6" spans="1:13" ht="15" x14ac:dyDescent="0.25">
      <c r="A6" s="93">
        <v>1970</v>
      </c>
      <c r="B6" s="102">
        <v>6.8479195237159729E-2</v>
      </c>
      <c r="C6" s="101">
        <v>0.34987175464630127</v>
      </c>
      <c r="D6" s="101">
        <v>0.5816490650177002</v>
      </c>
      <c r="E6" s="100">
        <v>6.0384958271286315E-2</v>
      </c>
      <c r="F6" s="99">
        <v>0.28967461884463747</v>
      </c>
      <c r="G6" s="99">
        <v>0.64994043111801147</v>
      </c>
      <c r="H6" s="99">
        <v>9.8070661734905931E-2</v>
      </c>
      <c r="I6" s="99">
        <v>0.36678932356742422</v>
      </c>
      <c r="J6" s="99">
        <v>0.53514003753662109</v>
      </c>
      <c r="K6" s="99">
        <v>0.10634216063953603</v>
      </c>
      <c r="L6" s="99">
        <v>0.33623801601060455</v>
      </c>
      <c r="M6" s="98">
        <v>0.55741983652114868</v>
      </c>
    </row>
    <row r="7" spans="1:13" ht="15" x14ac:dyDescent="0.25">
      <c r="A7" s="93">
        <f t="shared" ref="A7:A31" si="0">A6+1</f>
        <v>1971</v>
      </c>
      <c r="B7" s="102">
        <v>7.1591839194297791E-2</v>
      </c>
      <c r="C7" s="101">
        <v>0.35545629262924194</v>
      </c>
      <c r="D7" s="101">
        <v>0.57295185327529907</v>
      </c>
      <c r="E7" s="100"/>
      <c r="F7" s="99"/>
      <c r="G7" s="99"/>
      <c r="H7" s="99"/>
      <c r="I7" s="99"/>
      <c r="J7" s="99"/>
      <c r="K7" s="99"/>
      <c r="L7" s="99"/>
      <c r="M7" s="98"/>
    </row>
    <row r="8" spans="1:13" ht="15" x14ac:dyDescent="0.25">
      <c r="A8" s="93">
        <f t="shared" si="0"/>
        <v>1972</v>
      </c>
      <c r="B8" s="102">
        <v>7.3273450136184692E-2</v>
      </c>
      <c r="C8" s="101">
        <v>0.355682373046875</v>
      </c>
      <c r="D8" s="101">
        <v>0.5710442066192627</v>
      </c>
      <c r="E8" s="100"/>
      <c r="F8" s="99"/>
      <c r="G8" s="99"/>
      <c r="H8" s="99"/>
      <c r="I8" s="99"/>
      <c r="J8" s="99"/>
      <c r="K8" s="99"/>
      <c r="L8" s="99"/>
      <c r="M8" s="98"/>
    </row>
    <row r="9" spans="1:13" ht="15" x14ac:dyDescent="0.25">
      <c r="A9" s="93">
        <f t="shared" si="0"/>
        <v>1973</v>
      </c>
      <c r="B9" s="102">
        <v>7.4032455682754517E-2</v>
      </c>
      <c r="C9" s="101">
        <v>0.35723128914833069</v>
      </c>
      <c r="D9" s="101">
        <v>0.56873625516891479</v>
      </c>
      <c r="E9" s="100"/>
      <c r="F9" s="99"/>
      <c r="G9" s="99"/>
      <c r="H9" s="99"/>
      <c r="I9" s="99"/>
      <c r="J9" s="99"/>
      <c r="K9" s="99"/>
      <c r="L9" s="99"/>
      <c r="M9" s="98"/>
    </row>
    <row r="10" spans="1:13" ht="15" x14ac:dyDescent="0.25">
      <c r="A10" s="93">
        <f t="shared" si="0"/>
        <v>1974</v>
      </c>
      <c r="B10" s="102">
        <v>7.4739322066307068E-2</v>
      </c>
      <c r="C10" s="101">
        <v>0.36787649989128113</v>
      </c>
      <c r="D10" s="101">
        <v>0.557384192943573</v>
      </c>
      <c r="E10" s="100"/>
      <c r="F10" s="99"/>
      <c r="G10" s="99"/>
      <c r="H10" s="99"/>
      <c r="I10" s="99"/>
      <c r="J10" s="99"/>
      <c r="K10" s="99"/>
      <c r="L10" s="99"/>
      <c r="M10" s="98"/>
    </row>
    <row r="11" spans="1:13" ht="15" x14ac:dyDescent="0.25">
      <c r="A11" s="93">
        <f t="shared" si="0"/>
        <v>1975</v>
      </c>
      <c r="B11" s="102">
        <v>7.5695693492889404E-2</v>
      </c>
      <c r="C11" s="101">
        <v>0.37501487135887146</v>
      </c>
      <c r="D11" s="101">
        <v>0.54928940534591675</v>
      </c>
      <c r="E11" s="100">
        <v>6.4950857543955423E-2</v>
      </c>
      <c r="F11" s="99">
        <v>0.30143080348056106</v>
      </c>
      <c r="G11" s="99">
        <v>0.63361829519271851</v>
      </c>
      <c r="H11" s="99">
        <v>0.11689680429603626</v>
      </c>
      <c r="I11" s="99">
        <v>0.37536327714782508</v>
      </c>
      <c r="J11" s="99">
        <v>0.50773996114730835</v>
      </c>
      <c r="K11" s="99">
        <v>0.12148407764959754</v>
      </c>
      <c r="L11" s="99">
        <v>0.37456978034196103</v>
      </c>
      <c r="M11" s="98">
        <v>0.50394618511199951</v>
      </c>
    </row>
    <row r="12" spans="1:13" ht="15" x14ac:dyDescent="0.25">
      <c r="A12" s="93">
        <f t="shared" si="0"/>
        <v>1976</v>
      </c>
      <c r="B12" s="102">
        <v>7.8778117895126343E-2</v>
      </c>
      <c r="C12" s="101">
        <v>0.37993830442428589</v>
      </c>
      <c r="D12" s="101">
        <v>0.54128360748291016</v>
      </c>
      <c r="E12" s="100"/>
      <c r="F12" s="99"/>
      <c r="G12" s="99"/>
      <c r="H12" s="99"/>
      <c r="I12" s="99"/>
      <c r="J12" s="99"/>
      <c r="K12" s="99"/>
      <c r="L12" s="99"/>
      <c r="M12" s="98"/>
    </row>
    <row r="13" spans="1:13" ht="15" x14ac:dyDescent="0.25">
      <c r="A13" s="93">
        <f t="shared" si="0"/>
        <v>1977</v>
      </c>
      <c r="B13" s="102">
        <v>8.2103103399276733E-2</v>
      </c>
      <c r="C13" s="101">
        <v>0.38548219203948975</v>
      </c>
      <c r="D13" s="101">
        <v>0.53241473436355591</v>
      </c>
      <c r="E13" s="100"/>
      <c r="F13" s="99"/>
      <c r="G13" s="99"/>
      <c r="H13" s="99"/>
      <c r="I13" s="99"/>
      <c r="J13" s="99"/>
      <c r="K13" s="99"/>
      <c r="L13" s="99"/>
      <c r="M13" s="98"/>
    </row>
    <row r="14" spans="1:13" ht="12.75" customHeight="1" x14ac:dyDescent="0.25">
      <c r="A14" s="93">
        <f t="shared" si="0"/>
        <v>1978</v>
      </c>
      <c r="B14" s="102">
        <v>8.3371587097644806E-2</v>
      </c>
      <c r="C14" s="101">
        <v>0.39197266101837158</v>
      </c>
      <c r="D14" s="101">
        <v>0.52465575933456421</v>
      </c>
      <c r="E14" s="100"/>
      <c r="F14" s="99"/>
      <c r="G14" s="99"/>
      <c r="H14" s="99"/>
      <c r="I14" s="99"/>
      <c r="J14" s="99"/>
      <c r="K14" s="99"/>
      <c r="L14" s="99"/>
      <c r="M14" s="98"/>
    </row>
    <row r="15" spans="1:13" ht="15" x14ac:dyDescent="0.25">
      <c r="A15" s="93">
        <f t="shared" si="0"/>
        <v>1979</v>
      </c>
      <c r="B15" s="102">
        <v>8.3870209753513336E-2</v>
      </c>
      <c r="C15" s="101">
        <v>0.39700406789779663</v>
      </c>
      <c r="D15" s="101">
        <v>0.51912575960159302</v>
      </c>
      <c r="E15" s="100">
        <v>6.3330863663295628E-2</v>
      </c>
      <c r="F15" s="99">
        <v>0.32915162378574669</v>
      </c>
      <c r="G15" s="99">
        <v>0.60751748085021973</v>
      </c>
      <c r="H15" s="99">
        <v>0.13291272661618403</v>
      </c>
      <c r="I15" s="99">
        <v>0.39764379316499587</v>
      </c>
      <c r="J15" s="99">
        <v>0.46944347023963928</v>
      </c>
      <c r="K15" s="99">
        <v>0.12809501952940405</v>
      </c>
      <c r="L15" s="99">
        <v>0.39542044847033853</v>
      </c>
      <c r="M15" s="98">
        <v>0.47648453712463379</v>
      </c>
    </row>
    <row r="16" spans="1:13" ht="15" x14ac:dyDescent="0.25">
      <c r="A16" s="93">
        <f t="shared" si="0"/>
        <v>1980</v>
      </c>
      <c r="B16" s="102">
        <v>8.3410792052745819E-2</v>
      </c>
      <c r="C16" s="101">
        <v>0.40013140439987183</v>
      </c>
      <c r="D16" s="101">
        <v>0.51645779609680176</v>
      </c>
      <c r="E16" s="100"/>
      <c r="F16" s="99"/>
      <c r="G16" s="99"/>
      <c r="H16" s="99"/>
      <c r="I16" s="99"/>
      <c r="J16" s="99"/>
      <c r="K16" s="99"/>
      <c r="L16" s="99"/>
      <c r="M16" s="98"/>
    </row>
    <row r="17" spans="1:13" ht="15" x14ac:dyDescent="0.25">
      <c r="A17" s="93">
        <f t="shared" si="0"/>
        <v>1981</v>
      </c>
      <c r="B17" s="102">
        <v>8.4803491830825806E-2</v>
      </c>
      <c r="C17" s="101">
        <v>0.40610593557357788</v>
      </c>
      <c r="D17" s="101">
        <v>0.50909054279327393</v>
      </c>
      <c r="E17" s="100"/>
      <c r="F17" s="99"/>
      <c r="G17" s="99"/>
      <c r="H17" s="99"/>
      <c r="I17" s="99"/>
      <c r="J17" s="99"/>
      <c r="K17" s="99"/>
      <c r="L17" s="99"/>
      <c r="M17" s="98"/>
    </row>
    <row r="18" spans="1:13" ht="15" x14ac:dyDescent="0.25">
      <c r="A18" s="93">
        <f t="shared" si="0"/>
        <v>1982</v>
      </c>
      <c r="B18" s="102">
        <v>8.7500564754009247E-2</v>
      </c>
      <c r="C18" s="101">
        <v>0.4100455641746521</v>
      </c>
      <c r="D18" s="101">
        <v>0.50245386362075806</v>
      </c>
      <c r="E18" s="100"/>
      <c r="F18" s="99"/>
      <c r="G18" s="99"/>
      <c r="H18" s="99"/>
      <c r="I18" s="99"/>
      <c r="J18" s="99"/>
      <c r="K18" s="99"/>
      <c r="L18" s="99"/>
      <c r="M18" s="98"/>
    </row>
    <row r="19" spans="1:13" ht="15" x14ac:dyDescent="0.25">
      <c r="A19" s="93">
        <f t="shared" si="0"/>
        <v>1983</v>
      </c>
      <c r="B19" s="102">
        <v>8.9038558304309845E-2</v>
      </c>
      <c r="C19" s="101">
        <v>0.41085955500602722</v>
      </c>
      <c r="D19" s="101">
        <v>0.50010192394256592</v>
      </c>
      <c r="E19" s="100"/>
      <c r="F19" s="99"/>
      <c r="G19" s="99"/>
      <c r="H19" s="99"/>
      <c r="I19" s="99"/>
      <c r="J19" s="99"/>
      <c r="K19" s="99"/>
      <c r="L19" s="99"/>
      <c r="M19" s="98"/>
    </row>
    <row r="20" spans="1:13" ht="15" x14ac:dyDescent="0.25">
      <c r="A20" s="93">
        <f t="shared" si="0"/>
        <v>1984</v>
      </c>
      <c r="B20" s="102">
        <v>8.9819058775901794E-2</v>
      </c>
      <c r="C20" s="101">
        <v>0.41042736172676086</v>
      </c>
      <c r="D20" s="101">
        <v>0.49975359439849854</v>
      </c>
      <c r="E20" s="100">
        <v>6.8541954255058796E-2</v>
      </c>
      <c r="F20" s="99">
        <v>0.3515418048360871</v>
      </c>
      <c r="G20" s="99">
        <v>0.57991617918014526</v>
      </c>
      <c r="H20" s="99">
        <v>0.14851560469446123</v>
      </c>
      <c r="I20" s="99">
        <v>0.40340580259559861</v>
      </c>
      <c r="J20" s="99">
        <v>0.44807854294776917</v>
      </c>
      <c r="K20" s="99">
        <v>0.13659466499381701</v>
      </c>
      <c r="L20" s="99">
        <v>0.41435613832750712</v>
      </c>
      <c r="M20" s="98">
        <v>0.4490492045879364</v>
      </c>
    </row>
    <row r="21" spans="1:13" ht="15" x14ac:dyDescent="0.25">
      <c r="A21" s="93">
        <f t="shared" si="0"/>
        <v>1985</v>
      </c>
      <c r="B21" s="102">
        <v>9.1878205537796021E-2</v>
      </c>
      <c r="C21" s="101">
        <v>0.40675032138824463</v>
      </c>
      <c r="D21" s="101">
        <v>0.50137150287628174</v>
      </c>
      <c r="E21" s="100"/>
      <c r="F21" s="99"/>
      <c r="G21" s="99"/>
      <c r="H21" s="99"/>
      <c r="I21" s="99"/>
      <c r="J21" s="99"/>
      <c r="K21" s="99"/>
      <c r="L21" s="99"/>
      <c r="M21" s="98"/>
    </row>
    <row r="22" spans="1:13" ht="15" x14ac:dyDescent="0.25">
      <c r="A22" s="93">
        <f t="shared" si="0"/>
        <v>1986</v>
      </c>
      <c r="B22" s="102">
        <v>9.2953778803348541E-2</v>
      </c>
      <c r="C22" s="101">
        <v>0.40138813853263855</v>
      </c>
      <c r="D22" s="101">
        <v>0.50565809011459351</v>
      </c>
      <c r="E22" s="100"/>
      <c r="F22" s="99"/>
      <c r="G22" s="99"/>
      <c r="H22" s="99"/>
      <c r="I22" s="99"/>
      <c r="J22" s="99"/>
      <c r="K22" s="99"/>
      <c r="L22" s="99"/>
      <c r="M22" s="98"/>
    </row>
    <row r="23" spans="1:13" ht="15" x14ac:dyDescent="0.25">
      <c r="A23" s="93">
        <f t="shared" si="0"/>
        <v>1987</v>
      </c>
      <c r="B23" s="102">
        <v>9.5004238188266754E-2</v>
      </c>
      <c r="C23" s="101">
        <v>0.40000712871551514</v>
      </c>
      <c r="D23" s="101">
        <v>0.50498861074447632</v>
      </c>
      <c r="E23" s="100"/>
      <c r="F23" s="99"/>
      <c r="G23" s="99"/>
      <c r="H23" s="99"/>
      <c r="I23" s="99"/>
      <c r="J23" s="99"/>
      <c r="K23" s="99"/>
      <c r="L23" s="99"/>
      <c r="M23" s="98"/>
    </row>
    <row r="24" spans="1:13" ht="15" x14ac:dyDescent="0.25">
      <c r="A24" s="93">
        <f t="shared" si="0"/>
        <v>1988</v>
      </c>
      <c r="B24" s="102">
        <v>9.6545927226543427E-2</v>
      </c>
      <c r="C24" s="101">
        <v>0.39855340123176575</v>
      </c>
      <c r="D24" s="101">
        <v>0.50490063428878784</v>
      </c>
      <c r="E24" s="100">
        <v>7.3898893356159789E-2</v>
      </c>
      <c r="F24" s="99">
        <v>0.36259888063201645</v>
      </c>
      <c r="G24" s="99">
        <v>0.56350225210189819</v>
      </c>
      <c r="H24" s="99">
        <v>0.1516295586681258</v>
      </c>
      <c r="I24" s="99">
        <v>0.38585914745413052</v>
      </c>
      <c r="J24" s="99">
        <v>0.46251127123832703</v>
      </c>
      <c r="K24" s="99">
        <v>0.15337449317823285</v>
      </c>
      <c r="L24" s="99">
        <v>0.40601214335252894</v>
      </c>
      <c r="M24" s="98">
        <v>0.44061332941055298</v>
      </c>
    </row>
    <row r="25" spans="1:13" ht="15" x14ac:dyDescent="0.25">
      <c r="A25" s="93">
        <f t="shared" si="0"/>
        <v>1989</v>
      </c>
      <c r="B25" s="102">
        <v>9.2063546180725098E-2</v>
      </c>
      <c r="C25" s="101">
        <v>0.40037807822227478</v>
      </c>
      <c r="D25" s="101">
        <v>0.50755840539932251</v>
      </c>
      <c r="E25" s="100"/>
      <c r="F25" s="99"/>
      <c r="G25" s="99"/>
      <c r="H25" s="99"/>
      <c r="I25" s="99"/>
      <c r="J25" s="99"/>
      <c r="K25" s="99"/>
      <c r="L25" s="99"/>
      <c r="M25" s="98"/>
    </row>
    <row r="26" spans="1:13" ht="15" x14ac:dyDescent="0.25">
      <c r="A26" s="93">
        <f t="shared" si="0"/>
        <v>1990</v>
      </c>
      <c r="B26" s="102">
        <v>8.9327804744243622E-2</v>
      </c>
      <c r="C26" s="101">
        <v>0.40795505046844482</v>
      </c>
      <c r="D26" s="101">
        <v>0.50271713733673096</v>
      </c>
      <c r="E26" s="100">
        <v>6.7360138055558225E-2</v>
      </c>
      <c r="F26" s="99">
        <v>0.34896367301936965</v>
      </c>
      <c r="G26" s="99">
        <v>0.58367621898651123</v>
      </c>
      <c r="H26" s="99">
        <v>0.14898189006110407</v>
      </c>
      <c r="I26" s="99">
        <v>0.39334639582976733</v>
      </c>
      <c r="J26" s="99">
        <v>0.45767173171043396</v>
      </c>
      <c r="K26" s="99">
        <v>0.16125330336753688</v>
      </c>
      <c r="L26" s="99">
        <v>0.4084323541028908</v>
      </c>
      <c r="M26" s="98">
        <v>0.43031436204910278</v>
      </c>
    </row>
    <row r="27" spans="1:13" ht="15" x14ac:dyDescent="0.25">
      <c r="A27" s="93">
        <f t="shared" si="0"/>
        <v>1991</v>
      </c>
      <c r="B27" s="102">
        <v>8.7234377861022949E-2</v>
      </c>
      <c r="C27" s="101">
        <v>0.40622317790985107</v>
      </c>
      <c r="D27" s="101">
        <v>0.50654244422912598</v>
      </c>
      <c r="E27" s="100">
        <v>6.3816922732434292E-2</v>
      </c>
      <c r="F27" s="99">
        <v>0.33193116442784454</v>
      </c>
      <c r="G27" s="99">
        <v>0.6042519211769104</v>
      </c>
      <c r="H27" s="99">
        <v>0.15062410464202236</v>
      </c>
      <c r="I27" s="99">
        <v>0.38449968817959679</v>
      </c>
      <c r="J27" s="99">
        <v>0.46487626433372498</v>
      </c>
      <c r="K27" s="99">
        <v>0.16842768710018746</v>
      </c>
      <c r="L27" s="99">
        <v>0.40437972394257643</v>
      </c>
      <c r="M27" s="98">
        <v>0.42719259858131409</v>
      </c>
    </row>
    <row r="28" spans="1:13" ht="15" x14ac:dyDescent="0.25">
      <c r="A28" s="93">
        <f t="shared" si="0"/>
        <v>1992</v>
      </c>
      <c r="B28" s="102">
        <v>7.7987611293792725E-2</v>
      </c>
      <c r="C28" s="101">
        <v>0.41195932030677795</v>
      </c>
      <c r="D28" s="101">
        <v>0.51005303859710693</v>
      </c>
      <c r="E28" s="100">
        <v>5.6626741106306479E-2</v>
      </c>
      <c r="F28" s="99">
        <v>0.32307504267268261</v>
      </c>
      <c r="G28" s="99">
        <v>0.62029826641082764</v>
      </c>
      <c r="H28" s="99">
        <v>0.13400214254304774</v>
      </c>
      <c r="I28" s="99">
        <v>0.40414836787904485</v>
      </c>
      <c r="J28" s="99">
        <v>0.46184945106506348</v>
      </c>
      <c r="K28" s="99">
        <v>0.13915647897539882</v>
      </c>
      <c r="L28" s="99">
        <v>0.41759134928066027</v>
      </c>
      <c r="M28" s="98">
        <v>0.44325214624404907</v>
      </c>
    </row>
    <row r="29" spans="1:13" ht="15" x14ac:dyDescent="0.25">
      <c r="A29" s="93">
        <f t="shared" si="0"/>
        <v>1993</v>
      </c>
      <c r="B29" s="102">
        <v>7.845018059015274E-2</v>
      </c>
      <c r="C29" s="101">
        <v>0.40941768884658813</v>
      </c>
      <c r="D29" s="101">
        <v>0.51213210821151733</v>
      </c>
      <c r="E29" s="100">
        <v>6.1259110148386198E-2</v>
      </c>
      <c r="F29" s="99">
        <v>0.32953512869867058</v>
      </c>
      <c r="G29" s="99">
        <v>0.60920578241348267</v>
      </c>
      <c r="H29" s="99">
        <v>0.13341331398451767</v>
      </c>
      <c r="I29" s="99">
        <v>0.38908909333788466</v>
      </c>
      <c r="J29" s="99">
        <v>0.47749760746955872</v>
      </c>
      <c r="K29" s="99">
        <v>0.14818179589893563</v>
      </c>
      <c r="L29" s="99">
        <v>0.41987387135918791</v>
      </c>
      <c r="M29" s="98">
        <v>0.43194431066513062</v>
      </c>
    </row>
    <row r="30" spans="1:13" ht="15" x14ac:dyDescent="0.25">
      <c r="A30" s="93">
        <f t="shared" si="0"/>
        <v>1994</v>
      </c>
      <c r="B30" s="102">
        <v>7.7552296221256256E-2</v>
      </c>
      <c r="C30" s="101">
        <v>0.41045403480529785</v>
      </c>
      <c r="D30" s="101">
        <v>0.5119936466217041</v>
      </c>
      <c r="E30" s="100">
        <v>5.8002737058068209E-2</v>
      </c>
      <c r="F30" s="99">
        <v>0.320733450033862</v>
      </c>
      <c r="G30" s="99">
        <v>0.62126380205154419</v>
      </c>
      <c r="H30" s="99">
        <v>0.13602080144927281</v>
      </c>
      <c r="I30" s="99">
        <v>0.38887155447965799</v>
      </c>
      <c r="J30" s="99">
        <v>0.47510761022567749</v>
      </c>
      <c r="K30" s="99">
        <v>0.15481559616982341</v>
      </c>
      <c r="L30" s="99">
        <v>0.42126361154867897</v>
      </c>
      <c r="M30" s="98">
        <v>0.42392081022262573</v>
      </c>
    </row>
    <row r="31" spans="1:13" ht="15" x14ac:dyDescent="0.25">
      <c r="A31" s="93">
        <f t="shared" si="0"/>
        <v>1995</v>
      </c>
      <c r="B31" s="102">
        <v>7.9833336174488068E-2</v>
      </c>
      <c r="C31" s="101">
        <v>0.4090002179145813</v>
      </c>
      <c r="D31" s="101">
        <v>0.51116645336151123</v>
      </c>
      <c r="E31" s="100">
        <v>5.7822788098003404E-2</v>
      </c>
      <c r="F31" s="99">
        <v>0.31953183663379903</v>
      </c>
      <c r="G31" s="99">
        <v>0.62264537811279297</v>
      </c>
      <c r="H31" s="99">
        <v>0.13520336207378794</v>
      </c>
      <c r="I31" s="99">
        <v>0.38490318676103302</v>
      </c>
      <c r="J31" s="99">
        <v>0.47989350557327271</v>
      </c>
      <c r="K31" s="99">
        <v>0.15820774892721406</v>
      </c>
      <c r="L31" s="99">
        <v>0.42271876888126197</v>
      </c>
      <c r="M31" s="98">
        <v>0.41907346248626709</v>
      </c>
    </row>
    <row r="32" spans="1:13" ht="15" x14ac:dyDescent="0.25">
      <c r="A32" s="93">
        <f t="shared" ref="A32:A51" si="1">A31+1</f>
        <v>1996</v>
      </c>
      <c r="B32" s="102">
        <v>7.5603790581226349E-2</v>
      </c>
      <c r="C32" s="101">
        <v>0.38432687520980835</v>
      </c>
      <c r="D32" s="101">
        <v>0.5400693416595459</v>
      </c>
      <c r="E32" s="100">
        <v>5.5261319326091081E-2</v>
      </c>
      <c r="F32" s="99">
        <v>0.29584726573194498</v>
      </c>
      <c r="G32" s="99">
        <v>0.64889144897460938</v>
      </c>
      <c r="H32" s="99">
        <v>0.12790591696209147</v>
      </c>
      <c r="I32" s="99">
        <v>0.35819241386796302</v>
      </c>
      <c r="J32" s="99">
        <v>0.51390171051025391</v>
      </c>
      <c r="K32" s="99">
        <v>0.15186509064778456</v>
      </c>
      <c r="L32" s="99">
        <v>0.40078403990743999</v>
      </c>
      <c r="M32" s="98">
        <v>0.4473508894443512</v>
      </c>
    </row>
    <row r="33" spans="1:13" ht="15" x14ac:dyDescent="0.25">
      <c r="A33" s="93">
        <f t="shared" si="1"/>
        <v>1997</v>
      </c>
      <c r="B33" s="102">
        <v>7.2580054402351379E-2</v>
      </c>
      <c r="C33" s="101">
        <v>0.37503516674041748</v>
      </c>
      <c r="D33" s="101">
        <v>0.55238479375839233</v>
      </c>
      <c r="E33" s="100">
        <v>5.3529040714507349E-2</v>
      </c>
      <c r="F33" s="99">
        <v>0.27903009107633903</v>
      </c>
      <c r="G33" s="99">
        <v>0.66744083166122437</v>
      </c>
      <c r="H33" s="99">
        <v>0.12177422526239444</v>
      </c>
      <c r="I33" s="99">
        <v>0.34777101785745002</v>
      </c>
      <c r="J33" s="99">
        <v>0.53045475482940674</v>
      </c>
      <c r="K33" s="99">
        <v>0.15084929935183064</v>
      </c>
      <c r="L33" s="99">
        <v>0.39310064446045201</v>
      </c>
      <c r="M33" s="98">
        <v>0.45605009794235229</v>
      </c>
    </row>
    <row r="34" spans="1:13" ht="15" x14ac:dyDescent="0.25">
      <c r="A34" s="93">
        <f t="shared" si="1"/>
        <v>1998</v>
      </c>
      <c r="B34" s="102">
        <v>7.0072904229164124E-2</v>
      </c>
      <c r="C34" s="101">
        <v>0.36664283275604248</v>
      </c>
      <c r="D34" s="101">
        <v>0.56328427791595459</v>
      </c>
      <c r="E34" s="100">
        <v>5.4836231754749859E-2</v>
      </c>
      <c r="F34" s="99">
        <v>0.26919568092434798</v>
      </c>
      <c r="G34" s="99">
        <v>0.67596811056137085</v>
      </c>
      <c r="H34" s="99">
        <v>0.11836855628510294</v>
      </c>
      <c r="I34" s="99">
        <v>0.33604212480615903</v>
      </c>
      <c r="J34" s="99">
        <v>0.54558932781219482</v>
      </c>
      <c r="K34" s="99">
        <v>0.14771000129130599</v>
      </c>
      <c r="L34" s="99">
        <v>0.387268636629511</v>
      </c>
      <c r="M34" s="98">
        <v>0.46502137184143066</v>
      </c>
    </row>
    <row r="35" spans="1:13" ht="15" x14ac:dyDescent="0.25">
      <c r="A35" s="93">
        <f t="shared" si="1"/>
        <v>1999</v>
      </c>
      <c r="B35" s="102">
        <v>6.9944128394126892E-2</v>
      </c>
      <c r="C35" s="101">
        <v>0.36129724979400635</v>
      </c>
      <c r="D35" s="101">
        <v>0.56875860691070557</v>
      </c>
      <c r="E35" s="100">
        <v>5.2541517359639606E-2</v>
      </c>
      <c r="F35" s="99">
        <v>0.26854015428250499</v>
      </c>
      <c r="G35" s="99">
        <v>0.67891830205917358</v>
      </c>
      <c r="H35" s="99">
        <v>0.11797908126038595</v>
      </c>
      <c r="I35" s="99">
        <v>0.32976422802211303</v>
      </c>
      <c r="J35" s="99">
        <v>0.55225670337677002</v>
      </c>
      <c r="K35" s="99">
        <v>0.14744081822572228</v>
      </c>
      <c r="L35" s="99">
        <v>0.38175269671849499</v>
      </c>
      <c r="M35" s="98">
        <v>0.47080650925636292</v>
      </c>
    </row>
    <row r="36" spans="1:13" ht="15" x14ac:dyDescent="0.25">
      <c r="A36" s="93">
        <f t="shared" si="1"/>
        <v>2000</v>
      </c>
      <c r="B36" s="102">
        <v>6.9029435515403748E-2</v>
      </c>
      <c r="C36" s="101">
        <v>0.36040800809860229</v>
      </c>
      <c r="D36" s="101">
        <v>0.57056254148483276</v>
      </c>
      <c r="E36" s="100">
        <v>4.7197294063175889E-2</v>
      </c>
      <c r="F36" s="99">
        <v>0.26921130107735097</v>
      </c>
      <c r="G36" s="99">
        <v>0.68359142541885376</v>
      </c>
      <c r="H36" s="99">
        <v>0.11884319706567913</v>
      </c>
      <c r="I36" s="99">
        <v>0.325144541322757</v>
      </c>
      <c r="J36" s="99">
        <v>0.55601227283477783</v>
      </c>
      <c r="K36" s="99">
        <v>0.14777450045164411</v>
      </c>
      <c r="L36" s="99">
        <v>0.383181559279064</v>
      </c>
      <c r="M36" s="98">
        <v>0.46904394030570984</v>
      </c>
    </row>
    <row r="37" spans="1:13" ht="15" x14ac:dyDescent="0.25">
      <c r="A37" s="93">
        <f t="shared" si="1"/>
        <v>2001</v>
      </c>
      <c r="B37" s="102">
        <v>7.1051888167858124E-2</v>
      </c>
      <c r="C37" s="101">
        <v>0.36786538362503052</v>
      </c>
      <c r="D37" s="101">
        <v>0.56108272075653076</v>
      </c>
      <c r="E37" s="100">
        <v>4.6884910540940718E-2</v>
      </c>
      <c r="F37" s="99">
        <v>0.28003421269017198</v>
      </c>
      <c r="G37" s="99">
        <v>0.67308086156845093</v>
      </c>
      <c r="H37" s="99">
        <v>0.12173468358990684</v>
      </c>
      <c r="I37" s="99">
        <v>0.33270701249811402</v>
      </c>
      <c r="J37" s="99">
        <v>0.54555827379226685</v>
      </c>
      <c r="K37" s="99">
        <v>0.14721934638775419</v>
      </c>
      <c r="L37" s="99">
        <v>0.38820259909252203</v>
      </c>
      <c r="M37" s="98">
        <v>0.4645780622959137</v>
      </c>
    </row>
    <row r="38" spans="1:13" ht="15" x14ac:dyDescent="0.25">
      <c r="A38" s="93">
        <f t="shared" si="1"/>
        <v>2002</v>
      </c>
      <c r="B38" s="102">
        <v>7.3816739022731781E-2</v>
      </c>
      <c r="C38" s="101">
        <v>0.38012635707855225</v>
      </c>
      <c r="D38" s="101">
        <v>0.54605692625045776</v>
      </c>
      <c r="E38" s="100">
        <v>4.7329821841952072E-2</v>
      </c>
      <c r="F38" s="99">
        <v>0.29970930571825399</v>
      </c>
      <c r="G38" s="99">
        <v>0.65296089649200439</v>
      </c>
      <c r="H38" s="99">
        <v>0.12694116212190282</v>
      </c>
      <c r="I38" s="99">
        <v>0.34136651081301</v>
      </c>
      <c r="J38" s="99">
        <v>0.53169232606887817</v>
      </c>
      <c r="K38" s="99">
        <v>0.15064834169084113</v>
      </c>
      <c r="L38" s="99">
        <v>0.39937950092560298</v>
      </c>
      <c r="M38" s="98">
        <v>0.44997218251228333</v>
      </c>
    </row>
    <row r="39" spans="1:13" ht="15" x14ac:dyDescent="0.25">
      <c r="A39" s="93">
        <f t="shared" si="1"/>
        <v>2003</v>
      </c>
      <c r="B39" s="102">
        <v>7.3366202414035797E-2</v>
      </c>
      <c r="C39" s="101">
        <v>0.38822484016418457</v>
      </c>
      <c r="D39" s="101">
        <v>0.53840893507003784</v>
      </c>
      <c r="E39" s="100">
        <v>4.7176052753358066E-2</v>
      </c>
      <c r="F39" s="99">
        <v>0.31446655592268402</v>
      </c>
      <c r="G39" s="99">
        <v>0.63835734128952026</v>
      </c>
      <c r="H39" s="99">
        <v>0.12744540412838906</v>
      </c>
      <c r="I39" s="99">
        <v>0.34826742999625598</v>
      </c>
      <c r="J39" s="99">
        <v>0.52428710460662842</v>
      </c>
      <c r="K39" s="99">
        <v>0.15005642612032877</v>
      </c>
      <c r="L39" s="99">
        <v>0.403323311053574</v>
      </c>
      <c r="M39" s="98">
        <v>0.44662025570869446</v>
      </c>
    </row>
    <row r="40" spans="1:13" ht="15" x14ac:dyDescent="0.25">
      <c r="A40" s="93">
        <f t="shared" si="1"/>
        <v>2004</v>
      </c>
      <c r="B40" s="102">
        <v>7.5019508600234985E-2</v>
      </c>
      <c r="C40" s="101">
        <v>0.3952813446521759</v>
      </c>
      <c r="D40" s="101">
        <v>0.52969914674758911</v>
      </c>
      <c r="E40" s="100">
        <v>4.207723100630844E-2</v>
      </c>
      <c r="F40" s="99">
        <v>0.33650816862281302</v>
      </c>
      <c r="G40" s="99">
        <v>0.62141460180282593</v>
      </c>
      <c r="H40" s="99">
        <v>0.13030032791072976</v>
      </c>
      <c r="I40" s="99">
        <v>0.35696669673456699</v>
      </c>
      <c r="J40" s="99">
        <v>0.51273298263549805</v>
      </c>
      <c r="K40" s="99">
        <v>0.14854345975521654</v>
      </c>
      <c r="L40" s="99">
        <v>0.40862096795872799</v>
      </c>
      <c r="M40" s="98">
        <v>0.44283553957939148</v>
      </c>
    </row>
    <row r="41" spans="1:13" ht="15" x14ac:dyDescent="0.25">
      <c r="A41" s="93">
        <f t="shared" si="1"/>
        <v>2005</v>
      </c>
      <c r="B41" s="102">
        <v>7.5576841831207275E-2</v>
      </c>
      <c r="C41" s="101">
        <v>0.40069496631622314</v>
      </c>
      <c r="D41" s="101">
        <v>0.52372819185256958</v>
      </c>
      <c r="E41" s="100">
        <v>4.1020732098927759E-2</v>
      </c>
      <c r="F41" s="99">
        <v>0.354357093964074</v>
      </c>
      <c r="G41" s="99">
        <v>0.60462218523025513</v>
      </c>
      <c r="H41" s="99">
        <v>0.13201678891410931</v>
      </c>
      <c r="I41" s="99">
        <v>0.36298593249349997</v>
      </c>
      <c r="J41" s="99">
        <v>0.50499725341796875</v>
      </c>
      <c r="K41" s="99">
        <v>0.1458076955078477</v>
      </c>
      <c r="L41" s="99">
        <v>0.40855632302522499</v>
      </c>
      <c r="M41" s="98">
        <v>0.44563597440719604</v>
      </c>
    </row>
    <row r="42" spans="1:13" ht="15" x14ac:dyDescent="0.25">
      <c r="A42" s="93">
        <f t="shared" si="1"/>
        <v>2006</v>
      </c>
      <c r="B42" s="102">
        <v>7.3055624961853027E-2</v>
      </c>
      <c r="C42" s="101">
        <v>0.39879781007766724</v>
      </c>
      <c r="D42" s="101">
        <v>0.52814656496047974</v>
      </c>
      <c r="E42" s="100">
        <v>3.8171340402011082E-2</v>
      </c>
      <c r="F42" s="99">
        <v>0.351281826338804</v>
      </c>
      <c r="G42" s="99">
        <v>0.61054688692092896</v>
      </c>
      <c r="H42" s="99">
        <v>0.12829330272724815</v>
      </c>
      <c r="I42" s="99">
        <v>0.36479536292770398</v>
      </c>
      <c r="J42" s="99">
        <v>0.50691133737564087</v>
      </c>
      <c r="K42" s="99">
        <v>0.14207984771651061</v>
      </c>
      <c r="L42" s="99">
        <v>0.402298253682289</v>
      </c>
      <c r="M42" s="98">
        <v>0.4556218683719635</v>
      </c>
    </row>
    <row r="43" spans="1:13" ht="15" x14ac:dyDescent="0.25">
      <c r="A43" s="93">
        <f t="shared" si="1"/>
        <v>2007</v>
      </c>
      <c r="B43" s="102">
        <v>7.0600211620330811E-2</v>
      </c>
      <c r="C43" s="101">
        <v>0.39351153373718262</v>
      </c>
      <c r="D43" s="101">
        <v>0.53588825464248657</v>
      </c>
      <c r="E43" s="100">
        <v>3.7489084536536439E-2</v>
      </c>
      <c r="F43" s="99">
        <v>0.352077508762973</v>
      </c>
      <c r="G43" s="99">
        <v>0.61043339967727661</v>
      </c>
      <c r="H43" s="99">
        <v>0.12336295056473195</v>
      </c>
      <c r="I43" s="99">
        <v>0.36139641262451699</v>
      </c>
      <c r="J43" s="99">
        <v>0.51524060964584351</v>
      </c>
      <c r="K43" s="99">
        <v>0.13841238256559241</v>
      </c>
      <c r="L43" s="99">
        <v>0.393868575597626</v>
      </c>
      <c r="M43" s="98">
        <v>0.46771901845932007</v>
      </c>
    </row>
    <row r="44" spans="1:13" ht="15" x14ac:dyDescent="0.25">
      <c r="A44" s="93">
        <f t="shared" si="1"/>
        <v>2008</v>
      </c>
      <c r="B44" s="102">
        <v>6.9458134472370148E-2</v>
      </c>
      <c r="C44" s="101">
        <v>0.39850747585296631</v>
      </c>
      <c r="D44" s="101">
        <v>0.53203439712524414</v>
      </c>
      <c r="E44" s="100">
        <v>3.995271569420638E-2</v>
      </c>
      <c r="F44" s="99">
        <v>0.353300632005288</v>
      </c>
      <c r="G44" s="99">
        <v>0.60674673318862915</v>
      </c>
      <c r="H44" s="99">
        <v>0.12185847189454588</v>
      </c>
      <c r="I44" s="99">
        <v>0.36881354546942502</v>
      </c>
      <c r="J44" s="99">
        <v>0.50932800769805908</v>
      </c>
      <c r="K44" s="99">
        <v>0.14001178278917514</v>
      </c>
      <c r="L44" s="99">
        <v>0.39337283245329902</v>
      </c>
      <c r="M44" s="98">
        <v>0.46661537885665894</v>
      </c>
    </row>
    <row r="45" spans="1:13" ht="15" x14ac:dyDescent="0.25">
      <c r="A45" s="93">
        <f t="shared" si="1"/>
        <v>2009</v>
      </c>
      <c r="B45" s="102">
        <v>6.4836941659450531E-2</v>
      </c>
      <c r="C45" s="101">
        <v>0.39463713765144348</v>
      </c>
      <c r="D45" s="101">
        <v>0.54052591323852539</v>
      </c>
      <c r="E45" s="100">
        <v>4.1403415417539433E-2</v>
      </c>
      <c r="F45" s="99">
        <v>0.33739194213469897</v>
      </c>
      <c r="G45" s="99">
        <v>0.621204674243927</v>
      </c>
      <c r="H45" s="99">
        <v>0.11569043118803735</v>
      </c>
      <c r="I45" s="99">
        <v>0.37084242659802302</v>
      </c>
      <c r="J45" s="99">
        <v>0.51346719264984131</v>
      </c>
      <c r="K45" s="99">
        <v>0.13500809001822361</v>
      </c>
      <c r="L45" s="99">
        <v>0.38768644572706701</v>
      </c>
      <c r="M45" s="98">
        <v>0.47730550169944763</v>
      </c>
    </row>
    <row r="46" spans="1:13" ht="15" x14ac:dyDescent="0.25">
      <c r="A46" s="93">
        <f t="shared" si="1"/>
        <v>2010</v>
      </c>
      <c r="B46" s="102">
        <v>5.6094113737344742E-2</v>
      </c>
      <c r="C46" s="101">
        <v>0.38476946949958801</v>
      </c>
      <c r="D46" s="101">
        <v>0.55913639068603516</v>
      </c>
      <c r="E46" s="100">
        <v>3.6419247789699905E-2</v>
      </c>
      <c r="F46" s="99">
        <v>0.31885206571855401</v>
      </c>
      <c r="G46" s="99">
        <v>0.64472866058349609</v>
      </c>
      <c r="H46" s="99">
        <v>0.10112493043210077</v>
      </c>
      <c r="I46" s="99">
        <v>0.36336674211127301</v>
      </c>
      <c r="J46" s="99">
        <v>0.53550833463668823</v>
      </c>
      <c r="K46" s="99">
        <v>0.12558918411432185</v>
      </c>
      <c r="L46" s="99">
        <v>0.381960906869037</v>
      </c>
      <c r="M46" s="98">
        <v>0.49244990944862366</v>
      </c>
    </row>
    <row r="47" spans="1:13" ht="15" x14ac:dyDescent="0.25">
      <c r="A47" s="93">
        <f t="shared" si="1"/>
        <v>2011</v>
      </c>
      <c r="B47" s="102">
        <v>6.0976587235927582E-2</v>
      </c>
      <c r="C47" s="101">
        <v>0.38828161358833313</v>
      </c>
      <c r="D47" s="101">
        <v>0.55074179172515869</v>
      </c>
      <c r="E47" s="100">
        <v>3.7402214224639102E-2</v>
      </c>
      <c r="F47" s="99">
        <v>0.33630541578889001</v>
      </c>
      <c r="G47" s="99">
        <v>0.62629240751266479</v>
      </c>
      <c r="H47" s="99">
        <v>0.10419105937810386</v>
      </c>
      <c r="I47" s="99">
        <v>0.368891935759254</v>
      </c>
      <c r="J47" s="99">
        <v>0.52691704034805298</v>
      </c>
      <c r="K47" s="99">
        <v>0.12629663260188356</v>
      </c>
      <c r="L47" s="99">
        <v>0.37938670464591101</v>
      </c>
      <c r="M47" s="98">
        <v>0.49431666731834412</v>
      </c>
    </row>
    <row r="48" spans="1:13" ht="15" x14ac:dyDescent="0.25">
      <c r="A48" s="93">
        <f t="shared" si="1"/>
        <v>2012</v>
      </c>
      <c r="B48" s="102">
        <v>6.3925936818122864E-2</v>
      </c>
      <c r="C48" s="101">
        <v>0.3909527063369751</v>
      </c>
      <c r="D48" s="101">
        <v>0.54512137174606323</v>
      </c>
      <c r="E48" s="100">
        <v>3.7635699434779422E-2</v>
      </c>
      <c r="F48" s="99">
        <v>0.34068189412225203</v>
      </c>
      <c r="G48" s="99">
        <v>0.62168240547180176</v>
      </c>
      <c r="H48" s="99">
        <v>0.1065468940272916</v>
      </c>
      <c r="I48" s="99">
        <v>0.37103119906271498</v>
      </c>
      <c r="J48" s="99">
        <v>0.52242189645767212</v>
      </c>
      <c r="K48" s="99">
        <v>0.117121921314017</v>
      </c>
      <c r="L48" s="99">
        <v>0.38384986043910402</v>
      </c>
      <c r="M48" s="98">
        <v>0.49902821540832498</v>
      </c>
    </row>
    <row r="49" spans="1:13" ht="15" x14ac:dyDescent="0.25">
      <c r="A49" s="93">
        <f t="shared" si="1"/>
        <v>2013</v>
      </c>
      <c r="B49" s="102">
        <v>6.4147427678108215E-2</v>
      </c>
      <c r="C49" s="101">
        <v>0.38733664155006409</v>
      </c>
      <c r="D49" s="101">
        <v>0.5485159158706665</v>
      </c>
      <c r="E49" s="100">
        <f>E48*$B49/$B48</f>
        <v>3.7766099767553206E-2</v>
      </c>
      <c r="F49" s="100">
        <f>F48*$C49/$C48</f>
        <v>0.33753080249171663</v>
      </c>
      <c r="G49" s="100">
        <f>G48*$D49/$D48</f>
        <v>0.62555370545423317</v>
      </c>
      <c r="H49" s="100">
        <f>H48*$B49/$B48</f>
        <v>0.10691605816256294</v>
      </c>
      <c r="I49" s="100">
        <f>I48*$C49/$C48</f>
        <v>0.36759939559383298</v>
      </c>
      <c r="J49" s="100">
        <f>J48*$D49/$D48</f>
        <v>0.52567508789557926</v>
      </c>
      <c r="K49" s="100">
        <f>K48*$B49/$B48</f>
        <v>0.11752772584917438</v>
      </c>
      <c r="L49" s="100">
        <f>L48*$C49/$C48</f>
        <v>0.38029949247567529</v>
      </c>
      <c r="M49" s="100">
        <f>M48*$D49/$D48</f>
        <v>0.50213573124686139</v>
      </c>
    </row>
    <row r="50" spans="1:13" ht="15" x14ac:dyDescent="0.25">
      <c r="A50" s="93">
        <f t="shared" si="1"/>
        <v>2014</v>
      </c>
      <c r="B50" s="102">
        <v>6.3451066613197327E-2</v>
      </c>
      <c r="C50" s="101">
        <v>0.38378429412841797</v>
      </c>
      <c r="D50" s="101">
        <v>0.5527646541595459</v>
      </c>
      <c r="E50" s="100">
        <f t="shared" ref="E50:E51" si="2">E49*$B50/$B49</f>
        <v>3.7356124770837336E-2</v>
      </c>
      <c r="F50" s="100">
        <f t="shared" ref="F50:F51" si="3">F49*$C50/$C49</f>
        <v>0.334435235103206</v>
      </c>
      <c r="G50" s="100">
        <f t="shared" ref="G50:G51" si="4">G49*$D50/$D49</f>
        <v>0.63039916919231809</v>
      </c>
      <c r="H50" s="100">
        <f t="shared" ref="H50:H51" si="5">H49*$B50/$B49</f>
        <v>0.10575541645309708</v>
      </c>
      <c r="I50" s="100">
        <f t="shared" ref="I50:I51" si="6">I49*$C50/$C49</f>
        <v>0.36422806268840313</v>
      </c>
      <c r="J50" s="100">
        <f t="shared" ref="J50:J51" si="7">J49*$D50/$D49</f>
        <v>0.52974690387908963</v>
      </c>
      <c r="K50" s="100">
        <f t="shared" ref="K50:K51" si="8">K49*$B50/$B49</f>
        <v>0.11625188774792473</v>
      </c>
      <c r="L50" s="100">
        <f t="shared" ref="L50:L51" si="9">L49*$C50/$C49</f>
        <v>0.37681168425762762</v>
      </c>
      <c r="M50" s="100">
        <f t="shared" ref="M50:M51" si="10">M49*$D50/$D49</f>
        <v>0.50602521420594126</v>
      </c>
    </row>
    <row r="51" spans="1:13" ht="15.6" thickBot="1" x14ac:dyDescent="0.3">
      <c r="A51" s="97">
        <f t="shared" si="1"/>
        <v>2015</v>
      </c>
      <c r="B51" s="96">
        <f>AVERAGE(B49:B50)</f>
        <v>6.3799247145652771E-2</v>
      </c>
      <c r="C51" s="96">
        <f t="shared" ref="C51:D51" si="11">AVERAGE(C49:C50)</f>
        <v>0.38556046783924103</v>
      </c>
      <c r="D51" s="96">
        <f t="shared" si="11"/>
        <v>0.5506402850151062</v>
      </c>
      <c r="E51" s="100">
        <f t="shared" si="2"/>
        <v>3.7561112269195278E-2</v>
      </c>
      <c r="F51" s="100">
        <f t="shared" si="3"/>
        <v>0.33598301879746129</v>
      </c>
      <c r="G51" s="100">
        <f t="shared" si="4"/>
        <v>0.62797643732327557</v>
      </c>
      <c r="H51" s="100">
        <f t="shared" si="5"/>
        <v>0.10633573730783001</v>
      </c>
      <c r="I51" s="100">
        <f t="shared" si="6"/>
        <v>0.36591372914111808</v>
      </c>
      <c r="J51" s="100">
        <f t="shared" si="7"/>
        <v>0.5277109958873345</v>
      </c>
      <c r="K51" s="100">
        <f t="shared" si="8"/>
        <v>0.11688980679854956</v>
      </c>
      <c r="L51" s="100">
        <f t="shared" si="9"/>
        <v>0.37855558836665149</v>
      </c>
      <c r="M51" s="100">
        <f t="shared" si="10"/>
        <v>0.50408047272640133</v>
      </c>
    </row>
    <row r="52" spans="1:13" ht="13.8" thickTop="1" x14ac:dyDescent="0.25">
      <c r="B52" s="94"/>
      <c r="C52" s="94"/>
      <c r="D52" s="94"/>
    </row>
    <row r="53" spans="1:13" ht="15" x14ac:dyDescent="0.25">
      <c r="B53" s="94"/>
      <c r="C53" s="94"/>
      <c r="D53" s="94"/>
      <c r="M53" s="95"/>
    </row>
    <row r="54" spans="1:13" ht="15" x14ac:dyDescent="0.25">
      <c r="B54" s="94"/>
      <c r="C54" s="94"/>
      <c r="D54" s="94"/>
      <c r="M54" s="95"/>
    </row>
    <row r="55" spans="1:13" ht="15" x14ac:dyDescent="0.25">
      <c r="B55" s="94"/>
      <c r="C55" s="94"/>
      <c r="D55" s="94"/>
      <c r="M55" s="95"/>
    </row>
    <row r="56" spans="1:13" ht="15" x14ac:dyDescent="0.25">
      <c r="B56" s="94"/>
      <c r="C56" s="94"/>
      <c r="D56" s="94"/>
      <c r="M56" s="95"/>
    </row>
    <row r="57" spans="1:13" x14ac:dyDescent="0.25">
      <c r="B57" s="94"/>
      <c r="C57" s="94"/>
      <c r="D57" s="94"/>
    </row>
    <row r="58" spans="1:13" x14ac:dyDescent="0.25">
      <c r="B58" s="94"/>
      <c r="C58" s="94"/>
      <c r="D58" s="94"/>
    </row>
    <row r="59" spans="1:13" x14ac:dyDescent="0.25">
      <c r="B59" s="94"/>
      <c r="C59" s="94"/>
      <c r="D59" s="94"/>
    </row>
    <row r="60" spans="1:13" x14ac:dyDescent="0.25">
      <c r="B60" s="94"/>
      <c r="C60" s="94"/>
      <c r="D60" s="94"/>
    </row>
    <row r="61" spans="1:13" x14ac:dyDescent="0.25">
      <c r="B61" s="94"/>
      <c r="C61" s="94"/>
      <c r="D61" s="94"/>
    </row>
    <row r="62" spans="1:13" x14ac:dyDescent="0.25">
      <c r="B62" s="94"/>
      <c r="C62" s="94"/>
      <c r="D62" s="94"/>
    </row>
    <row r="63" spans="1:13" x14ac:dyDescent="0.25">
      <c r="B63" s="94"/>
      <c r="C63" s="94"/>
      <c r="D63" s="94"/>
    </row>
    <row r="64" spans="1:13" x14ac:dyDescent="0.25">
      <c r="B64" s="94"/>
      <c r="C64" s="94"/>
      <c r="D64" s="94"/>
    </row>
    <row r="65" spans="2:4" x14ac:dyDescent="0.25">
      <c r="B65" s="94"/>
      <c r="C65" s="94"/>
      <c r="D65" s="94"/>
    </row>
    <row r="66" spans="2:4" x14ac:dyDescent="0.25">
      <c r="B66" s="94"/>
      <c r="C66" s="94"/>
      <c r="D66" s="94"/>
    </row>
    <row r="67" spans="2:4" x14ac:dyDescent="0.25">
      <c r="B67" s="94"/>
      <c r="C67" s="94"/>
      <c r="D67" s="94"/>
    </row>
    <row r="68" spans="2:4" x14ac:dyDescent="0.25">
      <c r="B68" s="94"/>
      <c r="C68" s="94"/>
      <c r="D68" s="94"/>
    </row>
    <row r="69" spans="2:4" x14ac:dyDescent="0.25">
      <c r="B69" s="94"/>
      <c r="C69" s="94"/>
      <c r="D69" s="94"/>
    </row>
    <row r="70" spans="2:4" x14ac:dyDescent="0.25">
      <c r="B70" s="94"/>
      <c r="C70" s="94"/>
      <c r="D70" s="94"/>
    </row>
    <row r="71" spans="2:4" x14ac:dyDescent="0.25">
      <c r="B71" s="94"/>
      <c r="C71" s="94"/>
      <c r="D71" s="94"/>
    </row>
    <row r="72" spans="2:4" x14ac:dyDescent="0.25">
      <c r="B72" s="94"/>
      <c r="C72" s="94"/>
      <c r="D72" s="94"/>
    </row>
    <row r="73" spans="2:4" x14ac:dyDescent="0.25">
      <c r="B73" s="94"/>
      <c r="C73" s="94"/>
      <c r="D73" s="94"/>
    </row>
    <row r="74" spans="2:4" x14ac:dyDescent="0.25">
      <c r="B74" s="94"/>
      <c r="C74" s="94"/>
      <c r="D74" s="94"/>
    </row>
    <row r="75" spans="2:4" x14ac:dyDescent="0.25">
      <c r="B75" s="94"/>
      <c r="C75" s="94"/>
      <c r="D75" s="94"/>
    </row>
    <row r="76" spans="2:4" x14ac:dyDescent="0.25">
      <c r="B76" s="94"/>
      <c r="C76" s="94"/>
      <c r="D76" s="94"/>
    </row>
    <row r="77" spans="2:4" x14ac:dyDescent="0.25">
      <c r="B77" s="94"/>
      <c r="C77" s="94"/>
      <c r="D77" s="94"/>
    </row>
    <row r="78" spans="2:4" x14ac:dyDescent="0.25">
      <c r="B78" s="94"/>
      <c r="C78" s="94"/>
      <c r="D78" s="94"/>
    </row>
    <row r="79" spans="2:4" x14ac:dyDescent="0.25">
      <c r="B79" s="94"/>
      <c r="C79" s="94"/>
      <c r="D79" s="94"/>
    </row>
    <row r="80" spans="2:4" x14ac:dyDescent="0.25">
      <c r="B80" s="94"/>
      <c r="C80" s="94"/>
      <c r="D80" s="94"/>
    </row>
    <row r="81" spans="2:4" x14ac:dyDescent="0.25">
      <c r="B81" s="94"/>
      <c r="C81" s="94"/>
      <c r="D81" s="94"/>
    </row>
    <row r="82" spans="2:4" x14ac:dyDescent="0.25">
      <c r="B82" s="94"/>
      <c r="C82" s="94"/>
      <c r="D82" s="94"/>
    </row>
    <row r="83" spans="2:4" x14ac:dyDescent="0.25">
      <c r="B83" s="94"/>
      <c r="C83" s="94"/>
      <c r="D83" s="94"/>
    </row>
    <row r="84" spans="2:4" x14ac:dyDescent="0.25">
      <c r="B84" s="94"/>
      <c r="C84" s="94"/>
      <c r="D84" s="94"/>
    </row>
    <row r="85" spans="2:4" x14ac:dyDescent="0.25">
      <c r="B85" s="94"/>
      <c r="C85" s="94"/>
      <c r="D85" s="94"/>
    </row>
    <row r="86" spans="2:4" x14ac:dyDescent="0.25">
      <c r="B86" s="94"/>
      <c r="C86" s="94"/>
      <c r="D86" s="94"/>
    </row>
  </sheetData>
  <mergeCells count="7">
    <mergeCell ref="A3:A4"/>
    <mergeCell ref="E3:M3"/>
    <mergeCell ref="E4:G4"/>
    <mergeCell ref="H4:J4"/>
    <mergeCell ref="K4:M4"/>
    <mergeCell ref="B4:D4"/>
    <mergeCell ref="B3:D3"/>
  </mergeCells>
  <printOptions horizontalCentered="1" verticalCentered="1"/>
  <pageMargins left="0.78740157480314965" right="0.78740157480314965" top="0.98425196850393704" bottom="0.98425196850393704" header="0.51181102362204722" footer="0.51181102362204722"/>
  <pageSetup paperSize="9" scale="58" fitToHeight="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Graphiques</vt:lpstr>
      </vt:variant>
      <vt:variant>
        <vt:i4>3</vt:i4>
      </vt:variant>
    </vt:vector>
  </HeadingPairs>
  <TitlesOfParts>
    <vt:vector size="7" baseType="lpstr">
      <vt:lpstr>ReadMe</vt:lpstr>
      <vt:lpstr>DataG11.3</vt:lpstr>
      <vt:lpstr>DataG11.11</vt:lpstr>
      <vt:lpstr>DataGS11.18</vt:lpstr>
      <vt:lpstr>FS11.4</vt:lpstr>
      <vt:lpstr>FS11.11</vt:lpstr>
      <vt:lpstr>FS11.18</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2018-09-26T13:23:36Z</dcterms:created>
  <dcterms:modified xsi:type="dcterms:W3CDTF">2020-01-07T13:55:36Z</dcterms:modified>
</cp:coreProperties>
</file>