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luster Configuration" sheetId="1" state="visible" r:id="rId2"/>
    <sheet name="YARN Configuration" sheetId="2" state="visible" r:id="rId3"/>
    <sheet name="MapReduce Configura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<sst xmlns="http://schemas.openxmlformats.org/spreadsheetml/2006/main" count="208" uniqueCount="175">
  <si>
    <t xml:space="preserve">yes</t>
  </si>
  <si>
    <t xml:space="preserve">Machine Configuration</t>
  </si>
  <si>
    <t xml:space="preserve">no</t>
  </si>
  <si>
    <t xml:space="preserve">STEP 1: Worker Host Configuration</t>
  </si>
  <si>
    <t xml:space="preserve">Enter your likely machine configuration in the input boxes below.  If you are uncertain what machines you plan on buying, put in some minimum values that will suit what you expect to buy.</t>
  </si>
  <si>
    <t xml:space="preserve">Host Components</t>
  </si>
  <si>
    <t xml:space="preserve">Quantity</t>
  </si>
  <si>
    <t xml:space="preserve">Size</t>
  </si>
  <si>
    <t xml:space="preserve">Total</t>
  </si>
  <si>
    <t xml:space="preserve">Description / Notes</t>
  </si>
  <si>
    <t xml:space="preserve">RAM</t>
  </si>
  <si>
    <t xml:space="preserve">Node memory in Gigabytes</t>
  </si>
  <si>
    <t xml:space="preserve">CPU</t>
  </si>
  <si>
    <t xml:space="preserve">Number of CPU's and the number of HW cores per CPU. The calculation of vcores below includes HyperThreading support.</t>
  </si>
  <si>
    <t xml:space="preserve">HyperThreading CPU</t>
  </si>
  <si>
    <t xml:space="preserve">Does the CPU support HyperThreading?</t>
  </si>
  <si>
    <t xml:space="preserve">HDD (Hard Disk Drive)</t>
  </si>
  <si>
    <t xml:space="preserve">Number of Hard Drives and size per drive in JBOD Configuration</t>
  </si>
  <si>
    <t xml:space="preserve">Ethernet</t>
  </si>
  <si>
    <t xml:space="preserve">Number of Ethernet connections and the transfer speed</t>
  </si>
  <si>
    <t xml:space="preserve">STEP 2: Worker Host Planning</t>
  </si>
  <si>
    <t xml:space="preserve">Now that you have your base Host configuration from Step 1, use the table below to allocate resources, mainly CPU and memory, to the various software components that run on the host.</t>
  </si>
  <si>
    <t xml:space="preserve">CPU (cores)</t>
  </si>
  <si>
    <t xml:space="preserve">Memory (MB)</t>
  </si>
  <si>
    <t xml:space="preserve">Service</t>
  </si>
  <si>
    <t xml:space="preserve">Category</t>
  </si>
  <si>
    <t xml:space="preserve">Notes</t>
  </si>
  <si>
    <t xml:space="preserve">Operating System</t>
  </si>
  <si>
    <t xml:space="preserve">Overhead</t>
  </si>
  <si>
    <t xml:space="preserve">Most operating systems use 4-8GB minimum.</t>
  </si>
  <si>
    <t xml:space="preserve">Other services</t>
  </si>
  <si>
    <t xml:space="preserve">Enter the required cores or memory for non CDH services not part of the OS.</t>
  </si>
  <si>
    <t xml:space="preserve">Cloudera Manager agent</t>
  </si>
  <si>
    <t xml:space="preserve">Allocate 1GB and 1 vcore for Cloudera Manager agents, which track resource usage on a host.</t>
  </si>
  <si>
    <t xml:space="preserve">HDFS DataNode</t>
  </si>
  <si>
    <t xml:space="preserve">CDH</t>
  </si>
  <si>
    <t xml:space="preserve">Allocation for the HDFS DataNode heap: default 1GB and 1 vcore.</t>
  </si>
  <si>
    <t xml:space="preserve">YARN NodeManager</t>
  </si>
  <si>
    <t xml:space="preserve">Allocation for the YARN NodeManager heap: default 1GB and 1 vcore</t>
  </si>
  <si>
    <t xml:space="preserve">Impala daemon</t>
  </si>
  <si>
    <t xml:space="preserve">(Optional Service) Suggestion: Allocate at least 16GB memory when using Impala.</t>
  </si>
  <si>
    <t xml:space="preserve">Hbase RegionServer</t>
  </si>
  <si>
    <t xml:space="preserve">(Optional Service) Suggestion: Allocate no more than 12-16GB memory when using HBase Region Servers.</t>
  </si>
  <si>
    <t xml:space="preserve">Solr Server</t>
  </si>
  <si>
    <t xml:space="preserve">(Optional Service) Suggestion: Minimum 1GB for Solr server.  More might be necessary depending on index sizes.</t>
  </si>
  <si>
    <t xml:space="preserve">Kudu Server</t>
  </si>
  <si>
    <t xml:space="preserve">(Optional Service) Suggestion: Minimum 1GB for Kudu Tablet server.  More might be necessary depending on data sizes.</t>
  </si>
  <si>
    <t xml:space="preserve">Available Container  Resources</t>
  </si>
  <si>
    <t xml:space="preserve">Container resources</t>
  </si>
  <si>
    <t xml:space="preserve">Physical Cores to Vcores Multiplier</t>
  </si>
  <si>
    <t xml:space="preserve">Set this ratio based on the expected number of concurrent threads in a container per thread core.  Default is 1.</t>
  </si>
  <si>
    <t xml:space="preserve">YARN Available Vcores</t>
  </si>
  <si>
    <t xml:space="preserve">This value will be used in STEP 4 for YARN Configuration</t>
  </si>
  <si>
    <t xml:space="preserve">YARN Available Memory</t>
  </si>
  <si>
    <t xml:space="preserve">STEP 3: Cluster Size</t>
  </si>
  <si>
    <t xml:space="preserve">Enter the number of nodes you have (or expect to have) in the cluster</t>
  </si>
  <si>
    <t xml:space="preserve">Number of Worker Hosts in the cluster</t>
  </si>
  <si>
    <t xml:space="preserve">YARN Configuration</t>
  </si>
  <si>
    <t xml:space="preserve">STEP 4: YARN Configuration on Cluster</t>
  </si>
  <si>
    <t xml:space="preserve">These are the first set of configuration values for your cluster.  You can set these values in YARN-&gt;Configuration</t>
  </si>
  <si>
    <t xml:space="preserve">YARN NodeManager Configuration Properties</t>
  </si>
  <si>
    <t xml:space="preserve">Value</t>
  </si>
  <si>
    <t xml:space="preserve">Note</t>
  </si>
  <si>
    <t xml:space="preserve">yarn.nodemanager.resource.cpu-vcores</t>
  </si>
  <si>
    <t xml:space="preserve">Copied from STEP 2 "Available Resources"</t>
  </si>
  <si>
    <t xml:space="preserve">yarn.nodemanager.resource.memory-mb</t>
  </si>
  <si>
    <t xml:space="preserve">STEP 5: Verify YARN Settings on Cluster</t>
  </si>
  <si>
    <t xml:space="preserve">Go to the Resource Manager Web UI (usually http://&lt;ResourceManagerIP&gt;:8088/ and verify the "Memory Total" and "Vcores Total" matches the values above.  If your machine has no bad nodes, then the numbers should match exactly.</t>
  </si>
  <si>
    <t xml:space="preserve">Resource Manager Property to Check</t>
  </si>
  <si>
    <t xml:space="preserve">Expected Value for "Vcores Total"</t>
  </si>
  <si>
    <t xml:space="preserve">Calculated from STEP 2 "YARN Available Vcores" and STEP 3</t>
  </si>
  <si>
    <t xml:space="preserve">Expected Value for "Memory Total" (in GB)</t>
  </si>
  <si>
    <t xml:space="preserve">Calculated from STEP 2 "YARN Available Memory" and STEP 3</t>
  </si>
  <si>
    <t xml:space="preserve">STEP 6: Verify Container Settings on Cluster</t>
  </si>
  <si>
    <t xml:space="preserve">In order to have YARN jobs run cleanly, you need to configure the container properties.</t>
  </si>
  <si>
    <t xml:space="preserve">YARN Container Configuration Properties (Vcores)</t>
  </si>
  <si>
    <t xml:space="preserve">Description</t>
  </si>
  <si>
    <t xml:space="preserve">yarn.scheduler.minimum-allocation-vcores</t>
  </si>
  <si>
    <t xml:space="preserve">Minimum vcore reservation for a container</t>
  </si>
  <si>
    <t xml:space="preserve">yarn.scheduler.maximum-allocation-vcores</t>
  </si>
  <si>
    <t xml:space="preserve">Maximum vcore reservation for a container</t>
  </si>
  <si>
    <t xml:space="preserve">yarn.scheduler.increment-allocation-vcores</t>
  </si>
  <si>
    <t xml:space="preserve">Vcore allocations must be a multiple of this value</t>
  </si>
  <si>
    <t xml:space="preserve">YARN Container Configuration Properties (Memory)</t>
  </si>
  <si>
    <t xml:space="preserve">yarn.scheduler.minimum-allocation-mb</t>
  </si>
  <si>
    <t xml:space="preserve">Minimum memory reservation for a container in MegaByte</t>
  </si>
  <si>
    <t xml:space="preserve">yarn.scheduler.maximum-allocation-mb</t>
  </si>
  <si>
    <t xml:space="preserve">Maximum memory reservation for a container in MegaByte</t>
  </si>
  <si>
    <t xml:space="preserve">yarn.scheduler.increment-allocation-mb</t>
  </si>
  <si>
    <t xml:space="preserve">Memory allocations must be a multiple of this value in MegaByte</t>
  </si>
  <si>
    <t xml:space="preserve">Step 6A: Cluster Container Capacity</t>
  </si>
  <si>
    <t xml:space="preserve">This section will tell you the capacity of your cluster (in terms of containers).</t>
  </si>
  <si>
    <t xml:space="preserve">Cluster Container Estimates</t>
  </si>
  <si>
    <t xml:space="preserve">Minimum</t>
  </si>
  <si>
    <t xml:space="preserve">Maximum</t>
  </si>
  <si>
    <t xml:space="preserve">Max possible number of containers, based on memory configuration</t>
  </si>
  <si>
    <t xml:space="preserve">Max possible number of containers, based on vcore configuration</t>
  </si>
  <si>
    <t xml:space="preserve">Container number based on 2 containers per disk spindles</t>
  </si>
  <si>
    <t xml:space="preserve">Min possible number of containers, based on memory configuration</t>
  </si>
  <si>
    <t xml:space="preserve">Min possible number of containers, based on vcore configuration</t>
  </si>
  <si>
    <t xml:space="preserve">STEP 6B: Container Sanity Checking</t>
  </si>
  <si>
    <t xml:space="preserve">This section will do some basic checking of your container parameters in STEP 6 against the hosts.</t>
  </si>
  <si>
    <t xml:space="preserve">Check Status</t>
  </si>
  <si>
    <t xml:space="preserve">Sanity Check</t>
  </si>
  <si>
    <t xml:space="preserve">Scheduler maximum vcores must be larger than minimum</t>
  </si>
  <si>
    <t xml:space="preserve">yarn.scheduler.maximum-allocation-vcores &gt;= yarn.scheduler.minimum-allocation-vcores</t>
  </si>
  <si>
    <t xml:space="preserve">Scheduler maximum allocation MB must be larger than minimum</t>
  </si>
  <si>
    <t xml:space="preserve">yarn.scheduler.maximum-allocation-mb &gt;= yarn.scheduler.minimum-allocation-mb</t>
  </si>
  <si>
    <t xml:space="preserve">Scheduler minimum vcores must be greater than or equal to 0</t>
  </si>
  <si>
    <t xml:space="preserve">yarn.scheduler.minimum-allocation-vcores &gt;= 0</t>
  </si>
  <si>
    <t xml:space="preserve">Scheduler maximum vcores must be greater than or equal to 1</t>
  </si>
  <si>
    <t xml:space="preserve">yarn.scheduler.maximum-allocation-vcores &gt;= 1</t>
  </si>
  <si>
    <t xml:space="preserve">Host vcores must be larger than scheduler minimum vcores</t>
  </si>
  <si>
    <t xml:space="preserve"> yarn.nodemanager.resource.cpu-vcores &gt;= yarn.scheduler.minimum-allocation-vcores</t>
  </si>
  <si>
    <t xml:space="preserve">Host vcores must be larger than scheduler maximum vcores</t>
  </si>
  <si>
    <t xml:space="preserve">yarn.nodemanager.resource.cpu-vcores &gt;= yarn.scheduler.maximum-allocation-vcores </t>
  </si>
  <si>
    <t xml:space="preserve">Host allocation MB must be larger than scheduler minimum</t>
  </si>
  <si>
    <t xml:space="preserve">yarn.nodemanager.resource.memory-mb &gt;= yarn.scheduler.maximum-allocation-mb</t>
  </si>
  <si>
    <t xml:space="preserve">Host allocation MB must be larger than scheduler maximum vcores</t>
  </si>
  <si>
    <t xml:space="preserve">yarn.nodemanager.resource.memory-mb &gt;= yarn.scheduler.minimum-allocation-mb</t>
  </si>
  <si>
    <t xml:space="preserve">Small container limit</t>
  </si>
  <si>
    <t xml:space="preserve">If yarn.scheduler.minimum-allocation-mb is less than 1GB, containers will likely get killed by YARN due to OutOfMemory issues</t>
  </si>
  <si>
    <t xml:space="preserve">MapReduce Configuration</t>
  </si>
  <si>
    <t xml:space="preserve">STEP 7: MapReduce Configuration</t>
  </si>
  <si>
    <t xml:space="preserve">For CDH 5.5 and later we recommend that only the heap or the container size is specified for map and reduce tasks. The value that is not specified will be calculated based on the setting mapreduce.job.heap.memory-mb.ratio. This calculation follows Cloudera Manager and calculates the heap size based on the ratio and the container size.</t>
  </si>
  <si>
    <t xml:space="preserve">Application Master Configuration properties</t>
  </si>
  <si>
    <t xml:space="preserve">yarn.app.mapreduce.am.resource.cpu-vcores</t>
  </si>
  <si>
    <t xml:space="preserve">AM container vcore reservation</t>
  </si>
  <si>
    <t xml:space="preserve">yarn.app.mapreduce.am.resource.mb</t>
  </si>
  <si>
    <t xml:space="preserve">AM container memory reservation in MegaByte</t>
  </si>
  <si>
    <t xml:space="preserve">yarn.app.mapreduce.am.command-opts</t>
  </si>
  <si>
    <t xml:space="preserve">-Xmx</t>
  </si>
  <si>
    <t xml:space="preserve">AM Java heap size in MegaByte (Propriedade → ApplicationMaster Java Maximum Heap Size no CM)</t>
  </si>
  <si>
    <t xml:space="preserve">Task auto heap sizing</t>
  </si>
  <si>
    <t xml:space="preserve">Use task auto heap sizing</t>
  </si>
  <si>
    <t xml:space="preserve">mapreduce.job.heap.memory-mb.ratio</t>
  </si>
  <si>
    <t xml:space="preserve">Ratio between the container size and task heap size.</t>
  </si>
  <si>
    <t xml:space="preserve">Map Task Configuration properties</t>
  </si>
  <si>
    <t xml:space="preserve">mapreduce.map.cpu.vcores</t>
  </si>
  <si>
    <t xml:space="preserve">Map task vcore reservation</t>
  </si>
  <si>
    <t xml:space="preserve">mapreduce.map.memory.mb</t>
  </si>
  <si>
    <t xml:space="preserve">Map task memory reservation in MegaByte</t>
  </si>
  <si>
    <t xml:space="preserve">mapreduce.map.java.opts</t>
  </si>
  <si>
    <t xml:space="preserve">Map task Java heap size in MegaByte</t>
  </si>
  <si>
    <t xml:space="preserve">mapreduce.task.io.sort.mb</t>
  </si>
  <si>
    <t xml:space="preserve">Spill/Sort memory reservation</t>
  </si>
  <si>
    <t xml:space="preserve">ReduceTask Configuration properties</t>
  </si>
  <si>
    <t xml:space="preserve">mapreduce.reduce.cpu.vcores</t>
  </si>
  <si>
    <t xml:space="preserve">Reduce task vcore reservation</t>
  </si>
  <si>
    <t xml:space="preserve">mapreduce.reduce.memory.mb</t>
  </si>
  <si>
    <t xml:space="preserve">Reduce task memory reservation in MegaByte</t>
  </si>
  <si>
    <t xml:space="preserve">mapreduce.reduce.java.opts</t>
  </si>
  <si>
    <t xml:space="preserve">Reduce Task Java heap size in MegaByte</t>
  </si>
  <si>
    <t xml:space="preserve">STEP 7A: MapReduce Sanity Checking</t>
  </si>
  <si>
    <t xml:space="preserve">Sanity check MapReduce settings against container minimum/maximum properties.</t>
  </si>
  <si>
    <t xml:space="preserve">Application Master Sanity Checks</t>
  </si>
  <si>
    <t xml:space="preserve">AM vcore request must fit within scheduler limits</t>
  </si>
  <si>
    <t xml:space="preserve">yarn.scheduler.minimum-allocation-vcores &lt;= yarn.app.mapreduce.am.resource.cpu-vcores &lt;= yarn-scheduler.maximum-allocation-vcores    </t>
  </si>
  <si>
    <t xml:space="preserve">AM memory request must fit within scheduler limits</t>
  </si>
  <si>
    <t xml:space="preserve">yarn.scheduler.minimum-allocation-mb &lt;= yarn.app.mapreduce.am.resource.cpu-vcores &lt;= yarn.scheduler.maximum-allocation-mb </t>
  </si>
  <si>
    <t xml:space="preserve">Container size must large enough for java heap and overhead</t>
  </si>
  <si>
    <t xml:space="preserve">Java Heap should be between 75% and 90% of the container size: too low wastes resources, to high could lead to OOM</t>
  </si>
  <si>
    <t xml:space="preserve">Ratio should be between 0.75 and 0.9</t>
  </si>
  <si>
    <t xml:space="preserve">Map Task Sanity Checks</t>
  </si>
  <si>
    <t xml:space="preserve">Map task vcore request must fit within scheduler limits</t>
  </si>
  <si>
    <r>
      <rPr>
        <sz val="12"/>
        <rFont val="Calibri"/>
        <family val="0"/>
        <charset val="1"/>
      </rPr>
      <t xml:space="preserve">yarn.scheduler.minimum-allocation-vcores &lt;= </t>
    </r>
    <r>
      <rPr>
        <b val="true"/>
        <sz val="12"/>
        <rFont val="Calibri"/>
        <family val="0"/>
        <charset val="1"/>
      </rPr>
      <t xml:space="preserve">mapreduce.map.cpu.vcores</t>
    </r>
    <r>
      <rPr>
        <sz val="12"/>
        <rFont val="Calibri"/>
        <family val="0"/>
        <charset val="1"/>
      </rPr>
      <t xml:space="preserve"> &lt;= yarn-scheduler.maximum-allocation-vcores    </t>
    </r>
  </si>
  <si>
    <t xml:space="preserve">Map task memory request must fit within scheduler limits</t>
  </si>
  <si>
    <r>
      <rPr>
        <sz val="12"/>
        <rFont val="Calibri"/>
        <family val="0"/>
        <charset val="1"/>
      </rPr>
      <t xml:space="preserve">yarn.scheduler.minimum-allocation-mb &lt;= </t>
    </r>
    <r>
      <rPr>
        <b val="true"/>
        <sz val="12"/>
        <rFont val="Calibri"/>
        <family val="0"/>
        <charset val="1"/>
      </rPr>
      <t xml:space="preserve">mapreduce.map.memory.mb</t>
    </r>
    <r>
      <rPr>
        <sz val="12"/>
        <rFont val="Calibri"/>
        <family val="0"/>
        <charset val="1"/>
      </rPr>
      <t xml:space="preserve"> &lt;= yarn.scheduler.maximum-allocation-mb </t>
    </r>
  </si>
  <si>
    <t xml:space="preserve">Spill/Sort memory should not use whole map task heap</t>
  </si>
  <si>
    <t xml:space="preserve">Make sure that Spill/Sort memory reservation uses between 40% and 60% of the heap of a map task.</t>
  </si>
  <si>
    <t xml:space="preserve">Reduce Task Sanity Checks</t>
  </si>
  <si>
    <t xml:space="preserve">Reduce task vcore request must fit within scheduler limits</t>
  </si>
  <si>
    <r>
      <rPr>
        <sz val="12"/>
        <rFont val="Calibri"/>
        <family val="0"/>
        <charset val="1"/>
      </rPr>
      <t xml:space="preserve">yarn.scheduler.minimum-allocation-vcores &lt;= </t>
    </r>
    <r>
      <rPr>
        <b val="true"/>
        <sz val="12"/>
        <rFont val="Calibri"/>
        <family val="0"/>
        <charset val="1"/>
      </rPr>
      <t xml:space="preserve">mapreduce.reduce.cpu.vcores</t>
    </r>
    <r>
      <rPr>
        <sz val="12"/>
        <rFont val="Calibri"/>
        <family val="0"/>
        <charset val="1"/>
      </rPr>
      <t xml:space="preserve"> &lt;= yarn-scheduler.maximum-allocation-vcores    </t>
    </r>
  </si>
  <si>
    <t xml:space="preserve">Reduce task memory request must fit within scheduler limits</t>
  </si>
  <si>
    <r>
      <rPr>
        <sz val="12"/>
        <rFont val="Calibri"/>
        <family val="0"/>
        <charset val="1"/>
      </rPr>
      <t xml:space="preserve">yarn.scheduler.minimum-allocation-mb &lt;= </t>
    </r>
    <r>
      <rPr>
        <b val="true"/>
        <sz val="12"/>
        <rFont val="Calibri"/>
        <family val="0"/>
        <charset val="1"/>
      </rPr>
      <t xml:space="preserve">mapreduce.reduce.memory.mb</t>
    </r>
    <r>
      <rPr>
        <sz val="12"/>
        <rFont val="Calibri"/>
        <family val="0"/>
        <charset val="1"/>
      </rPr>
      <t xml:space="preserve"> &lt;= yarn.scheduler.maximum-allocation-mb </t>
    </r>
  </si>
</sst>
</file>

<file path=xl/styles.xml><?xml version="1.0" encoding="utf-8"?>
<styleSheet xmlns="http://schemas.openxmlformats.org/spreadsheetml/2006/main">
  <numFmts count="3">
    <numFmt numFmtId="164" formatCode="General"/>
    <numFmt numFmtId="165" formatCode="@"/>
    <numFmt numFmtId="166" formatCode="0\T"/>
  </numFmts>
  <fonts count="14">
    <font>
      <sz val="12"/>
      <name val="Calibri"/>
      <family val="0"/>
      <charset val="1"/>
    </font>
    <font>
      <sz val="10"/>
      <name val="Arial"/>
      <family val="0"/>
    </font>
    <font>
      <sz val="10"/>
      <name val="Arial"/>
      <family val="0"/>
    </font>
    <font>
      <sz val="10"/>
      <name val="Arial"/>
      <family val="0"/>
    </font>
    <font>
      <sz val="12"/>
      <color rgb="FFFFFFFF"/>
      <name val="Calibri"/>
      <family val="0"/>
      <charset val="1"/>
    </font>
    <font>
      <b val="true"/>
      <sz val="36"/>
      <name val="Calibri"/>
      <family val="0"/>
      <charset val="1"/>
    </font>
    <font>
      <sz val="24"/>
      <name val="Calibri"/>
      <family val="0"/>
      <charset val="1"/>
    </font>
    <font>
      <sz val="16"/>
      <name val="Calibri"/>
      <family val="0"/>
      <charset val="1"/>
    </font>
    <font>
      <sz val="14"/>
      <name val="Calibri"/>
      <family val="0"/>
      <charset val="1"/>
    </font>
    <font>
      <sz val="16"/>
      <color rgb="FF5B9BD5"/>
      <name val="Calibri"/>
      <family val="0"/>
      <charset val="1"/>
    </font>
    <font>
      <sz val="12"/>
      <color rgb="FF000000"/>
      <name val="Calibri"/>
      <family val="0"/>
      <charset val="1"/>
    </font>
    <font>
      <sz val="14"/>
      <color rgb="FF000000"/>
      <name val="Calibri"/>
      <family val="0"/>
      <charset val="1"/>
    </font>
    <font>
      <sz val="24"/>
      <color rgb="FF4472C4"/>
      <name val="Calibri"/>
      <family val="0"/>
      <charset val="1"/>
    </font>
    <font>
      <b val="true"/>
      <sz val="12"/>
      <name val="Calibri"/>
      <family val="0"/>
      <charset val="1"/>
    </font>
  </fonts>
  <fills count="4">
    <fill>
      <patternFill patternType="none"/>
    </fill>
    <fill>
      <patternFill patternType="gray125"/>
    </fill>
    <fill>
      <patternFill patternType="solid">
        <fgColor rgb="FFFFFFFF"/>
        <bgColor rgb="FFFFFFCC"/>
      </patternFill>
    </fill>
    <fill>
      <patternFill patternType="solid">
        <fgColor rgb="FF29A7D5"/>
        <bgColor rgb="FF5B9BD5"/>
      </patternFill>
    </fill>
  </fills>
  <borders count="22">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style="thin">
        <color rgb="FFA6A6A6"/>
      </bottom>
      <diagonal/>
    </border>
    <border diagonalUp="false" diagonalDown="false">
      <left/>
      <right/>
      <top style="thin">
        <color rgb="FFA6A6A6"/>
      </top>
      <bottom style="thin">
        <color rgb="FFA6A6A6"/>
      </bottom>
      <diagonal/>
    </border>
    <border diagonalUp="false" diagonalDown="false">
      <left/>
      <right style="thin">
        <color rgb="FFA6A6A6"/>
      </right>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top style="thin"/>
      <bottom/>
      <diagonal/>
    </border>
    <border diagonalUp="false" diagonalDown="false">
      <left/>
      <right/>
      <top style="thin"/>
      <bottom/>
      <diagonal/>
    </border>
    <border diagonalUp="false" diagonalDown="false">
      <left style="thin">
        <color rgb="FFA6A6A6"/>
      </left>
      <right/>
      <top style="thin">
        <color rgb="FFA6A6A6"/>
      </top>
      <bottom style="thin">
        <color rgb="FFA6A6A6"/>
      </bottom>
      <diagonal/>
    </border>
    <border diagonalUp="false" diagonalDown="false">
      <left/>
      <right style="thin">
        <color rgb="FFAAAAAA"/>
      </right>
      <top style="thin">
        <color rgb="FFAAAAAA"/>
      </top>
      <bottom style="thin">
        <color rgb="FFAAAAAA"/>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left" vertical="bottom" textRotation="0" wrapText="false" indent="0" shrinkToFit="false"/>
      <protection locked="true" hidden="false"/>
    </xf>
    <xf numFmtId="165" fontId="7" fillId="2" borderId="1" xfId="0" applyFont="true" applyBorder="true" applyAlignment="true" applyProtection="true">
      <alignment horizontal="left" vertical="center" textRotation="0" wrapText="true" indent="0" shrinkToFit="false"/>
      <protection locked="true" hidden="false"/>
    </xf>
    <xf numFmtId="164" fontId="0" fillId="0" borderId="6" xfId="0" applyFont="true" applyBorder="true" applyAlignment="true" applyProtection="true">
      <alignment horizontal="general" vertical="bottom" textRotation="0" wrapText="false" indent="0" shrinkToFit="false"/>
      <protection locked="true" hidden="false"/>
    </xf>
    <xf numFmtId="164" fontId="0" fillId="0" borderId="7" xfId="0" applyFont="true" applyBorder="true" applyAlignment="true" applyProtection="true">
      <alignment horizontal="general" vertical="bottom" textRotation="0" wrapText="false" indent="0" shrinkToFit="false"/>
      <protection locked="true" hidden="false"/>
    </xf>
    <xf numFmtId="165" fontId="8" fillId="0" borderId="8" xfId="0" applyFont="true" applyBorder="true" applyAlignment="true" applyProtection="true">
      <alignment horizontal="general" vertical="bottom" textRotation="0" wrapText="false" indent="0" shrinkToFit="false"/>
      <protection locked="true" hidden="false"/>
    </xf>
    <xf numFmtId="165" fontId="8" fillId="0" borderId="9" xfId="0" applyFont="true" applyBorder="true" applyAlignment="true" applyProtection="true">
      <alignment horizontal="general" vertical="bottom" textRotation="0" wrapText="false" indent="0" shrinkToFit="false"/>
      <protection locked="true" hidden="false"/>
    </xf>
    <xf numFmtId="164" fontId="8" fillId="0" borderId="8" xfId="0"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0" fillId="0" borderId="10"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6" fontId="0" fillId="2" borderId="0" xfId="0" applyFont="true" applyBorder="tru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5" fontId="6" fillId="2" borderId="1" xfId="0" applyFont="true" applyBorder="true" applyAlignment="true" applyProtection="true">
      <alignment horizontal="left" vertical="center" textRotation="0" wrapText="false" indent="0" shrinkToFit="false"/>
      <protection locked="true" hidden="false"/>
    </xf>
    <xf numFmtId="165" fontId="8" fillId="0" borderId="11" xfId="0" applyFont="true" applyBorder="true" applyAlignment="true" applyProtection="true">
      <alignment horizontal="center" vertical="bottom" textRotation="0" wrapText="true" indent="0" shrinkToFit="false"/>
      <protection locked="true" hidden="false"/>
    </xf>
    <xf numFmtId="165" fontId="0" fillId="0" borderId="7" xfId="0" applyFont="true" applyBorder="true" applyAlignment="true" applyProtection="true">
      <alignment horizontal="general" vertical="bottom" textRotation="0" wrapText="false" indent="0" shrinkToFit="false"/>
      <protection locked="true" hidden="false"/>
    </xf>
    <xf numFmtId="165" fontId="0" fillId="0" borderId="11" xfId="0" applyFont="true" applyBorder="true" applyAlignment="true" applyProtection="true">
      <alignment horizontal="general" vertical="bottom" textRotation="0" wrapText="false" indent="0" shrinkToFit="false"/>
      <protection locked="true" hidden="false"/>
    </xf>
    <xf numFmtId="165" fontId="0" fillId="0" borderId="12" xfId="0" applyFont="true" applyBorder="true" applyAlignment="true" applyProtection="true">
      <alignment horizontal="general" vertical="bottom" textRotation="0" wrapText="false" indent="0" shrinkToFit="false"/>
      <protection locked="true" hidden="false"/>
    </xf>
    <xf numFmtId="165" fontId="0" fillId="2" borderId="13" xfId="0" applyFont="true" applyBorder="true" applyAlignment="true" applyProtection="true">
      <alignment horizontal="general" vertical="bottom" textRotation="0" wrapText="false" indent="0" shrinkToFit="false"/>
      <protection locked="true" hidden="false"/>
    </xf>
    <xf numFmtId="164" fontId="0" fillId="0" borderId="14"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general" vertical="bottom" textRotation="0" wrapText="false" indent="0" shrinkToFit="false"/>
      <protection locked="true" hidden="false"/>
    </xf>
    <xf numFmtId="165" fontId="0" fillId="0" borderId="8" xfId="0" applyFont="true" applyBorder="true" applyAlignment="true" applyProtection="true">
      <alignment horizontal="general" vertical="bottom" textRotation="0" wrapText="false" indent="0" shrinkToFit="false"/>
      <protection locked="true" hidden="false"/>
    </xf>
    <xf numFmtId="164" fontId="0" fillId="0" borderId="16"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left" vertical="bottom" textRotation="0" wrapText="false" indent="0" shrinkToFit="false"/>
      <protection locked="true" hidden="false"/>
    </xf>
    <xf numFmtId="164" fontId="0" fillId="2" borderId="15" xfId="0" applyFont="true" applyBorder="true" applyAlignment="true" applyProtection="true">
      <alignment horizontal="general" vertical="bottom" textRotation="0" wrapText="false" indent="0" shrinkToFit="false"/>
      <protection locked="true" hidden="false"/>
    </xf>
    <xf numFmtId="165" fontId="5" fillId="0" borderId="11" xfId="0" applyFont="true" applyBorder="true" applyAlignment="true" applyProtection="true">
      <alignment horizontal="center" vertical="bottom" textRotation="0" wrapText="false" indent="0" shrinkToFit="false"/>
      <protection locked="true" hidden="false"/>
    </xf>
    <xf numFmtId="164" fontId="0" fillId="0" borderId="17" xfId="0" applyFont="true" applyBorder="true" applyAlignment="true" applyProtection="true">
      <alignment horizontal="center" vertical="bottom" textRotation="0" wrapText="false" indent="0" shrinkToFit="false"/>
      <protection locked="true" hidden="false"/>
    </xf>
    <xf numFmtId="165" fontId="6" fillId="0" borderId="8" xfId="0" applyFont="true" applyBorder="true" applyAlignment="true" applyProtection="true">
      <alignment horizontal="left" vertical="bottom" textRotation="0" wrapText="false" indent="0" shrinkToFit="false"/>
      <protection locked="true" hidden="false"/>
    </xf>
    <xf numFmtId="165" fontId="8" fillId="0" borderId="11" xfId="0" applyFont="true" applyBorder="true" applyAlignment="true" applyProtection="true">
      <alignment horizontal="general" vertical="bottom" textRotation="0" wrapText="false" indent="0" shrinkToFit="false"/>
      <protection locked="true" hidden="false"/>
    </xf>
    <xf numFmtId="165" fontId="0" fillId="0" borderId="18" xfId="0" applyFont="true" applyBorder="true" applyAlignment="tru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5" fontId="8" fillId="0" borderId="19" xfId="0" applyFont="true" applyBorder="true" applyAlignment="true" applyProtection="true">
      <alignment horizontal="center" vertical="bottom" textRotation="0" wrapText="true" indent="0" shrinkToFit="false"/>
      <protection locked="true" hidden="false"/>
    </xf>
    <xf numFmtId="165" fontId="8" fillId="0" borderId="1" xfId="0" applyFont="true" applyBorder="true" applyAlignment="true" applyProtection="true">
      <alignment horizontal="left" vertical="bottom" textRotation="0" wrapText="false" indent="0" shrinkToFit="false"/>
      <protection locked="true" hidden="false"/>
    </xf>
    <xf numFmtId="165" fontId="0" fillId="2" borderId="10" xfId="0" applyFont="true" applyBorder="true" applyAlignment="true" applyProtection="true">
      <alignment horizontal="left" vertical="bottom" textRotation="0" wrapText="true" indent="0" shrinkToFit="false"/>
      <protection locked="true" hidden="false"/>
    </xf>
    <xf numFmtId="165" fontId="0" fillId="2" borderId="0" xfId="0" applyFont="true" applyBorder="true" applyAlignment="true" applyProtection="true">
      <alignment horizontal="center" vertical="bottom" textRotation="0" wrapText="false" indent="0" shrinkToFit="false"/>
      <protection locked="true" hidden="false"/>
    </xf>
    <xf numFmtId="165" fontId="0" fillId="0" borderId="10" xfId="0" applyFont="true" applyBorder="true" applyAlignment="true" applyProtection="true">
      <alignment horizontal="left" vertical="bottom" textRotation="0" wrapText="false" indent="0" shrinkToFit="false"/>
      <protection locked="true" hidden="false"/>
    </xf>
    <xf numFmtId="165" fontId="5" fillId="0" borderId="1" xfId="0" applyFont="true" applyBorder="true" applyAlignment="true" applyProtection="true">
      <alignment horizontal="center" vertical="bottom" textRotation="0" wrapText="false" indent="0" shrinkToFit="false"/>
      <protection locked="true" hidden="false"/>
    </xf>
    <xf numFmtId="164" fontId="0" fillId="0" borderId="20" xfId="0" applyFont="true" applyBorder="true" applyAlignment="true" applyProtection="true">
      <alignment horizontal="general" vertical="bottom" textRotation="0" wrapText="false" indent="0" shrinkToFit="false"/>
      <protection locked="true" hidden="false"/>
    </xf>
    <xf numFmtId="164" fontId="9" fillId="0" borderId="17" xfId="0" applyFont="true" applyBorder="true" applyAlignment="true" applyProtection="true">
      <alignment horizontal="left" vertical="bottom" textRotation="0" wrapText="true" indent="0" shrinkToFit="false"/>
      <protection locked="true" hidden="false"/>
    </xf>
    <xf numFmtId="165" fontId="8" fillId="0" borderId="5" xfId="0" applyFont="true" applyBorder="true" applyAlignment="true" applyProtection="true">
      <alignment horizontal="left"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8" fillId="0" borderId="7"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4" fontId="10" fillId="0" borderId="10" xfId="0" applyFont="true" applyBorder="true" applyAlignment="true" applyProtection="true">
      <alignment horizontal="left" vertical="bottom" textRotation="0" wrapText="false" indent="0" shrinkToFit="false"/>
      <protection locked="true" hidden="false"/>
    </xf>
    <xf numFmtId="165" fontId="10" fillId="0" borderId="21" xfId="0" applyFont="true" applyBorder="true" applyAlignment="true" applyProtection="true">
      <alignment horizontal="right" vertical="bottom" textRotation="0" wrapText="false" indent="0" shrinkToFit="false"/>
      <protection locked="true" hidden="false"/>
    </xf>
    <xf numFmtId="164" fontId="11" fillId="0" borderId="1" xfId="0" applyFont="true" applyBorder="tru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true">
      <alignment horizontal="left" vertical="bottom" textRotation="0" wrapText="false" indent="0" shrinkToFit="false"/>
      <protection locked="true" hidden="false"/>
    </xf>
    <xf numFmtId="164" fontId="0" fillId="0" borderId="7" xfId="0" applyFont="true" applyBorder="true" applyAlignment="true" applyProtection="true">
      <alignment horizontal="right"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5" fontId="12" fillId="0" borderId="5"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7">
    <dxf>
      <font>
        <color rgb="FF006100"/>
      </font>
      <fill>
        <patternFill>
          <bgColor rgb="FFC6EFCE"/>
        </patternFill>
      </fill>
    </dxf>
    <dxf>
      <font>
        <color rgb="FF006100"/>
      </font>
      <fill>
        <patternFill>
          <bgColor rgb="FFC6EFCE"/>
        </patternFill>
      </fill>
    </dxf>
    <dxf>
      <font>
        <color rgb="FF000000"/>
      </font>
      <fill>
        <patternFill>
          <bgColor rgb="FFFFFFFF"/>
        </patternFill>
      </fill>
    </dxf>
    <dxf>
      <font>
        <color rgb="FF000000"/>
      </font>
      <fill>
        <patternFill>
          <bgColor rgb="FFFFFFFF"/>
        </patternFill>
      </fill>
    </dxf>
    <dxf>
      <font>
        <color rgb="FFFFFFFF"/>
      </font>
      <fill>
        <patternFill>
          <bgColor rgb="FFFFFFFF"/>
        </patternFill>
      </fill>
    </dxf>
    <dxf>
      <font>
        <color rgb="FF000000"/>
      </font>
      <fill>
        <patternFill>
          <bgColor rgb="FFFFFFFF"/>
        </patternFill>
      </fill>
    </dxf>
    <dxf>
      <font>
        <color rgb="FF000000"/>
      </font>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AAAAAA"/>
      <rgbColor rgb="FF808080"/>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4472C4"/>
      <rgbColor rgb="FF29A7D5"/>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595080</xdr:colOff>
      <xdr:row>0</xdr:row>
      <xdr:rowOff>169560</xdr:rowOff>
    </xdr:from>
    <xdr:to>
      <xdr:col>2</xdr:col>
      <xdr:colOff>830880</xdr:colOff>
      <xdr:row>0</xdr:row>
      <xdr:rowOff>570240</xdr:rowOff>
    </xdr:to>
    <xdr:sp>
      <xdr:nvSpPr>
        <xdr:cNvPr id="0" name="CustomShape 1"/>
        <xdr:cNvSpPr/>
      </xdr:nvSpPr>
      <xdr:spPr>
        <a:xfrm>
          <a:off x="2271240" y="169560"/>
          <a:ext cx="235800" cy="400680"/>
        </a:xfrm>
        <a:custGeom>
          <a:avLst/>
          <a:gdLst/>
          <a:ahLst/>
          <a:rect l="l" t="t" r="r" b="b"/>
          <a:pathLst>
            <a:path w="21600" h="2160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492120</xdr:colOff>
      <xdr:row>0</xdr:row>
      <xdr:rowOff>50760</xdr:rowOff>
    </xdr:from>
    <xdr:to>
      <xdr:col>0</xdr:col>
      <xdr:colOff>596520</xdr:colOff>
      <xdr:row>0</xdr:row>
      <xdr:rowOff>570240</xdr:rowOff>
    </xdr:to>
    <xdr:sp>
      <xdr:nvSpPr>
        <xdr:cNvPr id="1" name="CustomShape 1"/>
        <xdr:cNvSpPr/>
      </xdr:nvSpPr>
      <xdr:spPr>
        <a:xfrm>
          <a:off x="492120" y="50760"/>
          <a:ext cx="104400" cy="519480"/>
        </a:xfrm>
        <a:custGeom>
          <a:avLst/>
          <a:gdLst/>
          <a:ahLst/>
          <a:rect l="l" t="t" r="r" b="b"/>
          <a:pathLst>
            <a:path w="21600" h="2160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637920</xdr:colOff>
      <xdr:row>0</xdr:row>
      <xdr:rowOff>158760</xdr:rowOff>
    </xdr:from>
    <xdr:to>
      <xdr:col>1</xdr:col>
      <xdr:colOff>169560</xdr:colOff>
      <xdr:row>0</xdr:row>
      <xdr:rowOff>572040</xdr:rowOff>
    </xdr:to>
    <xdr:sp>
      <xdr:nvSpPr>
        <xdr:cNvPr id="2" name="CustomShape 1"/>
        <xdr:cNvSpPr/>
      </xdr:nvSpPr>
      <xdr:spPr>
        <a:xfrm>
          <a:off x="637920" y="158760"/>
          <a:ext cx="369720" cy="413280"/>
        </a:xfrm>
        <a:custGeom>
          <a:avLst/>
          <a:gdLst/>
          <a:ahLst/>
          <a:rect l="l" t="t" r="r" b="b"/>
          <a:pathLst>
            <a:path w="21600" h="2160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60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449640</xdr:colOff>
      <xdr:row>0</xdr:row>
      <xdr:rowOff>572040</xdr:rowOff>
    </xdr:to>
    <xdr:sp>
      <xdr:nvSpPr>
        <xdr:cNvPr id="3" name="CustomShape 1"/>
        <xdr:cNvSpPr/>
      </xdr:nvSpPr>
      <xdr:spPr>
        <a:xfrm>
          <a:off x="88920" y="158760"/>
          <a:ext cx="360720" cy="413280"/>
        </a:xfrm>
        <a:custGeom>
          <a:avLst/>
          <a:gdLst/>
          <a:ahLst/>
          <a:rect l="l" t="t" r="r" b="b"/>
          <a:pathLst>
            <a:path w="21600" h="2160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212040</xdr:colOff>
      <xdr:row>0</xdr:row>
      <xdr:rowOff>169560</xdr:rowOff>
    </xdr:from>
    <xdr:to>
      <xdr:col>1</xdr:col>
      <xdr:colOff>561600</xdr:colOff>
      <xdr:row>0</xdr:row>
      <xdr:rowOff>572040</xdr:rowOff>
    </xdr:to>
    <xdr:sp>
      <xdr:nvSpPr>
        <xdr:cNvPr id="4" name="CustomShape 1"/>
        <xdr:cNvSpPr/>
      </xdr:nvSpPr>
      <xdr:spPr>
        <a:xfrm>
          <a:off x="1050120" y="169560"/>
          <a:ext cx="349560" cy="402480"/>
        </a:xfrm>
        <a:custGeom>
          <a:avLst/>
          <a:gdLst/>
          <a:ahLst/>
          <a:rect l="l" t="t" r="r" b="b"/>
          <a:pathLst>
            <a:path w="21600" h="2160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606240</xdr:colOff>
      <xdr:row>0</xdr:row>
      <xdr:rowOff>50760</xdr:rowOff>
    </xdr:from>
    <xdr:to>
      <xdr:col>2</xdr:col>
      <xdr:colOff>143280</xdr:colOff>
      <xdr:row>0</xdr:row>
      <xdr:rowOff>572040</xdr:rowOff>
    </xdr:to>
    <xdr:sp>
      <xdr:nvSpPr>
        <xdr:cNvPr id="5" name="CustomShape 1"/>
        <xdr:cNvSpPr/>
      </xdr:nvSpPr>
      <xdr:spPr>
        <a:xfrm>
          <a:off x="1444320" y="50760"/>
          <a:ext cx="375120" cy="521280"/>
        </a:xfrm>
        <a:custGeom>
          <a:avLst/>
          <a:gdLst/>
          <a:ahLst/>
          <a:rect l="l" t="t" r="r" b="b"/>
          <a:pathLst>
            <a:path w="21600" h="2160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600">
          <a:noFill/>
        </a:ln>
      </xdr:spPr>
      <xdr:style>
        <a:lnRef idx="0"/>
        <a:fillRef idx="0"/>
        <a:effectRef idx="0"/>
        <a:fontRef idx="minor"/>
      </xdr:style>
    </xdr:sp>
    <xdr:clientData/>
  </xdr:twoCellAnchor>
  <xdr:twoCellAnchor editAs="absolute">
    <xdr:from>
      <xdr:col>2</xdr:col>
      <xdr:colOff>185760</xdr:colOff>
      <xdr:row>0</xdr:row>
      <xdr:rowOff>158760</xdr:rowOff>
    </xdr:from>
    <xdr:to>
      <xdr:col>2</xdr:col>
      <xdr:colOff>555480</xdr:colOff>
      <xdr:row>0</xdr:row>
      <xdr:rowOff>572040</xdr:rowOff>
    </xdr:to>
    <xdr:sp>
      <xdr:nvSpPr>
        <xdr:cNvPr id="6" name="CustomShape 1"/>
        <xdr:cNvSpPr/>
      </xdr:nvSpPr>
      <xdr:spPr>
        <a:xfrm>
          <a:off x="1861920" y="158760"/>
          <a:ext cx="369720" cy="413280"/>
        </a:xfrm>
        <a:custGeom>
          <a:avLst/>
          <a:gdLst/>
          <a:ahLst/>
          <a:rect l="l" t="t" r="r" b="b"/>
          <a:pathLst>
            <a:path w="21600" h="2160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9360</xdr:colOff>
      <xdr:row>0</xdr:row>
      <xdr:rowOff>158760</xdr:rowOff>
    </xdr:from>
    <xdr:to>
      <xdr:col>3</xdr:col>
      <xdr:colOff>348120</xdr:colOff>
      <xdr:row>0</xdr:row>
      <xdr:rowOff>572040</xdr:rowOff>
    </xdr:to>
    <xdr:sp>
      <xdr:nvSpPr>
        <xdr:cNvPr id="7" name="CustomShape 1"/>
        <xdr:cNvSpPr/>
      </xdr:nvSpPr>
      <xdr:spPr>
        <a:xfrm>
          <a:off x="2523960" y="158760"/>
          <a:ext cx="338760" cy="413280"/>
        </a:xfrm>
        <a:custGeom>
          <a:avLst/>
          <a:gdLst/>
          <a:ahLst/>
          <a:rect l="l" t="t" r="r" b="b"/>
          <a:pathLst>
            <a:path w="21600" h="2160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375120</xdr:colOff>
      <xdr:row>0</xdr:row>
      <xdr:rowOff>161640</xdr:rowOff>
    </xdr:from>
    <xdr:to>
      <xdr:col>3</xdr:col>
      <xdr:colOff>455760</xdr:colOff>
      <xdr:row>0</xdr:row>
      <xdr:rowOff>243000</xdr:rowOff>
    </xdr:to>
    <xdr:sp>
      <xdr:nvSpPr>
        <xdr:cNvPr id="8" name="CustomShape 1"/>
        <xdr:cNvSpPr/>
      </xdr:nvSpPr>
      <xdr:spPr>
        <a:xfrm>
          <a:off x="2889720" y="161640"/>
          <a:ext cx="80640" cy="81360"/>
        </a:xfrm>
        <a:custGeom>
          <a:avLst/>
          <a:gdLst/>
          <a:ahLst/>
          <a:rect l="l" t="t" r="r" b="b"/>
          <a:pathLst>
            <a:path w="21600" h="2160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60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595080</xdr:colOff>
      <xdr:row>0</xdr:row>
      <xdr:rowOff>169560</xdr:rowOff>
    </xdr:from>
    <xdr:to>
      <xdr:col>2</xdr:col>
      <xdr:colOff>830880</xdr:colOff>
      <xdr:row>0</xdr:row>
      <xdr:rowOff>570240</xdr:rowOff>
    </xdr:to>
    <xdr:sp>
      <xdr:nvSpPr>
        <xdr:cNvPr id="9" name="CustomShape 1"/>
        <xdr:cNvSpPr/>
      </xdr:nvSpPr>
      <xdr:spPr>
        <a:xfrm>
          <a:off x="2271240" y="169560"/>
          <a:ext cx="235800" cy="400680"/>
        </a:xfrm>
        <a:custGeom>
          <a:avLst/>
          <a:gdLst/>
          <a:ahLst/>
          <a:rect l="l" t="t" r="r" b="b"/>
          <a:pathLst>
            <a:path w="21600" h="2160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492120</xdr:colOff>
      <xdr:row>0</xdr:row>
      <xdr:rowOff>50760</xdr:rowOff>
    </xdr:from>
    <xdr:to>
      <xdr:col>0</xdr:col>
      <xdr:colOff>596520</xdr:colOff>
      <xdr:row>0</xdr:row>
      <xdr:rowOff>570240</xdr:rowOff>
    </xdr:to>
    <xdr:sp>
      <xdr:nvSpPr>
        <xdr:cNvPr id="10" name="CustomShape 1"/>
        <xdr:cNvSpPr/>
      </xdr:nvSpPr>
      <xdr:spPr>
        <a:xfrm>
          <a:off x="492120" y="50760"/>
          <a:ext cx="104400" cy="519480"/>
        </a:xfrm>
        <a:custGeom>
          <a:avLst/>
          <a:gdLst/>
          <a:ahLst/>
          <a:rect l="l" t="t" r="r" b="b"/>
          <a:pathLst>
            <a:path w="21600" h="2160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637920</xdr:colOff>
      <xdr:row>0</xdr:row>
      <xdr:rowOff>158760</xdr:rowOff>
    </xdr:from>
    <xdr:to>
      <xdr:col>1</xdr:col>
      <xdr:colOff>169560</xdr:colOff>
      <xdr:row>0</xdr:row>
      <xdr:rowOff>572040</xdr:rowOff>
    </xdr:to>
    <xdr:sp>
      <xdr:nvSpPr>
        <xdr:cNvPr id="11" name="CustomShape 1"/>
        <xdr:cNvSpPr/>
      </xdr:nvSpPr>
      <xdr:spPr>
        <a:xfrm>
          <a:off x="637920" y="158760"/>
          <a:ext cx="369720" cy="413280"/>
        </a:xfrm>
        <a:custGeom>
          <a:avLst/>
          <a:gdLst/>
          <a:ahLst/>
          <a:rect l="l" t="t" r="r" b="b"/>
          <a:pathLst>
            <a:path w="21600" h="2160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60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449640</xdr:colOff>
      <xdr:row>0</xdr:row>
      <xdr:rowOff>572040</xdr:rowOff>
    </xdr:to>
    <xdr:sp>
      <xdr:nvSpPr>
        <xdr:cNvPr id="12" name="CustomShape 1"/>
        <xdr:cNvSpPr/>
      </xdr:nvSpPr>
      <xdr:spPr>
        <a:xfrm>
          <a:off x="88920" y="158760"/>
          <a:ext cx="360720" cy="413280"/>
        </a:xfrm>
        <a:custGeom>
          <a:avLst/>
          <a:gdLst/>
          <a:ahLst/>
          <a:rect l="l" t="t" r="r" b="b"/>
          <a:pathLst>
            <a:path w="21600" h="2160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212040</xdr:colOff>
      <xdr:row>0</xdr:row>
      <xdr:rowOff>169560</xdr:rowOff>
    </xdr:from>
    <xdr:to>
      <xdr:col>1</xdr:col>
      <xdr:colOff>561600</xdr:colOff>
      <xdr:row>0</xdr:row>
      <xdr:rowOff>572040</xdr:rowOff>
    </xdr:to>
    <xdr:sp>
      <xdr:nvSpPr>
        <xdr:cNvPr id="13" name="CustomShape 1"/>
        <xdr:cNvSpPr/>
      </xdr:nvSpPr>
      <xdr:spPr>
        <a:xfrm>
          <a:off x="1050120" y="169560"/>
          <a:ext cx="349560" cy="402480"/>
        </a:xfrm>
        <a:custGeom>
          <a:avLst/>
          <a:gdLst/>
          <a:ahLst/>
          <a:rect l="l" t="t" r="r" b="b"/>
          <a:pathLst>
            <a:path w="21600" h="2160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606240</xdr:colOff>
      <xdr:row>0</xdr:row>
      <xdr:rowOff>50760</xdr:rowOff>
    </xdr:from>
    <xdr:to>
      <xdr:col>2</xdr:col>
      <xdr:colOff>143280</xdr:colOff>
      <xdr:row>0</xdr:row>
      <xdr:rowOff>572040</xdr:rowOff>
    </xdr:to>
    <xdr:sp>
      <xdr:nvSpPr>
        <xdr:cNvPr id="14" name="CustomShape 1"/>
        <xdr:cNvSpPr/>
      </xdr:nvSpPr>
      <xdr:spPr>
        <a:xfrm>
          <a:off x="1444320" y="50760"/>
          <a:ext cx="375120" cy="521280"/>
        </a:xfrm>
        <a:custGeom>
          <a:avLst/>
          <a:gdLst/>
          <a:ahLst/>
          <a:rect l="l" t="t" r="r" b="b"/>
          <a:pathLst>
            <a:path w="21600" h="2160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600">
          <a:noFill/>
        </a:ln>
      </xdr:spPr>
      <xdr:style>
        <a:lnRef idx="0"/>
        <a:fillRef idx="0"/>
        <a:effectRef idx="0"/>
        <a:fontRef idx="minor"/>
      </xdr:style>
    </xdr:sp>
    <xdr:clientData/>
  </xdr:twoCellAnchor>
  <xdr:twoCellAnchor editAs="absolute">
    <xdr:from>
      <xdr:col>2</xdr:col>
      <xdr:colOff>185760</xdr:colOff>
      <xdr:row>0</xdr:row>
      <xdr:rowOff>158760</xdr:rowOff>
    </xdr:from>
    <xdr:to>
      <xdr:col>2</xdr:col>
      <xdr:colOff>555480</xdr:colOff>
      <xdr:row>0</xdr:row>
      <xdr:rowOff>572040</xdr:rowOff>
    </xdr:to>
    <xdr:sp>
      <xdr:nvSpPr>
        <xdr:cNvPr id="15" name="CustomShape 1"/>
        <xdr:cNvSpPr/>
      </xdr:nvSpPr>
      <xdr:spPr>
        <a:xfrm>
          <a:off x="1861920" y="158760"/>
          <a:ext cx="369720" cy="413280"/>
        </a:xfrm>
        <a:custGeom>
          <a:avLst/>
          <a:gdLst/>
          <a:ahLst/>
          <a:rect l="l" t="t" r="r" b="b"/>
          <a:pathLst>
            <a:path w="21600" h="2160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9360</xdr:colOff>
      <xdr:row>0</xdr:row>
      <xdr:rowOff>158760</xdr:rowOff>
    </xdr:from>
    <xdr:to>
      <xdr:col>3</xdr:col>
      <xdr:colOff>348120</xdr:colOff>
      <xdr:row>0</xdr:row>
      <xdr:rowOff>572040</xdr:rowOff>
    </xdr:to>
    <xdr:sp>
      <xdr:nvSpPr>
        <xdr:cNvPr id="16" name="CustomShape 1"/>
        <xdr:cNvSpPr/>
      </xdr:nvSpPr>
      <xdr:spPr>
        <a:xfrm>
          <a:off x="2523960" y="158760"/>
          <a:ext cx="338760" cy="413280"/>
        </a:xfrm>
        <a:custGeom>
          <a:avLst/>
          <a:gdLst/>
          <a:ahLst/>
          <a:rect l="l" t="t" r="r" b="b"/>
          <a:pathLst>
            <a:path w="21600" h="2160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375120</xdr:colOff>
      <xdr:row>0</xdr:row>
      <xdr:rowOff>161640</xdr:rowOff>
    </xdr:from>
    <xdr:to>
      <xdr:col>3</xdr:col>
      <xdr:colOff>455760</xdr:colOff>
      <xdr:row>0</xdr:row>
      <xdr:rowOff>243000</xdr:rowOff>
    </xdr:to>
    <xdr:sp>
      <xdr:nvSpPr>
        <xdr:cNvPr id="17" name="CustomShape 1"/>
        <xdr:cNvSpPr/>
      </xdr:nvSpPr>
      <xdr:spPr>
        <a:xfrm>
          <a:off x="2889720" y="161640"/>
          <a:ext cx="80640" cy="81360"/>
        </a:xfrm>
        <a:custGeom>
          <a:avLst/>
          <a:gdLst/>
          <a:ahLst/>
          <a:rect l="l" t="t" r="r" b="b"/>
          <a:pathLst>
            <a:path w="21600" h="2160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600">
          <a:noFill/>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595080</xdr:colOff>
      <xdr:row>0</xdr:row>
      <xdr:rowOff>169560</xdr:rowOff>
    </xdr:from>
    <xdr:to>
      <xdr:col>2</xdr:col>
      <xdr:colOff>830880</xdr:colOff>
      <xdr:row>0</xdr:row>
      <xdr:rowOff>570240</xdr:rowOff>
    </xdr:to>
    <xdr:sp>
      <xdr:nvSpPr>
        <xdr:cNvPr id="18" name="CustomShape 1"/>
        <xdr:cNvSpPr/>
      </xdr:nvSpPr>
      <xdr:spPr>
        <a:xfrm>
          <a:off x="2271240" y="169560"/>
          <a:ext cx="235800" cy="400680"/>
        </a:xfrm>
        <a:custGeom>
          <a:avLst/>
          <a:gdLst/>
          <a:ahLst/>
          <a:rect l="l" t="t" r="r" b="b"/>
          <a:pathLst>
            <a:path w="21600" h="21600">
              <a:moveTo>
                <a:pt x="19244" y="0"/>
              </a:moveTo>
              <a:cubicBezTo>
                <a:pt x="16887" y="0"/>
                <a:pt x="14335" y="114"/>
                <a:pt x="11978" y="571"/>
              </a:cubicBezTo>
              <a:cubicBezTo>
                <a:pt x="10996" y="686"/>
                <a:pt x="9818" y="914"/>
                <a:pt x="8836" y="1143"/>
              </a:cubicBezTo>
              <a:cubicBezTo>
                <a:pt x="8640" y="1029"/>
                <a:pt x="8444" y="914"/>
                <a:pt x="8247" y="686"/>
              </a:cubicBezTo>
              <a:cubicBezTo>
                <a:pt x="7265" y="229"/>
                <a:pt x="6284" y="0"/>
                <a:pt x="4909" y="0"/>
              </a:cubicBezTo>
              <a:cubicBezTo>
                <a:pt x="0" y="0"/>
                <a:pt x="0" y="0"/>
                <a:pt x="0" y="0"/>
              </a:cubicBezTo>
              <a:cubicBezTo>
                <a:pt x="0" y="21600"/>
                <a:pt x="0" y="21600"/>
                <a:pt x="0" y="21600"/>
              </a:cubicBezTo>
              <a:cubicBezTo>
                <a:pt x="9622" y="21600"/>
                <a:pt x="9622" y="21600"/>
                <a:pt x="9622" y="21600"/>
              </a:cubicBezTo>
              <a:cubicBezTo>
                <a:pt x="9622" y="10286"/>
                <a:pt x="9622" y="10286"/>
                <a:pt x="9622" y="10286"/>
              </a:cubicBezTo>
              <a:cubicBezTo>
                <a:pt x="9622" y="8114"/>
                <a:pt x="10211" y="7314"/>
                <a:pt x="11585" y="6514"/>
              </a:cubicBezTo>
              <a:cubicBezTo>
                <a:pt x="12764" y="5829"/>
                <a:pt x="14727" y="5486"/>
                <a:pt x="17476" y="5486"/>
              </a:cubicBezTo>
              <a:cubicBezTo>
                <a:pt x="21600" y="5486"/>
                <a:pt x="21600" y="5486"/>
                <a:pt x="21600" y="5486"/>
              </a:cubicBezTo>
              <a:cubicBezTo>
                <a:pt x="21600" y="0"/>
                <a:pt x="21600" y="0"/>
                <a:pt x="21600" y="0"/>
              </a:cubicBezTo>
              <a:cubicBezTo>
                <a:pt x="19244" y="0"/>
                <a:pt x="19244" y="0"/>
                <a:pt x="19244"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492120</xdr:colOff>
      <xdr:row>0</xdr:row>
      <xdr:rowOff>50760</xdr:rowOff>
    </xdr:from>
    <xdr:to>
      <xdr:col>0</xdr:col>
      <xdr:colOff>596520</xdr:colOff>
      <xdr:row>0</xdr:row>
      <xdr:rowOff>570240</xdr:rowOff>
    </xdr:to>
    <xdr:sp>
      <xdr:nvSpPr>
        <xdr:cNvPr id="19" name="CustomShape 1"/>
        <xdr:cNvSpPr/>
      </xdr:nvSpPr>
      <xdr:spPr>
        <a:xfrm>
          <a:off x="492120" y="50760"/>
          <a:ext cx="104400" cy="519480"/>
        </a:xfrm>
        <a:custGeom>
          <a:avLst/>
          <a:gdLst/>
          <a:ahLst/>
          <a:rect l="l" t="t" r="r" b="b"/>
          <a:pathLst>
            <a:path w="21600" h="21600">
              <a:moveTo>
                <a:pt x="11020" y="0"/>
              </a:moveTo>
              <a:cubicBezTo>
                <a:pt x="0" y="0"/>
                <a:pt x="0" y="0"/>
                <a:pt x="0" y="0"/>
              </a:cubicBezTo>
              <a:cubicBezTo>
                <a:pt x="0" y="19484"/>
                <a:pt x="0" y="19484"/>
                <a:pt x="0" y="19484"/>
              </a:cubicBezTo>
              <a:cubicBezTo>
                <a:pt x="0" y="20101"/>
                <a:pt x="882" y="20542"/>
                <a:pt x="3086" y="20983"/>
              </a:cubicBezTo>
              <a:cubicBezTo>
                <a:pt x="4849" y="21336"/>
                <a:pt x="7494" y="21600"/>
                <a:pt x="10580" y="21600"/>
              </a:cubicBezTo>
              <a:cubicBezTo>
                <a:pt x="21600" y="21600"/>
                <a:pt x="21600" y="21600"/>
                <a:pt x="21600" y="21600"/>
              </a:cubicBezTo>
              <a:cubicBezTo>
                <a:pt x="21600" y="2028"/>
                <a:pt x="21600" y="2028"/>
                <a:pt x="21600" y="2028"/>
              </a:cubicBezTo>
              <a:cubicBezTo>
                <a:pt x="21600" y="1411"/>
                <a:pt x="20718" y="970"/>
                <a:pt x="18514" y="617"/>
              </a:cubicBezTo>
              <a:cubicBezTo>
                <a:pt x="16310" y="176"/>
                <a:pt x="14106" y="0"/>
                <a:pt x="11020" y="0"/>
              </a:cubicBezTo>
            </a:path>
          </a:pathLst>
        </a:custGeom>
        <a:solidFill>
          <a:srgbClr val="29a7df"/>
        </a:solidFill>
        <a:ln w="12600">
          <a:noFill/>
        </a:ln>
      </xdr:spPr>
      <xdr:style>
        <a:lnRef idx="0"/>
        <a:fillRef idx="0"/>
        <a:effectRef idx="0"/>
        <a:fontRef idx="minor"/>
      </xdr:style>
    </xdr:sp>
    <xdr:clientData/>
  </xdr:twoCellAnchor>
  <xdr:twoCellAnchor editAs="absolute">
    <xdr:from>
      <xdr:col>0</xdr:col>
      <xdr:colOff>637920</xdr:colOff>
      <xdr:row>0</xdr:row>
      <xdr:rowOff>158760</xdr:rowOff>
    </xdr:from>
    <xdr:to>
      <xdr:col>1</xdr:col>
      <xdr:colOff>169560</xdr:colOff>
      <xdr:row>0</xdr:row>
      <xdr:rowOff>572040</xdr:rowOff>
    </xdr:to>
    <xdr:sp>
      <xdr:nvSpPr>
        <xdr:cNvPr id="20" name="CustomShape 1"/>
        <xdr:cNvSpPr/>
      </xdr:nvSpPr>
      <xdr:spPr>
        <a:xfrm>
          <a:off x="637920" y="158760"/>
          <a:ext cx="369720" cy="413280"/>
        </a:xfrm>
        <a:custGeom>
          <a:avLst/>
          <a:gdLst/>
          <a:ahLst/>
          <a:rect l="l" t="t" r="r" b="b"/>
          <a:pathLst>
            <a:path w="21600" h="21600">
              <a:moveTo>
                <a:pt x="10800" y="17169"/>
              </a:moveTo>
              <a:cubicBezTo>
                <a:pt x="14442" y="17169"/>
                <a:pt x="15572" y="13735"/>
                <a:pt x="15572" y="10855"/>
              </a:cubicBezTo>
              <a:cubicBezTo>
                <a:pt x="15572" y="8086"/>
                <a:pt x="14442" y="4542"/>
                <a:pt x="10800" y="4542"/>
              </a:cubicBezTo>
              <a:cubicBezTo>
                <a:pt x="7158" y="4542"/>
                <a:pt x="6028" y="8086"/>
                <a:pt x="6028" y="10855"/>
              </a:cubicBezTo>
              <a:cubicBezTo>
                <a:pt x="6028" y="13735"/>
                <a:pt x="7158" y="17169"/>
                <a:pt x="10800" y="17169"/>
              </a:cubicBezTo>
              <a:close/>
              <a:moveTo>
                <a:pt x="10800" y="0"/>
              </a:moveTo>
              <a:cubicBezTo>
                <a:pt x="17707" y="0"/>
                <a:pt x="21600" y="4098"/>
                <a:pt x="21600" y="10855"/>
              </a:cubicBezTo>
              <a:cubicBezTo>
                <a:pt x="21600" y="17612"/>
                <a:pt x="17707" y="21600"/>
                <a:pt x="10800" y="21600"/>
              </a:cubicBezTo>
              <a:cubicBezTo>
                <a:pt x="3642" y="21600"/>
                <a:pt x="0" y="17612"/>
                <a:pt x="0" y="10855"/>
              </a:cubicBezTo>
              <a:cubicBezTo>
                <a:pt x="0" y="4098"/>
                <a:pt x="3642" y="0"/>
                <a:pt x="10800" y="0"/>
              </a:cubicBezTo>
              <a:close/>
            </a:path>
          </a:pathLst>
        </a:custGeom>
        <a:solidFill>
          <a:srgbClr val="29a7df"/>
        </a:solidFill>
        <a:ln w="12600">
          <a:noFill/>
        </a:ln>
      </xdr:spPr>
      <xdr:style>
        <a:lnRef idx="0"/>
        <a:fillRef idx="0"/>
        <a:effectRef idx="0"/>
        <a:fontRef idx="minor"/>
      </xdr:style>
    </xdr:sp>
    <xdr:clientData/>
  </xdr:twoCellAnchor>
  <xdr:twoCellAnchor editAs="absolute">
    <xdr:from>
      <xdr:col>0</xdr:col>
      <xdr:colOff>88920</xdr:colOff>
      <xdr:row>0</xdr:row>
      <xdr:rowOff>158760</xdr:rowOff>
    </xdr:from>
    <xdr:to>
      <xdr:col>0</xdr:col>
      <xdr:colOff>449640</xdr:colOff>
      <xdr:row>0</xdr:row>
      <xdr:rowOff>572040</xdr:rowOff>
    </xdr:to>
    <xdr:sp>
      <xdr:nvSpPr>
        <xdr:cNvPr id="21" name="CustomShape 1"/>
        <xdr:cNvSpPr/>
      </xdr:nvSpPr>
      <xdr:spPr>
        <a:xfrm>
          <a:off x="88920" y="158760"/>
          <a:ext cx="360720" cy="413280"/>
        </a:xfrm>
        <a:custGeom>
          <a:avLst/>
          <a:gdLst/>
          <a:ahLst/>
          <a:rect l="l" t="t" r="r" b="b"/>
          <a:pathLst>
            <a:path w="21600" h="21600">
              <a:moveTo>
                <a:pt x="11057" y="17169"/>
              </a:moveTo>
              <a:cubicBezTo>
                <a:pt x="7329" y="17169"/>
                <a:pt x="6171" y="13735"/>
                <a:pt x="6171" y="10855"/>
              </a:cubicBezTo>
              <a:cubicBezTo>
                <a:pt x="6171" y="8086"/>
                <a:pt x="7329" y="4542"/>
                <a:pt x="11057" y="4542"/>
              </a:cubicBezTo>
              <a:cubicBezTo>
                <a:pt x="13114" y="4542"/>
                <a:pt x="14271" y="5538"/>
                <a:pt x="15043" y="6868"/>
              </a:cubicBezTo>
              <a:cubicBezTo>
                <a:pt x="21600" y="6868"/>
                <a:pt x="21600" y="6868"/>
                <a:pt x="21600" y="6868"/>
              </a:cubicBezTo>
              <a:cubicBezTo>
                <a:pt x="20314" y="2548"/>
                <a:pt x="16714" y="0"/>
                <a:pt x="11057" y="0"/>
              </a:cubicBezTo>
              <a:cubicBezTo>
                <a:pt x="3857" y="0"/>
                <a:pt x="0" y="4098"/>
                <a:pt x="0" y="10855"/>
              </a:cubicBezTo>
              <a:cubicBezTo>
                <a:pt x="0" y="17612"/>
                <a:pt x="3857" y="21600"/>
                <a:pt x="11057" y="21600"/>
              </a:cubicBezTo>
              <a:cubicBezTo>
                <a:pt x="16714" y="21600"/>
                <a:pt x="20314" y="19163"/>
                <a:pt x="21600" y="14843"/>
              </a:cubicBezTo>
              <a:cubicBezTo>
                <a:pt x="17357" y="14843"/>
                <a:pt x="17357" y="14843"/>
                <a:pt x="17357" y="14843"/>
              </a:cubicBezTo>
              <a:cubicBezTo>
                <a:pt x="17357" y="14843"/>
                <a:pt x="16200" y="14843"/>
                <a:pt x="15557" y="15397"/>
              </a:cubicBezTo>
              <a:cubicBezTo>
                <a:pt x="14400" y="16283"/>
                <a:pt x="13500" y="17169"/>
                <a:pt x="11057" y="17169"/>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212040</xdr:colOff>
      <xdr:row>0</xdr:row>
      <xdr:rowOff>169560</xdr:rowOff>
    </xdr:from>
    <xdr:to>
      <xdr:col>1</xdr:col>
      <xdr:colOff>561600</xdr:colOff>
      <xdr:row>0</xdr:row>
      <xdr:rowOff>572040</xdr:rowOff>
    </xdr:to>
    <xdr:sp>
      <xdr:nvSpPr>
        <xdr:cNvPr id="22" name="CustomShape 1"/>
        <xdr:cNvSpPr/>
      </xdr:nvSpPr>
      <xdr:spPr>
        <a:xfrm>
          <a:off x="1050120" y="169560"/>
          <a:ext cx="349560" cy="402480"/>
        </a:xfrm>
        <a:custGeom>
          <a:avLst/>
          <a:gdLst/>
          <a:ahLst/>
          <a:rect l="l" t="t" r="r" b="b"/>
          <a:pathLst>
            <a:path w="21600" h="21600">
              <a:moveTo>
                <a:pt x="20805" y="796"/>
              </a:moveTo>
              <a:cubicBezTo>
                <a:pt x="20142" y="227"/>
                <a:pt x="19480" y="0"/>
                <a:pt x="18420" y="0"/>
              </a:cubicBezTo>
              <a:cubicBezTo>
                <a:pt x="15239" y="0"/>
                <a:pt x="15239" y="0"/>
                <a:pt x="15239" y="0"/>
              </a:cubicBezTo>
              <a:cubicBezTo>
                <a:pt x="15239" y="13415"/>
                <a:pt x="15239" y="13415"/>
                <a:pt x="15239" y="13415"/>
              </a:cubicBezTo>
              <a:cubicBezTo>
                <a:pt x="15239" y="14665"/>
                <a:pt x="14709" y="15575"/>
                <a:pt x="13914" y="16143"/>
              </a:cubicBezTo>
              <a:cubicBezTo>
                <a:pt x="12987" y="16825"/>
                <a:pt x="11926" y="17053"/>
                <a:pt x="10866" y="17053"/>
              </a:cubicBezTo>
              <a:cubicBezTo>
                <a:pt x="9674" y="17053"/>
                <a:pt x="8613" y="16825"/>
                <a:pt x="7818" y="16143"/>
              </a:cubicBezTo>
              <a:cubicBezTo>
                <a:pt x="6891" y="15575"/>
                <a:pt x="6361" y="14665"/>
                <a:pt x="6361" y="13415"/>
              </a:cubicBezTo>
              <a:cubicBezTo>
                <a:pt x="6361" y="2615"/>
                <a:pt x="6361" y="2615"/>
                <a:pt x="6361" y="2615"/>
              </a:cubicBezTo>
              <a:cubicBezTo>
                <a:pt x="6361" y="1933"/>
                <a:pt x="6096" y="1251"/>
                <a:pt x="5566" y="796"/>
              </a:cubicBezTo>
              <a:cubicBezTo>
                <a:pt x="4903" y="227"/>
                <a:pt x="4240" y="0"/>
                <a:pt x="3313" y="0"/>
              </a:cubicBezTo>
              <a:cubicBezTo>
                <a:pt x="0" y="0"/>
                <a:pt x="0" y="0"/>
                <a:pt x="0" y="0"/>
              </a:cubicBezTo>
              <a:cubicBezTo>
                <a:pt x="0" y="12392"/>
                <a:pt x="0" y="12392"/>
                <a:pt x="0" y="12392"/>
              </a:cubicBezTo>
              <a:cubicBezTo>
                <a:pt x="0" y="16257"/>
                <a:pt x="1193" y="18531"/>
                <a:pt x="3445" y="19895"/>
              </a:cubicBezTo>
              <a:cubicBezTo>
                <a:pt x="5566" y="21145"/>
                <a:pt x="8083" y="21600"/>
                <a:pt x="10866" y="21600"/>
              </a:cubicBezTo>
              <a:cubicBezTo>
                <a:pt x="13517" y="21600"/>
                <a:pt x="16034" y="21145"/>
                <a:pt x="18155" y="19895"/>
              </a:cubicBezTo>
              <a:cubicBezTo>
                <a:pt x="20407" y="18531"/>
                <a:pt x="21600" y="16257"/>
                <a:pt x="21600" y="12392"/>
              </a:cubicBezTo>
              <a:cubicBezTo>
                <a:pt x="21600" y="2615"/>
                <a:pt x="21600" y="2615"/>
                <a:pt x="21600" y="2615"/>
              </a:cubicBezTo>
              <a:cubicBezTo>
                <a:pt x="21600" y="1933"/>
                <a:pt x="21335" y="1251"/>
                <a:pt x="20805" y="796"/>
              </a:cubicBezTo>
              <a:close/>
            </a:path>
          </a:pathLst>
        </a:custGeom>
        <a:solidFill>
          <a:srgbClr val="29a7df"/>
        </a:solidFill>
        <a:ln w="12600">
          <a:noFill/>
        </a:ln>
      </xdr:spPr>
      <xdr:style>
        <a:lnRef idx="0"/>
        <a:fillRef idx="0"/>
        <a:effectRef idx="0"/>
        <a:fontRef idx="minor"/>
      </xdr:style>
    </xdr:sp>
    <xdr:clientData/>
  </xdr:twoCellAnchor>
  <xdr:twoCellAnchor editAs="absolute">
    <xdr:from>
      <xdr:col>1</xdr:col>
      <xdr:colOff>606240</xdr:colOff>
      <xdr:row>0</xdr:row>
      <xdr:rowOff>50760</xdr:rowOff>
    </xdr:from>
    <xdr:to>
      <xdr:col>2</xdr:col>
      <xdr:colOff>143280</xdr:colOff>
      <xdr:row>0</xdr:row>
      <xdr:rowOff>572040</xdr:rowOff>
    </xdr:to>
    <xdr:sp>
      <xdr:nvSpPr>
        <xdr:cNvPr id="23" name="CustomShape 1"/>
        <xdr:cNvSpPr/>
      </xdr:nvSpPr>
      <xdr:spPr>
        <a:xfrm>
          <a:off x="1444320" y="50760"/>
          <a:ext cx="375120" cy="521280"/>
        </a:xfrm>
        <a:custGeom>
          <a:avLst/>
          <a:gdLst/>
          <a:ahLst/>
          <a:rect l="l" t="t" r="r" b="b"/>
          <a:pathLst>
            <a:path w="21600" h="21600">
              <a:moveTo>
                <a:pt x="20736" y="615"/>
              </a:moveTo>
              <a:cubicBezTo>
                <a:pt x="20119" y="176"/>
                <a:pt x="19502" y="0"/>
                <a:pt x="18638" y="0"/>
              </a:cubicBezTo>
              <a:cubicBezTo>
                <a:pt x="15675" y="0"/>
                <a:pt x="15675" y="0"/>
                <a:pt x="15675" y="0"/>
              </a:cubicBezTo>
              <a:cubicBezTo>
                <a:pt x="15675" y="6146"/>
                <a:pt x="15675" y="6146"/>
                <a:pt x="15675" y="6146"/>
              </a:cubicBezTo>
              <a:cubicBezTo>
                <a:pt x="14688" y="5532"/>
                <a:pt x="12713" y="4478"/>
                <a:pt x="9751" y="4478"/>
              </a:cubicBezTo>
              <a:cubicBezTo>
                <a:pt x="3579" y="4478"/>
                <a:pt x="0" y="7727"/>
                <a:pt x="0" y="13083"/>
              </a:cubicBezTo>
              <a:cubicBezTo>
                <a:pt x="0" y="18439"/>
                <a:pt x="3703" y="21600"/>
                <a:pt x="10738" y="21600"/>
              </a:cubicBezTo>
              <a:cubicBezTo>
                <a:pt x="17774" y="21600"/>
                <a:pt x="21600" y="18439"/>
                <a:pt x="21600" y="13171"/>
              </a:cubicBezTo>
              <a:cubicBezTo>
                <a:pt x="21600" y="13171"/>
                <a:pt x="21600" y="13171"/>
                <a:pt x="21600" y="13171"/>
              </a:cubicBezTo>
              <a:cubicBezTo>
                <a:pt x="21600" y="2020"/>
                <a:pt x="21600" y="2020"/>
                <a:pt x="21600" y="2020"/>
              </a:cubicBezTo>
              <a:cubicBezTo>
                <a:pt x="21600" y="1405"/>
                <a:pt x="21353" y="966"/>
                <a:pt x="20736" y="615"/>
              </a:cubicBezTo>
              <a:close/>
              <a:moveTo>
                <a:pt x="10738" y="18088"/>
              </a:moveTo>
              <a:cubicBezTo>
                <a:pt x="7159" y="18088"/>
                <a:pt x="6048" y="15366"/>
                <a:pt x="6048" y="13083"/>
              </a:cubicBezTo>
              <a:cubicBezTo>
                <a:pt x="6048" y="10888"/>
                <a:pt x="7159" y="8078"/>
                <a:pt x="10738" y="8078"/>
              </a:cubicBezTo>
              <a:cubicBezTo>
                <a:pt x="14441" y="8078"/>
                <a:pt x="15552" y="10800"/>
                <a:pt x="15675" y="13083"/>
              </a:cubicBezTo>
              <a:cubicBezTo>
                <a:pt x="15675" y="13171"/>
                <a:pt x="15675" y="13171"/>
                <a:pt x="15675" y="13171"/>
              </a:cubicBezTo>
              <a:cubicBezTo>
                <a:pt x="15675" y="13171"/>
                <a:pt x="15675" y="13171"/>
                <a:pt x="15675" y="13171"/>
              </a:cubicBezTo>
              <a:cubicBezTo>
                <a:pt x="15675" y="15454"/>
                <a:pt x="14441" y="18088"/>
                <a:pt x="10738" y="18088"/>
              </a:cubicBezTo>
              <a:close/>
            </a:path>
          </a:pathLst>
        </a:custGeom>
        <a:solidFill>
          <a:srgbClr val="29a7df"/>
        </a:solidFill>
        <a:ln w="12600">
          <a:noFill/>
        </a:ln>
      </xdr:spPr>
      <xdr:style>
        <a:lnRef idx="0"/>
        <a:fillRef idx="0"/>
        <a:effectRef idx="0"/>
        <a:fontRef idx="minor"/>
      </xdr:style>
    </xdr:sp>
    <xdr:clientData/>
  </xdr:twoCellAnchor>
  <xdr:twoCellAnchor editAs="absolute">
    <xdr:from>
      <xdr:col>2</xdr:col>
      <xdr:colOff>185760</xdr:colOff>
      <xdr:row>0</xdr:row>
      <xdr:rowOff>158760</xdr:rowOff>
    </xdr:from>
    <xdr:to>
      <xdr:col>2</xdr:col>
      <xdr:colOff>555480</xdr:colOff>
      <xdr:row>0</xdr:row>
      <xdr:rowOff>572040</xdr:rowOff>
    </xdr:to>
    <xdr:sp>
      <xdr:nvSpPr>
        <xdr:cNvPr id="24" name="CustomShape 1"/>
        <xdr:cNvSpPr/>
      </xdr:nvSpPr>
      <xdr:spPr>
        <a:xfrm>
          <a:off x="1861920" y="158760"/>
          <a:ext cx="369720" cy="413280"/>
        </a:xfrm>
        <a:custGeom>
          <a:avLst/>
          <a:gdLst/>
          <a:ahLst/>
          <a:rect l="l" t="t" r="r" b="b"/>
          <a:pathLst>
            <a:path w="21600" h="21600">
              <a:moveTo>
                <a:pt x="21600" y="9637"/>
              </a:moveTo>
              <a:cubicBezTo>
                <a:pt x="21600" y="10080"/>
                <a:pt x="21474" y="10523"/>
                <a:pt x="21223" y="10855"/>
              </a:cubicBezTo>
              <a:cubicBezTo>
                <a:pt x="21098" y="11077"/>
                <a:pt x="20972" y="11298"/>
                <a:pt x="20721" y="11520"/>
              </a:cubicBezTo>
              <a:cubicBezTo>
                <a:pt x="20093" y="11963"/>
                <a:pt x="19465" y="12295"/>
                <a:pt x="18586" y="12295"/>
              </a:cubicBezTo>
              <a:cubicBezTo>
                <a:pt x="6028" y="12295"/>
                <a:pt x="6028" y="12295"/>
                <a:pt x="6028" y="12295"/>
              </a:cubicBezTo>
              <a:cubicBezTo>
                <a:pt x="6279" y="14732"/>
                <a:pt x="7660" y="17169"/>
                <a:pt x="10800" y="17169"/>
              </a:cubicBezTo>
              <a:cubicBezTo>
                <a:pt x="13060" y="17169"/>
                <a:pt x="13940" y="16283"/>
                <a:pt x="15070" y="15397"/>
              </a:cubicBezTo>
              <a:cubicBezTo>
                <a:pt x="15698" y="14843"/>
                <a:pt x="16828" y="14843"/>
                <a:pt x="16828" y="14843"/>
              </a:cubicBezTo>
              <a:cubicBezTo>
                <a:pt x="21098" y="14843"/>
                <a:pt x="21098" y="14843"/>
                <a:pt x="21098" y="14843"/>
              </a:cubicBezTo>
              <a:cubicBezTo>
                <a:pt x="19716" y="19163"/>
                <a:pt x="16200" y="21600"/>
                <a:pt x="10800" y="21600"/>
              </a:cubicBezTo>
              <a:cubicBezTo>
                <a:pt x="3642" y="21600"/>
                <a:pt x="0" y="17612"/>
                <a:pt x="0" y="10855"/>
              </a:cubicBezTo>
              <a:cubicBezTo>
                <a:pt x="0" y="4098"/>
                <a:pt x="3642" y="0"/>
                <a:pt x="10800" y="0"/>
              </a:cubicBezTo>
              <a:cubicBezTo>
                <a:pt x="16200" y="0"/>
                <a:pt x="19842" y="2548"/>
                <a:pt x="21098" y="6868"/>
              </a:cubicBezTo>
              <a:cubicBezTo>
                <a:pt x="21349" y="7532"/>
                <a:pt x="21474" y="8418"/>
                <a:pt x="21600" y="9305"/>
              </a:cubicBezTo>
              <a:lnTo>
                <a:pt x="21600" y="9637"/>
              </a:lnTo>
              <a:close/>
              <a:moveTo>
                <a:pt x="10800" y="4542"/>
              </a:moveTo>
              <a:cubicBezTo>
                <a:pt x="8163" y="4542"/>
                <a:pt x="6530" y="6314"/>
                <a:pt x="6279" y="8197"/>
              </a:cubicBezTo>
              <a:cubicBezTo>
                <a:pt x="15195" y="8197"/>
                <a:pt x="15195" y="8197"/>
                <a:pt x="15195" y="8197"/>
              </a:cubicBezTo>
              <a:cubicBezTo>
                <a:pt x="15195" y="6314"/>
                <a:pt x="13312" y="4542"/>
                <a:pt x="10800" y="4542"/>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9360</xdr:colOff>
      <xdr:row>0</xdr:row>
      <xdr:rowOff>158760</xdr:rowOff>
    </xdr:from>
    <xdr:to>
      <xdr:col>3</xdr:col>
      <xdr:colOff>348120</xdr:colOff>
      <xdr:row>0</xdr:row>
      <xdr:rowOff>572040</xdr:rowOff>
    </xdr:to>
    <xdr:sp>
      <xdr:nvSpPr>
        <xdr:cNvPr id="25" name="CustomShape 1"/>
        <xdr:cNvSpPr/>
      </xdr:nvSpPr>
      <xdr:spPr>
        <a:xfrm>
          <a:off x="2523960" y="158760"/>
          <a:ext cx="338760" cy="413280"/>
        </a:xfrm>
        <a:custGeom>
          <a:avLst/>
          <a:gdLst/>
          <a:ahLst/>
          <a:rect l="l" t="t" r="r" b="b"/>
          <a:pathLst>
            <a:path w="21600" h="21600">
              <a:moveTo>
                <a:pt x="21600" y="5760"/>
              </a:moveTo>
              <a:cubicBezTo>
                <a:pt x="21600" y="3988"/>
                <a:pt x="20643" y="2548"/>
                <a:pt x="18866" y="1440"/>
              </a:cubicBezTo>
              <a:cubicBezTo>
                <a:pt x="17089" y="554"/>
                <a:pt x="14354" y="0"/>
                <a:pt x="10800" y="0"/>
              </a:cubicBezTo>
              <a:cubicBezTo>
                <a:pt x="7519" y="0"/>
                <a:pt x="5058" y="665"/>
                <a:pt x="3281" y="1772"/>
              </a:cubicBezTo>
              <a:cubicBezTo>
                <a:pt x="1777" y="2769"/>
                <a:pt x="820" y="4209"/>
                <a:pt x="547" y="5871"/>
              </a:cubicBezTo>
              <a:cubicBezTo>
                <a:pt x="7109" y="5871"/>
                <a:pt x="7109" y="5871"/>
                <a:pt x="7109" y="5871"/>
              </a:cubicBezTo>
              <a:cubicBezTo>
                <a:pt x="7382" y="5206"/>
                <a:pt x="7929" y="4763"/>
                <a:pt x="8613" y="4542"/>
              </a:cubicBezTo>
              <a:cubicBezTo>
                <a:pt x="9296" y="4320"/>
                <a:pt x="10116" y="4209"/>
                <a:pt x="11073" y="4209"/>
              </a:cubicBezTo>
              <a:cubicBezTo>
                <a:pt x="12167" y="4209"/>
                <a:pt x="12987" y="4320"/>
                <a:pt x="13808" y="4652"/>
              </a:cubicBezTo>
              <a:cubicBezTo>
                <a:pt x="14765" y="4874"/>
                <a:pt x="15175" y="5317"/>
                <a:pt x="15175" y="6092"/>
              </a:cubicBezTo>
              <a:cubicBezTo>
                <a:pt x="15175" y="6978"/>
                <a:pt x="13808" y="7754"/>
                <a:pt x="11073" y="7975"/>
              </a:cubicBezTo>
              <a:cubicBezTo>
                <a:pt x="7656" y="8418"/>
                <a:pt x="4922" y="8640"/>
                <a:pt x="2461" y="10080"/>
              </a:cubicBezTo>
              <a:cubicBezTo>
                <a:pt x="957" y="11077"/>
                <a:pt x="0" y="12738"/>
                <a:pt x="0" y="14954"/>
              </a:cubicBezTo>
              <a:cubicBezTo>
                <a:pt x="0" y="17169"/>
                <a:pt x="820" y="18831"/>
                <a:pt x="2597" y="19938"/>
              </a:cubicBezTo>
              <a:cubicBezTo>
                <a:pt x="4101" y="20825"/>
                <a:pt x="6562" y="21600"/>
                <a:pt x="10527" y="21600"/>
              </a:cubicBezTo>
              <a:cubicBezTo>
                <a:pt x="14081" y="21600"/>
                <a:pt x="16815" y="20935"/>
                <a:pt x="18592" y="20049"/>
              </a:cubicBezTo>
              <a:cubicBezTo>
                <a:pt x="20506" y="18942"/>
                <a:pt x="21600" y="17723"/>
                <a:pt x="21600" y="15618"/>
              </a:cubicBezTo>
              <a:lnTo>
                <a:pt x="21600" y="5760"/>
              </a:lnTo>
              <a:close/>
              <a:moveTo>
                <a:pt x="14354" y="15951"/>
              </a:moveTo>
              <a:cubicBezTo>
                <a:pt x="13397" y="16837"/>
                <a:pt x="11894" y="17169"/>
                <a:pt x="10116" y="17169"/>
              </a:cubicBezTo>
              <a:cubicBezTo>
                <a:pt x="9570" y="17169"/>
                <a:pt x="7792" y="17058"/>
                <a:pt x="7109" y="16505"/>
              </a:cubicBezTo>
              <a:cubicBezTo>
                <a:pt x="6562" y="16062"/>
                <a:pt x="6152" y="15729"/>
                <a:pt x="6152" y="14954"/>
              </a:cubicBezTo>
              <a:cubicBezTo>
                <a:pt x="6152" y="14400"/>
                <a:pt x="6425" y="13846"/>
                <a:pt x="6835" y="13514"/>
              </a:cubicBezTo>
              <a:cubicBezTo>
                <a:pt x="7792" y="12628"/>
                <a:pt x="8886" y="12517"/>
                <a:pt x="11073" y="12185"/>
              </a:cubicBezTo>
              <a:cubicBezTo>
                <a:pt x="12577" y="11852"/>
                <a:pt x="14491" y="11409"/>
                <a:pt x="15311" y="10966"/>
              </a:cubicBezTo>
              <a:cubicBezTo>
                <a:pt x="15311" y="12628"/>
                <a:pt x="15311" y="12628"/>
                <a:pt x="15311" y="12628"/>
              </a:cubicBezTo>
              <a:cubicBezTo>
                <a:pt x="15311" y="13957"/>
                <a:pt x="15448" y="15175"/>
                <a:pt x="14354" y="15951"/>
              </a:cubicBezTo>
              <a:close/>
            </a:path>
          </a:pathLst>
        </a:custGeom>
        <a:solidFill>
          <a:srgbClr val="29a7df"/>
        </a:solidFill>
        <a:ln w="12600">
          <a:noFill/>
        </a:ln>
      </xdr:spPr>
      <xdr:style>
        <a:lnRef idx="0"/>
        <a:fillRef idx="0"/>
        <a:effectRef idx="0"/>
        <a:fontRef idx="minor"/>
      </xdr:style>
    </xdr:sp>
    <xdr:clientData/>
  </xdr:twoCellAnchor>
  <xdr:twoCellAnchor editAs="absolute">
    <xdr:from>
      <xdr:col>3</xdr:col>
      <xdr:colOff>375120</xdr:colOff>
      <xdr:row>0</xdr:row>
      <xdr:rowOff>161640</xdr:rowOff>
    </xdr:from>
    <xdr:to>
      <xdr:col>3</xdr:col>
      <xdr:colOff>455760</xdr:colOff>
      <xdr:row>0</xdr:row>
      <xdr:rowOff>243000</xdr:rowOff>
    </xdr:to>
    <xdr:sp>
      <xdr:nvSpPr>
        <xdr:cNvPr id="26" name="CustomShape 1"/>
        <xdr:cNvSpPr/>
      </xdr:nvSpPr>
      <xdr:spPr>
        <a:xfrm>
          <a:off x="2889720" y="161640"/>
          <a:ext cx="80640" cy="81360"/>
        </a:xfrm>
        <a:custGeom>
          <a:avLst/>
          <a:gdLst/>
          <a:ahLst/>
          <a:rect l="l" t="t" r="r" b="b"/>
          <a:pathLst>
            <a:path w="21600" h="21600">
              <a:moveTo>
                <a:pt x="10800" y="0"/>
              </a:moveTo>
              <a:cubicBezTo>
                <a:pt x="17053" y="0"/>
                <a:pt x="21600" y="4985"/>
                <a:pt x="21600" y="11077"/>
              </a:cubicBezTo>
              <a:cubicBezTo>
                <a:pt x="21600" y="16615"/>
                <a:pt x="17053" y="21600"/>
                <a:pt x="10800" y="21600"/>
              </a:cubicBezTo>
              <a:cubicBezTo>
                <a:pt x="3979" y="21600"/>
                <a:pt x="0" y="16615"/>
                <a:pt x="0" y="11077"/>
              </a:cubicBezTo>
              <a:cubicBezTo>
                <a:pt x="0" y="4985"/>
                <a:pt x="3979" y="0"/>
                <a:pt x="10800" y="0"/>
              </a:cubicBezTo>
              <a:close/>
              <a:moveTo>
                <a:pt x="10800" y="19938"/>
              </a:moveTo>
              <a:cubicBezTo>
                <a:pt x="15916" y="19938"/>
                <a:pt x="19326" y="16062"/>
                <a:pt x="19326" y="11077"/>
              </a:cubicBezTo>
              <a:cubicBezTo>
                <a:pt x="19326" y="6092"/>
                <a:pt x="15916" y="1662"/>
                <a:pt x="10800" y="1662"/>
              </a:cubicBezTo>
              <a:cubicBezTo>
                <a:pt x="5684" y="1662"/>
                <a:pt x="1705" y="6092"/>
                <a:pt x="1705" y="11077"/>
              </a:cubicBezTo>
              <a:cubicBezTo>
                <a:pt x="1705" y="16062"/>
                <a:pt x="5684" y="19938"/>
                <a:pt x="10800" y="19938"/>
              </a:cubicBezTo>
              <a:close/>
              <a:moveTo>
                <a:pt x="10800" y="12738"/>
              </a:moveTo>
              <a:cubicBezTo>
                <a:pt x="8526" y="12738"/>
                <a:pt x="8526" y="12738"/>
                <a:pt x="8526" y="12738"/>
              </a:cubicBezTo>
              <a:cubicBezTo>
                <a:pt x="8526" y="17169"/>
                <a:pt x="8526" y="17169"/>
                <a:pt x="8526" y="17169"/>
              </a:cubicBezTo>
              <a:cubicBezTo>
                <a:pt x="6253" y="17169"/>
                <a:pt x="6253" y="17169"/>
                <a:pt x="6253" y="17169"/>
              </a:cubicBezTo>
              <a:cubicBezTo>
                <a:pt x="6253" y="4985"/>
                <a:pt x="6253" y="4985"/>
                <a:pt x="6253" y="4985"/>
              </a:cubicBezTo>
              <a:cubicBezTo>
                <a:pt x="10232" y="4985"/>
                <a:pt x="10232" y="4985"/>
                <a:pt x="10232" y="4985"/>
              </a:cubicBezTo>
              <a:cubicBezTo>
                <a:pt x="13642" y="4985"/>
                <a:pt x="15347" y="5538"/>
                <a:pt x="15347" y="8308"/>
              </a:cubicBezTo>
              <a:cubicBezTo>
                <a:pt x="15347" y="10523"/>
                <a:pt x="14779" y="11631"/>
                <a:pt x="13074" y="12185"/>
              </a:cubicBezTo>
              <a:cubicBezTo>
                <a:pt x="15347" y="17169"/>
                <a:pt x="15347" y="17169"/>
                <a:pt x="15347" y="17169"/>
              </a:cubicBezTo>
              <a:cubicBezTo>
                <a:pt x="13074" y="17169"/>
                <a:pt x="13074" y="17169"/>
                <a:pt x="13074" y="17169"/>
              </a:cubicBezTo>
              <a:lnTo>
                <a:pt x="10800" y="12738"/>
              </a:lnTo>
              <a:close/>
              <a:moveTo>
                <a:pt x="8526" y="10523"/>
              </a:moveTo>
              <a:cubicBezTo>
                <a:pt x="10800" y="10523"/>
                <a:pt x="10800" y="10523"/>
                <a:pt x="10800" y="10523"/>
              </a:cubicBezTo>
              <a:cubicBezTo>
                <a:pt x="12505" y="10523"/>
                <a:pt x="13074" y="9969"/>
                <a:pt x="13074" y="8862"/>
              </a:cubicBezTo>
              <a:cubicBezTo>
                <a:pt x="13074" y="7200"/>
                <a:pt x="11937" y="6646"/>
                <a:pt x="10232" y="6646"/>
              </a:cubicBezTo>
              <a:cubicBezTo>
                <a:pt x="8526" y="6646"/>
                <a:pt x="8526" y="6646"/>
                <a:pt x="8526" y="6646"/>
              </a:cubicBezTo>
              <a:lnTo>
                <a:pt x="8526" y="10523"/>
              </a:lnTo>
              <a:close/>
            </a:path>
          </a:pathLst>
        </a:custGeom>
        <a:solidFill>
          <a:srgbClr val="29a7df"/>
        </a:solidFill>
        <a:ln w="1260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37"/>
  <sheetViews>
    <sheetView showFormulas="false" showGridLines="false" showRowColHeaders="true" showZeros="true" rightToLeft="false" tabSelected="false" showOutlineSymbols="true" defaultGridColor="true" view="normal" topLeftCell="A13" colorId="64" zoomScale="100" zoomScaleNormal="100" zoomScalePageLayoutView="100" workbookViewId="0">
      <selection pane="topLeft" activeCell="E9" activeCellId="0" sqref="E9"/>
    </sheetView>
  </sheetViews>
  <sheetFormatPr defaultRowHeight="15" outlineLevelRow="0" outlineLevelCol="0"/>
  <cols>
    <col collapsed="false" customWidth="true" hidden="false" outlineLevel="0" max="5" min="1" style="1" width="10.83"/>
    <col collapsed="false" customWidth="true" hidden="false" outlineLevel="0" max="6" min="6" style="1" width="12.18"/>
    <col collapsed="false" customWidth="true" hidden="false" outlineLevel="0" max="255" min="7" style="1" width="10.83"/>
    <col collapsed="false" customWidth="true" hidden="false" outlineLevel="0" max="1025" min="256" style="0" width="10.83"/>
  </cols>
  <sheetData>
    <row r="1" customFormat="false" ht="55" hidden="false" customHeight="true" outlineLevel="0" collapsed="false">
      <c r="A1" s="2"/>
      <c r="B1" s="2"/>
      <c r="C1" s="2"/>
      <c r="D1" s="2"/>
      <c r="E1" s="2"/>
      <c r="F1" s="2"/>
      <c r="G1" s="2"/>
      <c r="J1" s="3" t="s">
        <v>0</v>
      </c>
      <c r="K1" s="3" t="n">
        <v>1</v>
      </c>
    </row>
    <row r="2" customFormat="false" ht="45" hidden="false" customHeight="true" outlineLevel="0" collapsed="false">
      <c r="A2" s="4" t="s">
        <v>1</v>
      </c>
      <c r="B2" s="4"/>
      <c r="C2" s="4"/>
      <c r="D2" s="4"/>
      <c r="E2" s="4"/>
      <c r="F2" s="4"/>
      <c r="G2" s="4"/>
      <c r="J2" s="3" t="s">
        <v>2</v>
      </c>
      <c r="K2" s="3" t="n">
        <v>10</v>
      </c>
    </row>
    <row r="3" customFormat="false" ht="15" hidden="false" customHeight="true" outlineLevel="0" collapsed="false">
      <c r="A3" s="5"/>
      <c r="B3" s="5"/>
      <c r="C3" s="5"/>
      <c r="D3" s="5"/>
      <c r="E3" s="5"/>
      <c r="F3" s="5"/>
      <c r="G3" s="6"/>
      <c r="K3" s="3" t="n">
        <v>40</v>
      </c>
    </row>
    <row r="4" customFormat="false" ht="30" hidden="false" customHeight="true" outlineLevel="0" collapsed="false">
      <c r="A4" s="7" t="s">
        <v>3</v>
      </c>
      <c r="B4" s="7"/>
      <c r="C4" s="7"/>
      <c r="D4" s="7"/>
      <c r="E4" s="7"/>
      <c r="F4" s="7"/>
      <c r="G4" s="7"/>
      <c r="K4" s="3" t="n">
        <v>100</v>
      </c>
    </row>
    <row r="5" customFormat="false" ht="82" hidden="false" customHeight="true" outlineLevel="0" collapsed="false">
      <c r="A5" s="8" t="s">
        <v>4</v>
      </c>
      <c r="B5" s="8"/>
      <c r="C5" s="8"/>
      <c r="D5" s="8"/>
      <c r="E5" s="8"/>
      <c r="F5" s="8"/>
      <c r="G5" s="8"/>
    </row>
    <row r="6" customFormat="false" ht="15" hidden="false" customHeight="true" outlineLevel="0" collapsed="false">
      <c r="A6" s="9"/>
      <c r="B6" s="9"/>
      <c r="C6" s="9"/>
      <c r="D6" s="9"/>
      <c r="E6" s="9"/>
      <c r="F6" s="9"/>
      <c r="G6" s="10"/>
    </row>
    <row r="7" customFormat="false" ht="19" hidden="false" customHeight="true" outlineLevel="0" collapsed="false">
      <c r="A7" s="11" t="s">
        <v>5</v>
      </c>
      <c r="B7" s="11"/>
      <c r="C7" s="11"/>
      <c r="D7" s="12" t="s">
        <v>6</v>
      </c>
      <c r="E7" s="13" t="s">
        <v>7</v>
      </c>
      <c r="F7" s="14" t="s">
        <v>8</v>
      </c>
      <c r="G7" s="15" t="s">
        <v>9</v>
      </c>
    </row>
    <row r="8" customFormat="false" ht="15" hidden="false" customHeight="true" outlineLevel="0" collapsed="false">
      <c r="A8" s="16" t="s">
        <v>10</v>
      </c>
      <c r="B8" s="9"/>
      <c r="C8" s="9"/>
      <c r="D8" s="17" t="n">
        <v>16</v>
      </c>
      <c r="E8" s="18"/>
      <c r="F8" s="1" t="n">
        <f aca="false">D8</f>
        <v>16</v>
      </c>
      <c r="G8" s="19" t="s">
        <v>11</v>
      </c>
    </row>
    <row r="9" customFormat="false" ht="15" hidden="false" customHeight="true" outlineLevel="0" collapsed="false">
      <c r="A9" s="16" t="s">
        <v>12</v>
      </c>
      <c r="B9" s="9"/>
      <c r="C9" s="9"/>
      <c r="D9" s="17" t="n">
        <v>4</v>
      </c>
      <c r="E9" s="17" t="n">
        <v>1</v>
      </c>
      <c r="F9" s="20" t="n">
        <f aca="false">IF(D10="yes",2*D9*E9,D9*E9)</f>
        <v>4</v>
      </c>
      <c r="G9" s="19" t="s">
        <v>13</v>
      </c>
    </row>
    <row r="10" customFormat="false" ht="15" hidden="false" customHeight="true" outlineLevel="0" collapsed="false">
      <c r="A10" s="18" t="s">
        <v>14</v>
      </c>
      <c r="B10" s="20"/>
      <c r="C10" s="9"/>
      <c r="D10" s="17" t="s">
        <v>2</v>
      </c>
      <c r="E10" s="18"/>
      <c r="F10" s="18"/>
      <c r="G10" s="18" t="s">
        <v>15</v>
      </c>
    </row>
    <row r="11" customFormat="false" ht="15" hidden="false" customHeight="true" outlineLevel="0" collapsed="false">
      <c r="A11" s="16" t="s">
        <v>16</v>
      </c>
      <c r="B11" s="16"/>
      <c r="C11" s="16"/>
      <c r="D11" s="17" t="n">
        <v>2</v>
      </c>
      <c r="E11" s="21" t="n">
        <v>1</v>
      </c>
      <c r="F11" s="18" t="n">
        <f aca="false">D11*E11</f>
        <v>2</v>
      </c>
      <c r="G11" s="19" t="s">
        <v>17</v>
      </c>
    </row>
    <row r="12" customFormat="false" ht="15" hidden="false" customHeight="true" outlineLevel="0" collapsed="false">
      <c r="A12" s="16" t="s">
        <v>18</v>
      </c>
      <c r="B12" s="9"/>
      <c r="C12" s="9"/>
      <c r="D12" s="22" t="n">
        <v>2</v>
      </c>
      <c r="E12" s="22" t="n">
        <v>1</v>
      </c>
      <c r="F12" s="18" t="n">
        <f aca="false">D12*E12</f>
        <v>2</v>
      </c>
      <c r="G12" s="19" t="s">
        <v>19</v>
      </c>
    </row>
    <row r="13" customFormat="false" ht="15" hidden="false" customHeight="true" outlineLevel="0" collapsed="false">
      <c r="A13" s="20"/>
      <c r="B13" s="9"/>
      <c r="C13" s="9"/>
      <c r="D13" s="9"/>
      <c r="E13" s="9"/>
      <c r="F13" s="9"/>
      <c r="G13" s="10"/>
    </row>
    <row r="14" customFormat="false" ht="33" hidden="false" customHeight="true" outlineLevel="0" collapsed="false">
      <c r="A14" s="23" t="s">
        <v>20</v>
      </c>
      <c r="B14" s="23"/>
      <c r="C14" s="23"/>
      <c r="D14" s="23"/>
      <c r="E14" s="23"/>
      <c r="F14" s="23"/>
      <c r="G14" s="23"/>
    </row>
    <row r="15" customFormat="false" ht="79" hidden="false" customHeight="true" outlineLevel="0" collapsed="false">
      <c r="A15" s="8" t="s">
        <v>21</v>
      </c>
      <c r="B15" s="8"/>
      <c r="C15" s="8"/>
      <c r="D15" s="8"/>
      <c r="E15" s="8"/>
      <c r="F15" s="8"/>
      <c r="G15" s="8"/>
    </row>
    <row r="16" customFormat="false" ht="15" hidden="false" customHeight="true" outlineLevel="0" collapsed="false">
      <c r="A16" s="20"/>
      <c r="B16" s="9"/>
      <c r="C16" s="9"/>
      <c r="D16" s="10"/>
      <c r="E16" s="24" t="s">
        <v>22</v>
      </c>
      <c r="F16" s="24" t="s">
        <v>23</v>
      </c>
      <c r="G16" s="18"/>
    </row>
    <row r="17" customFormat="false" ht="19" hidden="false" customHeight="true" outlineLevel="0" collapsed="false">
      <c r="A17" s="15" t="s">
        <v>24</v>
      </c>
      <c r="B17" s="15"/>
      <c r="C17" s="15"/>
      <c r="D17" s="15" t="s">
        <v>25</v>
      </c>
      <c r="E17" s="24"/>
      <c r="F17" s="24"/>
      <c r="G17" s="15" t="s">
        <v>26</v>
      </c>
    </row>
    <row r="18" customFormat="false" ht="15" hidden="false" customHeight="true" outlineLevel="0" collapsed="false">
      <c r="A18" s="19" t="s">
        <v>27</v>
      </c>
      <c r="B18" s="19"/>
      <c r="C18" s="19"/>
      <c r="D18" s="16" t="s">
        <v>28</v>
      </c>
      <c r="E18" s="17" t="n">
        <v>1</v>
      </c>
      <c r="F18" s="17" t="n">
        <v>1024</v>
      </c>
      <c r="G18" s="25" t="s">
        <v>29</v>
      </c>
    </row>
    <row r="19" customFormat="false" ht="15" hidden="false" customHeight="true" outlineLevel="0" collapsed="false">
      <c r="A19" s="19" t="s">
        <v>30</v>
      </c>
      <c r="B19" s="19"/>
      <c r="C19" s="19"/>
      <c r="D19" s="16" t="s">
        <v>28</v>
      </c>
      <c r="E19" s="17" t="n">
        <v>0</v>
      </c>
      <c r="F19" s="17" t="n">
        <v>0</v>
      </c>
      <c r="G19" s="25" t="s">
        <v>31</v>
      </c>
    </row>
    <row r="20" customFormat="false" ht="15" hidden="false" customHeight="true" outlineLevel="0" collapsed="false">
      <c r="A20" s="19" t="s">
        <v>32</v>
      </c>
      <c r="B20" s="19"/>
      <c r="C20" s="19"/>
      <c r="D20" s="16" t="s">
        <v>28</v>
      </c>
      <c r="E20" s="17" t="n">
        <v>0</v>
      </c>
      <c r="F20" s="17" t="n">
        <v>1024</v>
      </c>
      <c r="G20" s="25" t="s">
        <v>33</v>
      </c>
    </row>
    <row r="21" customFormat="false" ht="15" hidden="false" customHeight="true" outlineLevel="0" collapsed="false">
      <c r="A21" s="19" t="s">
        <v>34</v>
      </c>
      <c r="B21" s="19"/>
      <c r="C21" s="19"/>
      <c r="D21" s="16" t="s">
        <v>35</v>
      </c>
      <c r="E21" s="17" t="n">
        <v>0</v>
      </c>
      <c r="F21" s="17" t="n">
        <v>1024</v>
      </c>
      <c r="G21" s="25" t="s">
        <v>36</v>
      </c>
    </row>
    <row r="22" customFormat="false" ht="15" hidden="false" customHeight="true" outlineLevel="0" collapsed="false">
      <c r="A22" s="26" t="s">
        <v>37</v>
      </c>
      <c r="B22" s="26"/>
      <c r="C22" s="26"/>
      <c r="D22" s="27" t="s">
        <v>35</v>
      </c>
      <c r="E22" s="17" t="n">
        <v>0</v>
      </c>
      <c r="F22" s="17" t="n">
        <v>1024</v>
      </c>
      <c r="G22" s="25" t="s">
        <v>38</v>
      </c>
    </row>
    <row r="23" customFormat="false" ht="15" hidden="false" customHeight="true" outlineLevel="0" collapsed="false">
      <c r="A23" s="19" t="s">
        <v>39</v>
      </c>
      <c r="B23" s="19"/>
      <c r="C23" s="19"/>
      <c r="D23" s="16" t="s">
        <v>35</v>
      </c>
      <c r="E23" s="17" t="n">
        <v>0</v>
      </c>
      <c r="F23" s="17" t="n">
        <v>0</v>
      </c>
      <c r="G23" s="25" t="s">
        <v>40</v>
      </c>
    </row>
    <row r="24" customFormat="false" ht="15" hidden="false" customHeight="true" outlineLevel="0" collapsed="false">
      <c r="A24" s="19" t="s">
        <v>41</v>
      </c>
      <c r="B24" s="19"/>
      <c r="C24" s="19"/>
      <c r="D24" s="16" t="s">
        <v>35</v>
      </c>
      <c r="E24" s="17" t="n">
        <v>0</v>
      </c>
      <c r="F24" s="17" t="n">
        <v>0</v>
      </c>
      <c r="G24" s="25" t="s">
        <v>42</v>
      </c>
    </row>
    <row r="25" customFormat="false" ht="15" hidden="false" customHeight="true" outlineLevel="0" collapsed="false">
      <c r="A25" s="19" t="s">
        <v>43</v>
      </c>
      <c r="B25" s="19"/>
      <c r="C25" s="19"/>
      <c r="D25" s="16" t="s">
        <v>35</v>
      </c>
      <c r="E25" s="17" t="n">
        <v>0</v>
      </c>
      <c r="F25" s="17" t="n">
        <v>0</v>
      </c>
      <c r="G25" s="25" t="s">
        <v>44</v>
      </c>
    </row>
    <row r="26" customFormat="false" ht="15" hidden="false" customHeight="true" outlineLevel="0" collapsed="false">
      <c r="A26" s="19" t="s">
        <v>45</v>
      </c>
      <c r="B26" s="19"/>
      <c r="C26" s="19"/>
      <c r="D26" s="16" t="s">
        <v>35</v>
      </c>
      <c r="E26" s="17" t="n">
        <v>0</v>
      </c>
      <c r="F26" s="17" t="n">
        <v>0</v>
      </c>
      <c r="G26" s="25" t="s">
        <v>46</v>
      </c>
    </row>
    <row r="27" customFormat="false" ht="15" hidden="false" customHeight="true" outlineLevel="0" collapsed="false">
      <c r="A27" s="28" t="s">
        <v>47</v>
      </c>
      <c r="B27" s="28"/>
      <c r="C27" s="28"/>
      <c r="D27" s="17"/>
      <c r="E27" s="17" t="n">
        <f aca="false">$F$9-SUM(E18:E26)</f>
        <v>3</v>
      </c>
      <c r="F27" s="17" t="n">
        <f aca="false">($F$8*1024)-SUM(F18:F26)</f>
        <v>12288</v>
      </c>
      <c r="G27" s="10"/>
    </row>
    <row r="28" customFormat="false" ht="14" hidden="false" customHeight="true" outlineLevel="0" collapsed="false">
      <c r="A28" s="29"/>
      <c r="B28" s="30"/>
      <c r="C28" s="30"/>
      <c r="D28" s="30"/>
      <c r="E28" s="30"/>
      <c r="F28" s="30"/>
      <c r="G28" s="10"/>
    </row>
    <row r="29" customFormat="false" ht="18" hidden="false" customHeight="true" outlineLevel="0" collapsed="false">
      <c r="A29" s="31" t="s">
        <v>48</v>
      </c>
      <c r="B29" s="30"/>
      <c r="C29" s="30"/>
      <c r="D29" s="30"/>
      <c r="E29" s="30"/>
      <c r="F29" s="30"/>
      <c r="G29" s="10"/>
    </row>
    <row r="30" customFormat="false" ht="15" hidden="false" customHeight="true" outlineLevel="0" collapsed="false">
      <c r="A30" s="32" t="s">
        <v>49</v>
      </c>
      <c r="B30" s="32"/>
      <c r="C30" s="32"/>
      <c r="D30" s="29"/>
      <c r="E30" s="17" t="n">
        <v>1</v>
      </c>
      <c r="F30" s="33"/>
      <c r="G30" s="19" t="s">
        <v>50</v>
      </c>
    </row>
    <row r="31" customFormat="false" ht="15" hidden="false" customHeight="true" outlineLevel="0" collapsed="false">
      <c r="A31" s="19" t="s">
        <v>51</v>
      </c>
      <c r="B31" s="19"/>
      <c r="C31" s="19"/>
      <c r="D31" s="18"/>
      <c r="E31" s="14" t="n">
        <f aca="false">E30*E27</f>
        <v>3</v>
      </c>
      <c r="F31" s="18"/>
      <c r="G31" s="19" t="s">
        <v>52</v>
      </c>
    </row>
    <row r="32" customFormat="false" ht="15" hidden="false" customHeight="true" outlineLevel="0" collapsed="false">
      <c r="A32" s="19" t="s">
        <v>53</v>
      </c>
      <c r="B32" s="19"/>
      <c r="C32" s="19"/>
      <c r="D32" s="18"/>
      <c r="E32" s="18"/>
      <c r="F32" s="18" t="n">
        <f aca="false">F27</f>
        <v>12288</v>
      </c>
      <c r="G32" s="19" t="s">
        <v>52</v>
      </c>
    </row>
    <row r="33" customFormat="false" ht="15" hidden="false" customHeight="true" outlineLevel="0" collapsed="false">
      <c r="A33" s="29"/>
      <c r="B33" s="30"/>
      <c r="C33" s="30"/>
      <c r="D33" s="30"/>
      <c r="E33" s="30"/>
      <c r="F33" s="30"/>
      <c r="G33" s="10"/>
    </row>
    <row r="34" customFormat="false" ht="30" hidden="false" customHeight="true" outlineLevel="0" collapsed="false">
      <c r="A34" s="34" t="s">
        <v>54</v>
      </c>
      <c r="B34" s="34"/>
      <c r="C34" s="34"/>
      <c r="D34" s="34"/>
      <c r="E34" s="34"/>
      <c r="F34" s="34"/>
      <c r="G34" s="34"/>
    </row>
    <row r="35" customFormat="false" ht="39" hidden="false" customHeight="true" outlineLevel="0" collapsed="false">
      <c r="A35" s="8" t="s">
        <v>55</v>
      </c>
      <c r="B35" s="8"/>
      <c r="C35" s="8"/>
      <c r="D35" s="8"/>
      <c r="E35" s="8"/>
      <c r="F35" s="8"/>
      <c r="G35" s="8"/>
    </row>
    <row r="36" customFormat="false" ht="15" hidden="false" customHeight="true" outlineLevel="0" collapsed="false">
      <c r="A36" s="18"/>
      <c r="B36" s="18"/>
      <c r="C36" s="18"/>
      <c r="D36" s="26" t="s">
        <v>6</v>
      </c>
      <c r="E36" s="18"/>
      <c r="F36" s="18"/>
      <c r="G36" s="18"/>
    </row>
    <row r="37" customFormat="false" ht="15" hidden="false" customHeight="true" outlineLevel="0" collapsed="false">
      <c r="A37" s="16" t="s">
        <v>56</v>
      </c>
      <c r="B37" s="16"/>
      <c r="C37" s="16"/>
      <c r="D37" s="35" t="n">
        <v>3</v>
      </c>
      <c r="E37" s="10"/>
      <c r="F37" s="18"/>
      <c r="G37" s="18"/>
    </row>
  </sheetData>
  <mergeCells count="27">
    <mergeCell ref="A1:G1"/>
    <mergeCell ref="A2:G2"/>
    <mergeCell ref="A4:G4"/>
    <mergeCell ref="A5:G5"/>
    <mergeCell ref="A7:C7"/>
    <mergeCell ref="A11:C11"/>
    <mergeCell ref="A14:G14"/>
    <mergeCell ref="A15:G15"/>
    <mergeCell ref="E16:E17"/>
    <mergeCell ref="F16:F17"/>
    <mergeCell ref="A17:C17"/>
    <mergeCell ref="A18:C18"/>
    <mergeCell ref="A19:C19"/>
    <mergeCell ref="A20:C20"/>
    <mergeCell ref="A21:C21"/>
    <mergeCell ref="A22:C22"/>
    <mergeCell ref="A23:C23"/>
    <mergeCell ref="A24:C24"/>
    <mergeCell ref="A25:C25"/>
    <mergeCell ref="A26:C26"/>
    <mergeCell ref="A27:C27"/>
    <mergeCell ref="A30:C30"/>
    <mergeCell ref="A31:C31"/>
    <mergeCell ref="A32:C32"/>
    <mergeCell ref="A34:G34"/>
    <mergeCell ref="A35:G35"/>
    <mergeCell ref="A37:C37"/>
  </mergeCells>
  <dataValidations count="4">
    <dataValidation allowBlank="true" operator="between" showDropDown="false" showErrorMessage="true" showInputMessage="true" sqref="D10 C13" type="list">
      <formula1>$J$1:$J$2</formula1>
      <formula2>0</formula2>
    </dataValidation>
    <dataValidation allowBlank="true" operator="between" showDropDown="false" showErrorMessage="true" showInputMessage="true" sqref="E12" type="list">
      <formula1>$K$1:$K$4</formula1>
      <formula2>0</formula2>
    </dataValidation>
    <dataValidation allowBlank="true" operator="between" showDropDown="false" showErrorMessage="true" showInputMessage="true" sqref="E30" type="decimal">
      <formula1>1</formula1>
      <formula2>5</formula2>
    </dataValidation>
    <dataValidation allowBlank="true" operator="greaterThanOrEqual" showDropDown="false" showErrorMessage="true" showInputMessage="true" sqref="D37" type="whole">
      <formula1>3</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3"/>
  <sheetViews>
    <sheetView showFormulas="false" showGridLines="false" showRowColHeaders="true" showZeros="true" rightToLeft="false" tabSelected="true" showOutlineSymbols="true" defaultGridColor="true" view="normal" topLeftCell="A7" colorId="64" zoomScale="100" zoomScaleNormal="100" zoomScalePageLayoutView="100" workbookViewId="0">
      <selection pane="topLeft" activeCell="A28" activeCellId="0" sqref="A28"/>
    </sheetView>
  </sheetViews>
  <sheetFormatPr defaultRowHeight="15" outlineLevelRow="0" outlineLevelCol="0"/>
  <cols>
    <col collapsed="false" customWidth="true" hidden="false" outlineLevel="0" max="254" min="1" style="1" width="10.83"/>
    <col collapsed="false" customWidth="true" hidden="false" outlineLevel="0" max="1025" min="255" style="0" width="10.83"/>
  </cols>
  <sheetData>
    <row r="1" customFormat="false" ht="54" hidden="false" customHeight="true" outlineLevel="0" collapsed="false">
      <c r="A1" s="2"/>
      <c r="B1" s="2"/>
      <c r="C1" s="2"/>
      <c r="D1" s="2"/>
      <c r="E1" s="2"/>
      <c r="F1" s="2"/>
      <c r="G1" s="2"/>
    </row>
    <row r="2" customFormat="false" ht="47" hidden="false" customHeight="true" outlineLevel="0" collapsed="false">
      <c r="A2" s="36" t="s">
        <v>57</v>
      </c>
      <c r="B2" s="36"/>
      <c r="C2" s="36"/>
      <c r="D2" s="36"/>
      <c r="E2" s="36"/>
      <c r="F2" s="36"/>
      <c r="G2" s="36"/>
    </row>
    <row r="3" customFormat="false" ht="15" hidden="false" customHeight="true" outlineLevel="0" collapsed="false">
      <c r="A3" s="37"/>
      <c r="B3" s="37"/>
      <c r="C3" s="37"/>
      <c r="D3" s="37"/>
      <c r="E3" s="37"/>
      <c r="F3" s="37"/>
      <c r="G3" s="37"/>
    </row>
    <row r="4" customFormat="false" ht="30" hidden="false" customHeight="true" outlineLevel="0" collapsed="false">
      <c r="A4" s="38" t="s">
        <v>58</v>
      </c>
      <c r="B4" s="38"/>
      <c r="C4" s="38"/>
      <c r="D4" s="38"/>
      <c r="E4" s="38"/>
      <c r="F4" s="38"/>
      <c r="G4" s="38"/>
    </row>
    <row r="5" customFormat="false" ht="41" hidden="false" customHeight="true" outlineLevel="0" collapsed="false">
      <c r="A5" s="8" t="s">
        <v>59</v>
      </c>
      <c r="B5" s="8"/>
      <c r="C5" s="8"/>
      <c r="D5" s="8"/>
      <c r="E5" s="8"/>
      <c r="F5" s="8"/>
      <c r="G5" s="8"/>
    </row>
    <row r="6" customFormat="false" ht="15" hidden="false" customHeight="true" outlineLevel="0" collapsed="false">
      <c r="A6" s="2"/>
      <c r="B6" s="2"/>
      <c r="C6" s="2"/>
      <c r="D6" s="2"/>
      <c r="E6" s="2"/>
      <c r="F6" s="2"/>
      <c r="G6" s="2"/>
    </row>
    <row r="7" customFormat="false" ht="19" hidden="false" customHeight="true" outlineLevel="0" collapsed="false">
      <c r="A7" s="15" t="s">
        <v>60</v>
      </c>
      <c r="B7" s="15"/>
      <c r="C7" s="15"/>
      <c r="D7" s="15"/>
      <c r="E7" s="15"/>
      <c r="F7" s="15" t="s">
        <v>61</v>
      </c>
      <c r="G7" s="18" t="s">
        <v>62</v>
      </c>
    </row>
    <row r="8" customFormat="false" ht="15" hidden="false" customHeight="true" outlineLevel="0" collapsed="false">
      <c r="A8" s="19" t="s">
        <v>63</v>
      </c>
      <c r="B8" s="19"/>
      <c r="C8" s="19"/>
      <c r="D8" s="19"/>
      <c r="E8" s="19"/>
      <c r="F8" s="18" t="n">
        <f aca="false">'Cluster Configuration'!$E$31</f>
        <v>3</v>
      </c>
      <c r="G8" s="19" t="s">
        <v>64</v>
      </c>
    </row>
    <row r="9" customFormat="false" ht="15" hidden="false" customHeight="true" outlineLevel="0" collapsed="false">
      <c r="A9" s="19" t="s">
        <v>65</v>
      </c>
      <c r="B9" s="19"/>
      <c r="C9" s="19"/>
      <c r="D9" s="19"/>
      <c r="E9" s="19"/>
      <c r="F9" s="18" t="n">
        <f aca="false">'Cluster Configuration'!$F$32</f>
        <v>12288</v>
      </c>
      <c r="G9" s="19" t="s">
        <v>64</v>
      </c>
    </row>
    <row r="10" customFormat="false" ht="15" hidden="false" customHeight="true" outlineLevel="0" collapsed="false">
      <c r="A10" s="2"/>
      <c r="B10" s="2"/>
      <c r="C10" s="2"/>
      <c r="D10" s="2"/>
      <c r="E10" s="2"/>
      <c r="F10" s="2"/>
      <c r="G10" s="2"/>
    </row>
    <row r="11" customFormat="false" ht="30" hidden="false" customHeight="true" outlineLevel="0" collapsed="false">
      <c r="A11" s="34" t="s">
        <v>66</v>
      </c>
      <c r="B11" s="34"/>
      <c r="C11" s="34"/>
      <c r="D11" s="34"/>
      <c r="E11" s="34"/>
      <c r="F11" s="34"/>
      <c r="G11" s="34"/>
    </row>
    <row r="12" customFormat="false" ht="81" hidden="false" customHeight="true" outlineLevel="0" collapsed="false">
      <c r="A12" s="8" t="s">
        <v>67</v>
      </c>
      <c r="B12" s="8"/>
      <c r="C12" s="8"/>
      <c r="D12" s="8"/>
      <c r="E12" s="8"/>
      <c r="F12" s="8"/>
      <c r="G12" s="8"/>
    </row>
    <row r="13" customFormat="false" ht="15" hidden="false" customHeight="true" outlineLevel="0" collapsed="false">
      <c r="A13" s="2"/>
      <c r="B13" s="2"/>
      <c r="C13" s="2"/>
      <c r="D13" s="2"/>
      <c r="E13" s="2"/>
      <c r="F13" s="2"/>
      <c r="G13" s="2"/>
    </row>
    <row r="14" customFormat="false" ht="19" hidden="false" customHeight="true" outlineLevel="0" collapsed="false">
      <c r="A14" s="15" t="s">
        <v>68</v>
      </c>
      <c r="B14" s="15"/>
      <c r="C14" s="15"/>
      <c r="D14" s="15"/>
      <c r="E14" s="15"/>
      <c r="F14" s="15" t="s">
        <v>61</v>
      </c>
      <c r="G14" s="15" t="s">
        <v>62</v>
      </c>
    </row>
    <row r="15" customFormat="false" ht="15" hidden="false" customHeight="true" outlineLevel="0" collapsed="false">
      <c r="A15" s="19" t="s">
        <v>69</v>
      </c>
      <c r="B15" s="19"/>
      <c r="C15" s="19"/>
      <c r="D15" s="19"/>
      <c r="E15" s="19"/>
      <c r="F15" s="18" t="n">
        <f aca="false">'Cluster Configuration'!$E$31*'Cluster Configuration'!$D$37</f>
        <v>9</v>
      </c>
      <c r="G15" s="19" t="s">
        <v>70</v>
      </c>
    </row>
    <row r="16" customFormat="false" ht="15" hidden="false" customHeight="true" outlineLevel="0" collapsed="false">
      <c r="A16" s="19" t="s">
        <v>71</v>
      </c>
      <c r="B16" s="19"/>
      <c r="C16" s="19"/>
      <c r="D16" s="19"/>
      <c r="E16" s="19"/>
      <c r="F16" s="18" t="n">
        <f aca="false">('Cluster Configuration'!$F$32*'Cluster Configuration'!$D$37)/1024</f>
        <v>36</v>
      </c>
      <c r="G16" s="19" t="s">
        <v>72</v>
      </c>
    </row>
    <row r="17" customFormat="false" ht="15" hidden="false" customHeight="true" outlineLevel="0" collapsed="false">
      <c r="A17" s="2"/>
      <c r="B17" s="2"/>
      <c r="C17" s="2"/>
      <c r="D17" s="2"/>
      <c r="E17" s="2"/>
      <c r="F17" s="2"/>
      <c r="G17" s="2"/>
    </row>
    <row r="18" customFormat="false" ht="30" hidden="false" customHeight="true" outlineLevel="0" collapsed="false">
      <c r="A18" s="34" t="s">
        <v>73</v>
      </c>
      <c r="B18" s="34"/>
      <c r="C18" s="34"/>
      <c r="D18" s="34"/>
      <c r="E18" s="34"/>
      <c r="F18" s="34"/>
      <c r="G18" s="34"/>
    </row>
    <row r="19" customFormat="false" ht="45" hidden="false" customHeight="true" outlineLevel="0" collapsed="false">
      <c r="A19" s="8" t="s">
        <v>74</v>
      </c>
      <c r="B19" s="8"/>
      <c r="C19" s="8"/>
      <c r="D19" s="8"/>
      <c r="E19" s="8"/>
      <c r="F19" s="8"/>
      <c r="G19" s="8"/>
    </row>
    <row r="20" customFormat="false" ht="15" hidden="false" customHeight="true" outlineLevel="0" collapsed="false">
      <c r="A20" s="2"/>
      <c r="B20" s="2"/>
      <c r="C20" s="2"/>
      <c r="D20" s="2"/>
      <c r="E20" s="2"/>
      <c r="F20" s="2"/>
      <c r="G20" s="2"/>
    </row>
    <row r="21" customFormat="false" ht="19" hidden="false" customHeight="true" outlineLevel="0" collapsed="false">
      <c r="A21" s="15" t="s">
        <v>75</v>
      </c>
      <c r="B21" s="15"/>
      <c r="C21" s="15"/>
      <c r="D21" s="15"/>
      <c r="E21" s="15"/>
      <c r="F21" s="39" t="s">
        <v>61</v>
      </c>
      <c r="G21" s="15" t="s">
        <v>76</v>
      </c>
    </row>
    <row r="22" customFormat="false" ht="15" hidden="false" customHeight="true" outlineLevel="0" collapsed="false">
      <c r="A22" s="16" t="s">
        <v>77</v>
      </c>
      <c r="B22" s="16"/>
      <c r="C22" s="16"/>
      <c r="D22" s="16"/>
      <c r="E22" s="16"/>
      <c r="F22" s="17" t="n">
        <v>1</v>
      </c>
      <c r="G22" s="25" t="s">
        <v>78</v>
      </c>
    </row>
    <row r="23" customFormat="false" ht="15" hidden="false" customHeight="true" outlineLevel="0" collapsed="false">
      <c r="A23" s="16" t="s">
        <v>79</v>
      </c>
      <c r="B23" s="16"/>
      <c r="C23" s="16"/>
      <c r="D23" s="16"/>
      <c r="E23" s="16"/>
      <c r="F23" s="17" t="n">
        <v>2</v>
      </c>
      <c r="G23" s="25" t="s">
        <v>80</v>
      </c>
    </row>
    <row r="24" customFormat="false" ht="15" hidden="false" customHeight="true" outlineLevel="0" collapsed="false">
      <c r="A24" s="27" t="s">
        <v>81</v>
      </c>
      <c r="B24" s="27"/>
      <c r="C24" s="27"/>
      <c r="D24" s="27"/>
      <c r="E24" s="27"/>
      <c r="F24" s="17" t="n">
        <v>1</v>
      </c>
      <c r="G24" s="40" t="s">
        <v>82</v>
      </c>
    </row>
    <row r="25" customFormat="false" ht="15" hidden="false" customHeight="true" outlineLevel="0" collapsed="false">
      <c r="A25" s="2"/>
      <c r="B25" s="2"/>
      <c r="C25" s="2"/>
      <c r="D25" s="2"/>
      <c r="E25" s="2"/>
      <c r="F25" s="2"/>
      <c r="G25" s="2"/>
    </row>
    <row r="26" customFormat="false" ht="19" hidden="false" customHeight="true" outlineLevel="0" collapsed="false">
      <c r="A26" s="15" t="s">
        <v>83</v>
      </c>
      <c r="B26" s="15"/>
      <c r="C26" s="15"/>
      <c r="D26" s="15"/>
      <c r="E26" s="15"/>
      <c r="F26" s="39" t="s">
        <v>61</v>
      </c>
      <c r="G26" s="41" t="s">
        <v>76</v>
      </c>
    </row>
    <row r="27" customFormat="false" ht="15" hidden="false" customHeight="true" outlineLevel="0" collapsed="false">
      <c r="A27" s="16" t="s">
        <v>84</v>
      </c>
      <c r="B27" s="16"/>
      <c r="C27" s="16"/>
      <c r="D27" s="16"/>
      <c r="E27" s="16"/>
      <c r="F27" s="17" t="n">
        <v>1024</v>
      </c>
      <c r="G27" s="25" t="s">
        <v>85</v>
      </c>
    </row>
    <row r="28" customFormat="false" ht="15" hidden="false" customHeight="true" outlineLevel="0" collapsed="false">
      <c r="A28" s="16" t="s">
        <v>86</v>
      </c>
      <c r="B28" s="16"/>
      <c r="C28" s="16"/>
      <c r="D28" s="16"/>
      <c r="E28" s="16"/>
      <c r="F28" s="17" t="n">
        <v>12288</v>
      </c>
      <c r="G28" s="25" t="s">
        <v>87</v>
      </c>
    </row>
    <row r="29" customFormat="false" ht="15" hidden="false" customHeight="true" outlineLevel="0" collapsed="false">
      <c r="A29" s="27" t="s">
        <v>88</v>
      </c>
      <c r="B29" s="27"/>
      <c r="C29" s="27"/>
      <c r="D29" s="27"/>
      <c r="E29" s="27"/>
      <c r="F29" s="17" t="n">
        <v>128</v>
      </c>
      <c r="G29" s="40" t="s">
        <v>89</v>
      </c>
    </row>
    <row r="30" customFormat="false" ht="15" hidden="false" customHeight="true" outlineLevel="0" collapsed="false">
      <c r="A30" s="2"/>
      <c r="B30" s="2"/>
      <c r="C30" s="2"/>
      <c r="D30" s="2"/>
      <c r="E30" s="2"/>
      <c r="F30" s="2"/>
      <c r="G30" s="2"/>
    </row>
    <row r="31" customFormat="false" ht="30" hidden="false" customHeight="true" outlineLevel="0" collapsed="false">
      <c r="A31" s="34" t="s">
        <v>90</v>
      </c>
      <c r="B31" s="34"/>
      <c r="C31" s="34"/>
      <c r="D31" s="34"/>
      <c r="E31" s="34"/>
      <c r="F31" s="34"/>
      <c r="G31" s="34"/>
    </row>
    <row r="32" customFormat="false" ht="38" hidden="false" customHeight="true" outlineLevel="0" collapsed="false">
      <c r="A32" s="8" t="s">
        <v>91</v>
      </c>
      <c r="B32" s="8"/>
      <c r="C32" s="8"/>
      <c r="D32" s="8"/>
      <c r="E32" s="8"/>
      <c r="F32" s="8"/>
      <c r="G32" s="8"/>
    </row>
    <row r="33" customFormat="false" ht="15" hidden="false" customHeight="true" outlineLevel="0" collapsed="false">
      <c r="A33" s="2"/>
      <c r="B33" s="2"/>
      <c r="C33" s="2"/>
      <c r="D33" s="2"/>
      <c r="E33" s="2"/>
      <c r="F33" s="2"/>
      <c r="G33" s="2"/>
    </row>
    <row r="34" customFormat="false" ht="18" hidden="false" customHeight="true" outlineLevel="0" collapsed="false">
      <c r="A34" s="15" t="s">
        <v>92</v>
      </c>
      <c r="B34" s="15"/>
      <c r="C34" s="15"/>
      <c r="D34" s="15"/>
      <c r="E34" s="15"/>
      <c r="F34" s="15" t="s">
        <v>93</v>
      </c>
      <c r="G34" s="15" t="s">
        <v>94</v>
      </c>
    </row>
    <row r="35" customFormat="false" ht="15" hidden="false" customHeight="true" outlineLevel="0" collapsed="false">
      <c r="A35" s="19" t="s">
        <v>95</v>
      </c>
      <c r="B35" s="19"/>
      <c r="C35" s="19"/>
      <c r="D35" s="19"/>
      <c r="E35" s="19"/>
      <c r="F35" s="18"/>
      <c r="G35" s="18" t="n">
        <f aca="false">FLOOR(($F$16*1024)/$F$27,1)</f>
        <v>36</v>
      </c>
    </row>
    <row r="36" customFormat="false" ht="15" hidden="false" customHeight="true" outlineLevel="0" collapsed="false">
      <c r="A36" s="19" t="s">
        <v>96</v>
      </c>
      <c r="B36" s="19"/>
      <c r="C36" s="19"/>
      <c r="D36" s="19"/>
      <c r="E36" s="19"/>
      <c r="F36" s="18"/>
      <c r="G36" s="18" t="n">
        <f aca="false">IF($F$22=0,$F$15,FLOOR($F$15/$F$22,1))</f>
        <v>9</v>
      </c>
    </row>
    <row r="37" customFormat="false" ht="15" hidden="false" customHeight="true" outlineLevel="0" collapsed="false">
      <c r="A37" s="19" t="s">
        <v>97</v>
      </c>
      <c r="B37" s="18"/>
      <c r="C37" s="18"/>
      <c r="D37" s="18"/>
      <c r="E37" s="18"/>
      <c r="F37" s="18"/>
      <c r="G37" s="18" t="n">
        <f aca="false">'Cluster Configuration'!$D$37*'Cluster Configuration'!$D$11*2</f>
        <v>12</v>
      </c>
      <c r="H37" s="3" t="n">
        <f aca="false">MIN(G35:G37)</f>
        <v>9</v>
      </c>
    </row>
    <row r="38" customFormat="false" ht="15" hidden="false" customHeight="true" outlineLevel="0" collapsed="false">
      <c r="A38" s="19" t="s">
        <v>98</v>
      </c>
      <c r="B38" s="19"/>
      <c r="C38" s="19"/>
      <c r="D38" s="19"/>
      <c r="E38" s="19"/>
      <c r="F38" s="18" t="n">
        <f aca="false">FLOOR(($F$16*1024)/$F$28,1)</f>
        <v>3</v>
      </c>
      <c r="G38" s="18"/>
    </row>
    <row r="39" customFormat="false" ht="15" hidden="false" customHeight="true" outlineLevel="0" collapsed="false">
      <c r="A39" s="19" t="s">
        <v>99</v>
      </c>
      <c r="B39" s="19"/>
      <c r="C39" s="19"/>
      <c r="D39" s="19"/>
      <c r="E39" s="19"/>
      <c r="F39" s="18" t="n">
        <f aca="false">FLOOR($F$15/$F$23,1)</f>
        <v>4</v>
      </c>
      <c r="G39" s="18"/>
      <c r="H39" s="3" t="n">
        <f aca="false">MIN(F38:F39)</f>
        <v>3</v>
      </c>
    </row>
    <row r="40" customFormat="false" ht="15" hidden="false" customHeight="true" outlineLevel="0" collapsed="false">
      <c r="A40" s="2"/>
      <c r="B40" s="2"/>
      <c r="C40" s="2"/>
      <c r="D40" s="2"/>
      <c r="E40" s="2"/>
      <c r="F40" s="2"/>
      <c r="G40" s="2"/>
    </row>
    <row r="41" customFormat="false" ht="30" hidden="false" customHeight="true" outlineLevel="0" collapsed="false">
      <c r="A41" s="34" t="s">
        <v>100</v>
      </c>
      <c r="B41" s="34"/>
      <c r="C41" s="34"/>
      <c r="D41" s="34"/>
      <c r="E41" s="34"/>
      <c r="F41" s="34"/>
      <c r="G41" s="34"/>
    </row>
    <row r="42" customFormat="false" ht="48" hidden="false" customHeight="true" outlineLevel="0" collapsed="false">
      <c r="A42" s="8" t="s">
        <v>101</v>
      </c>
      <c r="B42" s="8"/>
      <c r="C42" s="8"/>
      <c r="D42" s="8"/>
      <c r="E42" s="8"/>
      <c r="F42" s="8"/>
      <c r="G42" s="8"/>
    </row>
    <row r="43" customFormat="false" ht="15" hidden="false" customHeight="true" outlineLevel="0" collapsed="false">
      <c r="A43" s="2"/>
      <c r="B43" s="2"/>
      <c r="C43" s="2"/>
      <c r="D43" s="2"/>
      <c r="E43" s="2"/>
      <c r="F43" s="42" t="s">
        <v>102</v>
      </c>
      <c r="G43" s="18"/>
    </row>
    <row r="44" customFormat="false" ht="19" hidden="false" customHeight="true" outlineLevel="0" collapsed="false">
      <c r="A44" s="43" t="s">
        <v>103</v>
      </c>
      <c r="B44" s="43"/>
      <c r="C44" s="43"/>
      <c r="D44" s="43"/>
      <c r="E44" s="43"/>
      <c r="F44" s="42"/>
      <c r="G44" s="15" t="s">
        <v>76</v>
      </c>
    </row>
    <row r="45" customFormat="false" ht="16" hidden="false" customHeight="true" outlineLevel="0" collapsed="false">
      <c r="A45" s="44" t="s">
        <v>104</v>
      </c>
      <c r="B45" s="44"/>
      <c r="C45" s="44"/>
      <c r="D45" s="44"/>
      <c r="E45" s="44"/>
      <c r="F45" s="45" t="str">
        <f aca="false">IF($F$23&gt;=$F$22,"GOOD","BAD")</f>
        <v>GOOD</v>
      </c>
      <c r="G45" s="25" t="s">
        <v>105</v>
      </c>
    </row>
    <row r="46" customFormat="false" ht="17" hidden="false" customHeight="true" outlineLevel="0" collapsed="false">
      <c r="A46" s="44" t="s">
        <v>106</v>
      </c>
      <c r="B46" s="44"/>
      <c r="C46" s="44"/>
      <c r="D46" s="44"/>
      <c r="E46" s="44"/>
      <c r="F46" s="45" t="str">
        <f aca="false">IF($F$28&gt;=$F$27,"GOOD","BAD")</f>
        <v>GOOD</v>
      </c>
      <c r="G46" s="25" t="s">
        <v>107</v>
      </c>
    </row>
    <row r="47" customFormat="false" ht="17" hidden="false" customHeight="true" outlineLevel="0" collapsed="false">
      <c r="A47" s="44" t="s">
        <v>108</v>
      </c>
      <c r="B47" s="44"/>
      <c r="C47" s="44"/>
      <c r="D47" s="44"/>
      <c r="E47" s="44"/>
      <c r="F47" s="45" t="str">
        <f aca="false">IF($F$22&gt;=0,"GOOD","BAD")</f>
        <v>GOOD</v>
      </c>
      <c r="G47" s="25" t="s">
        <v>109</v>
      </c>
    </row>
    <row r="48" customFormat="false" ht="17" hidden="false" customHeight="true" outlineLevel="0" collapsed="false">
      <c r="A48" s="44" t="s">
        <v>110</v>
      </c>
      <c r="B48" s="44"/>
      <c r="C48" s="44"/>
      <c r="D48" s="44"/>
      <c r="E48" s="44"/>
      <c r="F48" s="45" t="str">
        <f aca="false">IF($F$23&gt;=1,"GOOD","BAD")</f>
        <v>GOOD</v>
      </c>
      <c r="G48" s="25" t="s">
        <v>111</v>
      </c>
    </row>
    <row r="49" customFormat="false" ht="15" hidden="false" customHeight="true" outlineLevel="0" collapsed="false">
      <c r="A49" s="46" t="s">
        <v>112</v>
      </c>
      <c r="B49" s="46"/>
      <c r="C49" s="46"/>
      <c r="D49" s="46"/>
      <c r="E49" s="46"/>
      <c r="F49" s="45" t="str">
        <f aca="false">IF($F$22&lt;=F8,"GOOD","BAD")</f>
        <v>GOOD</v>
      </c>
      <c r="G49" s="25" t="s">
        <v>113</v>
      </c>
    </row>
    <row r="50" customFormat="false" ht="17" hidden="false" customHeight="true" outlineLevel="0" collapsed="false">
      <c r="A50" s="44" t="s">
        <v>114</v>
      </c>
      <c r="B50" s="44"/>
      <c r="C50" s="44"/>
      <c r="D50" s="44"/>
      <c r="E50" s="44"/>
      <c r="F50" s="45" t="str">
        <f aca="false">IF($F$23&lt;='Cluster Configuration'!$E$31,"GOOD","BAD")</f>
        <v>GOOD</v>
      </c>
      <c r="G50" s="25" t="s">
        <v>115</v>
      </c>
    </row>
    <row r="51" customFormat="false" ht="15" hidden="false" customHeight="true" outlineLevel="0" collapsed="false">
      <c r="A51" s="46" t="s">
        <v>116</v>
      </c>
      <c r="B51" s="46"/>
      <c r="C51" s="46"/>
      <c r="D51" s="46"/>
      <c r="E51" s="46"/>
      <c r="F51" s="45" t="str">
        <f aca="false">IF($F$28&lt;=$F$9, "GOOD","BAD")</f>
        <v>GOOD</v>
      </c>
      <c r="G51" s="25" t="s">
        <v>117</v>
      </c>
    </row>
    <row r="52" customFormat="false" ht="15" hidden="false" customHeight="true" outlineLevel="0" collapsed="false">
      <c r="A52" s="44" t="s">
        <v>118</v>
      </c>
      <c r="B52" s="44"/>
      <c r="C52" s="44"/>
      <c r="D52" s="44"/>
      <c r="E52" s="44"/>
      <c r="F52" s="45" t="str">
        <f aca="false">IF($F$27&lt;=$F$9, "GOOD","BAD")</f>
        <v>GOOD</v>
      </c>
      <c r="G52" s="25" t="s">
        <v>119</v>
      </c>
    </row>
    <row r="53" customFormat="false" ht="17" hidden="false" customHeight="true" outlineLevel="0" collapsed="false">
      <c r="A53" s="44" t="s">
        <v>120</v>
      </c>
      <c r="B53" s="44"/>
      <c r="C53" s="44"/>
      <c r="D53" s="44"/>
      <c r="E53" s="44"/>
      <c r="F53" s="45" t="str">
        <f aca="false">IF($F$27&lt;1024,IF($F$27&lt;256,"BAD","WARN"),"GOOD")</f>
        <v>GOOD</v>
      </c>
      <c r="G53" s="25" t="s">
        <v>121</v>
      </c>
    </row>
  </sheetData>
  <mergeCells count="53">
    <mergeCell ref="A1:G1"/>
    <mergeCell ref="A2:G2"/>
    <mergeCell ref="A3:G3"/>
    <mergeCell ref="A4:G4"/>
    <mergeCell ref="A5:G5"/>
    <mergeCell ref="A6:G6"/>
    <mergeCell ref="A7:E7"/>
    <mergeCell ref="A8:E8"/>
    <mergeCell ref="A9:E9"/>
    <mergeCell ref="A10:G10"/>
    <mergeCell ref="A11:G11"/>
    <mergeCell ref="A12:G12"/>
    <mergeCell ref="A13:G13"/>
    <mergeCell ref="A14:E14"/>
    <mergeCell ref="A15:E15"/>
    <mergeCell ref="A16:E16"/>
    <mergeCell ref="A17:G17"/>
    <mergeCell ref="A18:G18"/>
    <mergeCell ref="A19:G19"/>
    <mergeCell ref="A20:G20"/>
    <mergeCell ref="A21:E21"/>
    <mergeCell ref="A22:E22"/>
    <mergeCell ref="A23:E23"/>
    <mergeCell ref="A24:E24"/>
    <mergeCell ref="A25:G25"/>
    <mergeCell ref="A26:E26"/>
    <mergeCell ref="A27:E27"/>
    <mergeCell ref="A28:E28"/>
    <mergeCell ref="A29:E29"/>
    <mergeCell ref="A30:G30"/>
    <mergeCell ref="A31:G31"/>
    <mergeCell ref="A32:G32"/>
    <mergeCell ref="A33:G33"/>
    <mergeCell ref="A34:E34"/>
    <mergeCell ref="A35:E35"/>
    <mergeCell ref="A36:E36"/>
    <mergeCell ref="A38:E38"/>
    <mergeCell ref="A39:E39"/>
    <mergeCell ref="A40:G40"/>
    <mergeCell ref="A41:G41"/>
    <mergeCell ref="A42:G42"/>
    <mergeCell ref="A43:E43"/>
    <mergeCell ref="F43:F44"/>
    <mergeCell ref="A44:E44"/>
    <mergeCell ref="A45:E45"/>
    <mergeCell ref="A46:E46"/>
    <mergeCell ref="A47:E47"/>
    <mergeCell ref="A48:E48"/>
    <mergeCell ref="A49:E49"/>
    <mergeCell ref="A50:E50"/>
    <mergeCell ref="A51:E51"/>
    <mergeCell ref="A52:E52"/>
    <mergeCell ref="A53:E53"/>
  </mergeCells>
  <conditionalFormatting sqref="G35:G37">
    <cfRule type="cellIs" priority="2" operator="equal" aboveAverage="0" equalAverage="0" bottom="0" percent="0" rank="0" text="" dxfId="0">
      <formula>$H$37</formula>
    </cfRule>
  </conditionalFormatting>
  <conditionalFormatting sqref="F38:F39">
    <cfRule type="cellIs" priority="3" operator="equal" aboveAverage="0" equalAverage="0" bottom="0" percent="0" rank="0" text="" dxfId="1">
      <formula>$H$39</formula>
    </cfRule>
  </conditionalFormatting>
  <dataValidations count="2">
    <dataValidation allowBlank="true" error="The increment MB allocation must be between 1MB and the maximum MB per allocation" errorTitle="Out of range" operator="between" showDropDown="false" showErrorMessage="true" showInputMessage="true" sqref="F29" type="whole">
      <formula1>1</formula1>
      <formula2>$F$28</formula2>
    </dataValidation>
    <dataValidation allowBlank="true" error="The increment vcores must be between 1 and the maximum vcores per allocation" errorTitle="Out of range" operator="between" showDropDown="false" showErrorMessage="true" showInputMessage="true" sqref="F24" type="whole">
      <formula1>1</formula1>
      <formula2>$F$23</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I4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outlineLevelRow="0" outlineLevelCol="0"/>
  <cols>
    <col collapsed="false" customWidth="true" hidden="false" outlineLevel="0" max="254" min="1" style="1" width="10.83"/>
    <col collapsed="false" customWidth="true" hidden="false" outlineLevel="0" max="1025" min="255" style="0" width="10.83"/>
  </cols>
  <sheetData>
    <row r="1" customFormat="false" ht="55" hidden="false" customHeight="true" outlineLevel="0" collapsed="false">
      <c r="A1" s="2"/>
      <c r="B1" s="2"/>
      <c r="C1" s="2"/>
      <c r="D1" s="2"/>
      <c r="E1" s="2"/>
      <c r="F1" s="2"/>
      <c r="G1" s="2"/>
    </row>
    <row r="2" customFormat="false" ht="47" hidden="false" customHeight="true" outlineLevel="0" collapsed="false">
      <c r="A2" s="47" t="s">
        <v>122</v>
      </c>
      <c r="B2" s="47"/>
      <c r="C2" s="47"/>
      <c r="D2" s="47"/>
      <c r="E2" s="47"/>
      <c r="F2" s="47"/>
      <c r="G2" s="47"/>
    </row>
    <row r="3" customFormat="false" ht="15" hidden="false" customHeight="true" outlineLevel="0" collapsed="false">
      <c r="A3" s="48"/>
      <c r="B3" s="5"/>
      <c r="C3" s="5"/>
      <c r="D3" s="5"/>
      <c r="E3" s="5"/>
      <c r="F3" s="5"/>
      <c r="G3" s="6"/>
    </row>
    <row r="4" customFormat="false" ht="30" hidden="false" customHeight="true" outlineLevel="0" collapsed="false">
      <c r="A4" s="34" t="s">
        <v>123</v>
      </c>
      <c r="B4" s="34"/>
      <c r="C4" s="34"/>
      <c r="D4" s="34"/>
      <c r="E4" s="34"/>
      <c r="F4" s="34"/>
      <c r="G4" s="34"/>
      <c r="I4" s="3" t="s">
        <v>0</v>
      </c>
    </row>
    <row r="5" customFormat="false" ht="126" hidden="false" customHeight="true" outlineLevel="0" collapsed="false">
      <c r="A5" s="49" t="s">
        <v>124</v>
      </c>
      <c r="B5" s="49"/>
      <c r="C5" s="49"/>
      <c r="D5" s="49"/>
      <c r="E5" s="49"/>
      <c r="F5" s="49"/>
      <c r="G5" s="49"/>
      <c r="I5" s="3" t="s">
        <v>2</v>
      </c>
    </row>
    <row r="6" customFormat="false" ht="15" hidden="false" customHeight="true" outlineLevel="0" collapsed="false">
      <c r="A6" s="48"/>
      <c r="B6" s="5"/>
      <c r="C6" s="5"/>
      <c r="D6" s="5"/>
      <c r="E6" s="5"/>
      <c r="F6" s="5"/>
      <c r="G6" s="6"/>
    </row>
    <row r="7" customFormat="false" ht="19" hidden="false" customHeight="true" outlineLevel="0" collapsed="false">
      <c r="A7" s="50" t="s">
        <v>125</v>
      </c>
      <c r="B7" s="50"/>
      <c r="C7" s="50"/>
      <c r="D7" s="50"/>
      <c r="E7" s="50"/>
      <c r="F7" s="51" t="s">
        <v>61</v>
      </c>
      <c r="G7" s="52" t="s">
        <v>76</v>
      </c>
    </row>
    <row r="8" customFormat="false" ht="15" hidden="false" customHeight="true" outlineLevel="0" collapsed="false">
      <c r="A8" s="53" t="s">
        <v>126</v>
      </c>
      <c r="B8" s="53"/>
      <c r="C8" s="53"/>
      <c r="D8" s="53"/>
      <c r="E8" s="53"/>
      <c r="F8" s="17" t="n">
        <v>1</v>
      </c>
      <c r="G8" s="19" t="s">
        <v>127</v>
      </c>
    </row>
    <row r="9" customFormat="false" ht="15" hidden="false" customHeight="true" outlineLevel="0" collapsed="false">
      <c r="A9" s="53" t="s">
        <v>128</v>
      </c>
      <c r="B9" s="53"/>
      <c r="C9" s="53"/>
      <c r="D9" s="53"/>
      <c r="E9" s="53"/>
      <c r="F9" s="17" t="n">
        <v>1024</v>
      </c>
      <c r="G9" s="19" t="s">
        <v>129</v>
      </c>
    </row>
    <row r="10" customFormat="false" ht="15" hidden="false" customHeight="true" outlineLevel="0" collapsed="false">
      <c r="A10" s="54" t="s">
        <v>130</v>
      </c>
      <c r="B10" s="54"/>
      <c r="C10" s="54"/>
      <c r="D10" s="54"/>
      <c r="E10" s="55" t="s">
        <v>131</v>
      </c>
      <c r="F10" s="17" t="n">
        <v>800</v>
      </c>
      <c r="G10" s="19" t="s">
        <v>132</v>
      </c>
    </row>
    <row r="11" customFormat="false" ht="18" hidden="false" customHeight="true" outlineLevel="0" collapsed="false">
      <c r="A11" s="56" t="s">
        <v>133</v>
      </c>
      <c r="B11" s="56"/>
      <c r="C11" s="56"/>
      <c r="D11" s="56"/>
      <c r="E11" s="56"/>
      <c r="G11" s="19"/>
    </row>
    <row r="12" customFormat="false" ht="15" hidden="false" customHeight="true" outlineLevel="0" collapsed="false">
      <c r="A12" s="57" t="s">
        <v>134</v>
      </c>
      <c r="B12" s="57"/>
      <c r="C12" s="57"/>
      <c r="D12" s="57"/>
      <c r="E12" s="57"/>
      <c r="F12" s="17" t="s">
        <v>0</v>
      </c>
      <c r="G12" s="19"/>
    </row>
    <row r="13" customFormat="false" ht="15" hidden="false" customHeight="true" outlineLevel="0" collapsed="false">
      <c r="A13" s="57" t="s">
        <v>135</v>
      </c>
      <c r="B13" s="57"/>
      <c r="C13" s="57"/>
      <c r="D13" s="57"/>
      <c r="E13" s="57"/>
      <c r="F13" s="17" t="n">
        <v>0.8</v>
      </c>
      <c r="G13" s="19" t="s">
        <v>136</v>
      </c>
    </row>
    <row r="14" customFormat="false" ht="19" hidden="false" customHeight="true" outlineLevel="0" collapsed="false">
      <c r="A14" s="56" t="s">
        <v>137</v>
      </c>
      <c r="B14" s="56"/>
      <c r="C14" s="56"/>
      <c r="D14" s="56"/>
      <c r="E14" s="56"/>
      <c r="F14" s="20"/>
      <c r="G14" s="19"/>
    </row>
    <row r="15" customFormat="false" ht="15" hidden="false" customHeight="true" outlineLevel="0" collapsed="false">
      <c r="A15" s="53" t="s">
        <v>138</v>
      </c>
      <c r="B15" s="53"/>
      <c r="C15" s="53"/>
      <c r="D15" s="53"/>
      <c r="E15" s="53"/>
      <c r="F15" s="17" t="n">
        <v>1</v>
      </c>
      <c r="G15" s="19" t="s">
        <v>139</v>
      </c>
    </row>
    <row r="16" customFormat="false" ht="15" hidden="false" customHeight="true" outlineLevel="0" collapsed="false">
      <c r="A16" s="53" t="s">
        <v>140</v>
      </c>
      <c r="B16" s="53"/>
      <c r="C16" s="53"/>
      <c r="D16" s="53"/>
      <c r="E16" s="53"/>
      <c r="F16" s="17" t="n">
        <v>2048</v>
      </c>
      <c r="G16" s="19" t="s">
        <v>141</v>
      </c>
    </row>
    <row r="17" customFormat="false" ht="15" hidden="false" customHeight="true" outlineLevel="0" collapsed="false">
      <c r="A17" s="46" t="s">
        <v>142</v>
      </c>
      <c r="B17" s="46"/>
      <c r="C17" s="46"/>
      <c r="D17" s="46"/>
      <c r="E17" s="58" t="str">
        <f aca="false">IF($F$12="yes","ignored","-Xmx")</f>
        <v>ignored</v>
      </c>
      <c r="F17" s="17"/>
      <c r="G17" s="19" t="s">
        <v>143</v>
      </c>
    </row>
    <row r="18" customFormat="false" ht="15" hidden="false" customHeight="true" outlineLevel="0" collapsed="false">
      <c r="A18" s="53" t="s">
        <v>144</v>
      </c>
      <c r="B18" s="53"/>
      <c r="C18" s="53"/>
      <c r="D18" s="53"/>
      <c r="E18" s="53"/>
      <c r="F18" s="17" t="n">
        <v>800</v>
      </c>
      <c r="G18" s="19" t="s">
        <v>145</v>
      </c>
    </row>
    <row r="19" customFormat="false" ht="19" hidden="false" customHeight="true" outlineLevel="0" collapsed="false">
      <c r="A19" s="56" t="s">
        <v>146</v>
      </c>
      <c r="B19" s="56"/>
      <c r="C19" s="56"/>
      <c r="D19" s="56"/>
      <c r="E19" s="56"/>
      <c r="F19" s="59" t="n">
        <f aca="false">IF($F$12="no",($F$18/$F$17),($F$18/($F$16*$F$13)))</f>
        <v>0.48828125</v>
      </c>
      <c r="G19" s="19"/>
    </row>
    <row r="20" customFormat="false" ht="15" hidden="false" customHeight="true" outlineLevel="0" collapsed="false">
      <c r="A20" s="53" t="s">
        <v>147</v>
      </c>
      <c r="B20" s="53"/>
      <c r="C20" s="53"/>
      <c r="D20" s="53"/>
      <c r="E20" s="53"/>
      <c r="F20" s="17" t="n">
        <v>1</v>
      </c>
      <c r="G20" s="19" t="s">
        <v>148</v>
      </c>
    </row>
    <row r="21" customFormat="false" ht="15" hidden="false" customHeight="true" outlineLevel="0" collapsed="false">
      <c r="A21" s="53" t="s">
        <v>149</v>
      </c>
      <c r="B21" s="53"/>
      <c r="C21" s="53"/>
      <c r="D21" s="53"/>
      <c r="E21" s="53"/>
      <c r="F21" s="17" t="n">
        <v>2048</v>
      </c>
      <c r="G21" s="19" t="s">
        <v>150</v>
      </c>
    </row>
    <row r="22" customFormat="false" ht="15" hidden="false" customHeight="true" outlineLevel="0" collapsed="false">
      <c r="A22" s="46" t="s">
        <v>151</v>
      </c>
      <c r="B22" s="46"/>
      <c r="C22" s="46"/>
      <c r="D22" s="46"/>
      <c r="E22" s="58" t="str">
        <f aca="false">IF($F$12="yes","ignored","-Xmx")</f>
        <v>ignored</v>
      </c>
      <c r="F22" s="17"/>
      <c r="G22" s="19" t="s">
        <v>152</v>
      </c>
    </row>
    <row r="23" customFormat="false" ht="15" hidden="false" customHeight="true" outlineLevel="0" collapsed="false">
      <c r="A23" s="48"/>
      <c r="B23" s="5"/>
      <c r="C23" s="5"/>
      <c r="D23" s="5"/>
      <c r="E23" s="5"/>
      <c r="F23" s="5"/>
      <c r="G23" s="6"/>
    </row>
    <row r="24" customFormat="false" ht="45" hidden="false" customHeight="true" outlineLevel="0" collapsed="false">
      <c r="A24" s="60" t="s">
        <v>153</v>
      </c>
      <c r="B24" s="60"/>
      <c r="C24" s="60"/>
      <c r="D24" s="60"/>
      <c r="E24" s="60"/>
      <c r="F24" s="60"/>
      <c r="G24" s="60"/>
    </row>
    <row r="25" customFormat="false" ht="20" hidden="false" customHeight="true" outlineLevel="0" collapsed="false">
      <c r="A25" s="8" t="s">
        <v>154</v>
      </c>
      <c r="B25" s="8"/>
      <c r="C25" s="8"/>
      <c r="D25" s="8"/>
      <c r="E25" s="8"/>
      <c r="F25" s="8"/>
      <c r="G25" s="8"/>
    </row>
    <row r="26" customFormat="false" ht="15" hidden="false" customHeight="true" outlineLevel="0" collapsed="false">
      <c r="A26" s="48"/>
      <c r="B26" s="5"/>
      <c r="C26" s="5"/>
      <c r="D26" s="5"/>
      <c r="E26" s="5"/>
      <c r="F26" s="5"/>
      <c r="G26" s="6"/>
    </row>
    <row r="27" customFormat="false" ht="18" hidden="false" customHeight="true" outlineLevel="0" collapsed="false">
      <c r="A27" s="50" t="s">
        <v>155</v>
      </c>
      <c r="B27" s="50"/>
      <c r="C27" s="50"/>
      <c r="D27" s="50"/>
      <c r="E27" s="50"/>
      <c r="F27" s="15" t="s">
        <v>61</v>
      </c>
      <c r="G27" s="15" t="s">
        <v>76</v>
      </c>
    </row>
    <row r="28" customFormat="false" ht="15" hidden="false" customHeight="true" outlineLevel="0" collapsed="false">
      <c r="A28" s="61" t="s">
        <v>156</v>
      </c>
      <c r="B28" s="61"/>
      <c r="C28" s="61"/>
      <c r="D28" s="61"/>
      <c r="E28" s="61"/>
      <c r="F28" s="62" t="str">
        <f aca="false">IF(AND($F$8&gt;='YARN Configuration'!$F$22,$F$8&lt;='YARN Configuration'!$F$23),"GOOD","BAD")</f>
        <v>GOOD</v>
      </c>
      <c r="G28" s="16" t="s">
        <v>157</v>
      </c>
    </row>
    <row r="29" customFormat="false" ht="15" hidden="false" customHeight="true" outlineLevel="0" collapsed="false">
      <c r="A29" s="61" t="s">
        <v>158</v>
      </c>
      <c r="B29" s="61"/>
      <c r="C29" s="61"/>
      <c r="D29" s="61"/>
      <c r="E29" s="61"/>
      <c r="F29" s="62" t="str">
        <f aca="false">IF(AND($F$9&gt;='YARN Configuration'!$F$27,$F$9&lt;='YARN Configuration'!$F$28),"GOOD","BAD")</f>
        <v>GOOD</v>
      </c>
      <c r="G29" s="16" t="s">
        <v>159</v>
      </c>
    </row>
    <row r="30" customFormat="false" ht="15" hidden="false" customHeight="true" outlineLevel="0" collapsed="false">
      <c r="A30" s="53" t="s">
        <v>160</v>
      </c>
      <c r="B30" s="53"/>
      <c r="C30" s="53"/>
      <c r="D30" s="53"/>
      <c r="E30" s="53"/>
      <c r="F30" s="62" t="str">
        <f aca="false">IF(OR($F$10/$F$9&gt;1,$F$10/$F$9&lt;0.7),"BAD",IF(AND($F$10/$F$9&gt;0.75,$F$10/$F$9&lt;0.9),"GOOD","WARN"))</f>
        <v>GOOD</v>
      </c>
      <c r="G30" s="19" t="s">
        <v>161</v>
      </c>
    </row>
    <row r="31" customFormat="false" ht="15" hidden="false" customHeight="true" outlineLevel="0" collapsed="false">
      <c r="A31" s="2"/>
      <c r="B31" s="2"/>
      <c r="C31" s="2"/>
      <c r="D31" s="2"/>
      <c r="E31" s="2"/>
      <c r="F31" s="2"/>
      <c r="G31" s="2"/>
    </row>
    <row r="32" customFormat="false" ht="15" hidden="false" customHeight="true" outlineLevel="0" collapsed="false">
      <c r="A32" s="61" t="s">
        <v>162</v>
      </c>
      <c r="B32" s="61"/>
      <c r="C32" s="61"/>
      <c r="D32" s="61"/>
      <c r="E32" s="61"/>
      <c r="F32" s="62" t="str">
        <f aca="false">IF($F$12="yes",IF(AND($F$13&gt;0.75,$F$13&lt;0.9),"GOOD","BAD"),"N/A")</f>
        <v>GOOD</v>
      </c>
      <c r="G32" s="19" t="s">
        <v>161</v>
      </c>
    </row>
    <row r="33" customFormat="false" ht="15" hidden="false" customHeight="true" outlineLevel="0" collapsed="false">
      <c r="A33" s="2"/>
      <c r="B33" s="2"/>
      <c r="C33" s="2"/>
      <c r="D33" s="2"/>
      <c r="E33" s="2"/>
      <c r="F33" s="2"/>
      <c r="G33" s="2"/>
    </row>
    <row r="34" customFormat="false" ht="18" hidden="false" customHeight="true" outlineLevel="0" collapsed="false">
      <c r="A34" s="43" t="s">
        <v>163</v>
      </c>
      <c r="B34" s="43"/>
      <c r="C34" s="43"/>
      <c r="D34" s="43"/>
      <c r="E34" s="43"/>
      <c r="F34" s="15" t="s">
        <v>61</v>
      </c>
      <c r="G34" s="15" t="s">
        <v>76</v>
      </c>
    </row>
    <row r="35" customFormat="false" ht="15" hidden="false" customHeight="true" outlineLevel="0" collapsed="false">
      <c r="A35" s="61" t="s">
        <v>164</v>
      </c>
      <c r="B35" s="61"/>
      <c r="C35" s="61"/>
      <c r="D35" s="61"/>
      <c r="E35" s="61"/>
      <c r="F35" s="62" t="str">
        <f aca="false">IF(AND($F$15&gt;='YARN Configuration'!$F$22,$F$15&lt;='YARN Configuration'!$F$23),"GOOD","BAD")</f>
        <v>GOOD</v>
      </c>
      <c r="G35" s="16" t="s">
        <v>165</v>
      </c>
    </row>
    <row r="36" customFormat="false" ht="15" hidden="false" customHeight="true" outlineLevel="0" collapsed="false">
      <c r="A36" s="61" t="s">
        <v>166</v>
      </c>
      <c r="B36" s="61"/>
      <c r="C36" s="61"/>
      <c r="D36" s="61"/>
      <c r="E36" s="61"/>
      <c r="F36" s="62" t="str">
        <f aca="false">IF(AND($F$16&gt;='YARN Configuration'!$F$27,$F$16&lt;='YARN Configuration'!$F$28),"GOOD","BAD")</f>
        <v>GOOD</v>
      </c>
      <c r="G36" s="16" t="s">
        <v>167</v>
      </c>
    </row>
    <row r="37" customFormat="false" ht="15" hidden="false" customHeight="true" outlineLevel="0" collapsed="false">
      <c r="A37" s="53" t="s">
        <v>160</v>
      </c>
      <c r="B37" s="53"/>
      <c r="C37" s="53"/>
      <c r="D37" s="53"/>
      <c r="E37" s="53"/>
      <c r="F37" s="62" t="str">
        <f aca="false">IF($F$12="no",(IF(OR($F$17/$F$16&gt;1,$F$17/$F$16&lt;0.7),"BAD",IF(AND($F$17/$F$16&gt;0.75,$F$17/$F$16&lt;0.9),"GOOD","WARN"))),"N/A")</f>
        <v>N/A</v>
      </c>
      <c r="G37" s="19" t="s">
        <v>161</v>
      </c>
    </row>
    <row r="38" customFormat="false" ht="15" hidden="false" customHeight="true" outlineLevel="0" collapsed="false">
      <c r="A38" s="53" t="s">
        <v>168</v>
      </c>
      <c r="B38" s="53"/>
      <c r="C38" s="53"/>
      <c r="D38" s="53"/>
      <c r="E38" s="53"/>
      <c r="F38" s="62" t="str">
        <f aca="false">IF(OR($F$19&lt;0.3,$F$19&gt;0.7),"BAD",IF(AND($F$19&gt;0.4,$F$19&lt;0.6),"GOOD","WARN"))</f>
        <v>GOOD</v>
      </c>
      <c r="G38" s="19" t="s">
        <v>169</v>
      </c>
    </row>
    <row r="39" customFormat="false" ht="15" hidden="false" customHeight="true" outlineLevel="0" collapsed="false">
      <c r="A39" s="2"/>
      <c r="B39" s="2"/>
      <c r="C39" s="2"/>
      <c r="D39" s="2"/>
      <c r="E39" s="2"/>
      <c r="F39" s="2"/>
      <c r="G39" s="2"/>
    </row>
    <row r="40" customFormat="false" ht="18" hidden="false" customHeight="true" outlineLevel="0" collapsed="false">
      <c r="A40" s="43" t="s">
        <v>170</v>
      </c>
      <c r="B40" s="43"/>
      <c r="C40" s="43"/>
      <c r="D40" s="43"/>
      <c r="E40" s="43"/>
      <c r="F40" s="15" t="s">
        <v>61</v>
      </c>
      <c r="G40" s="15" t="s">
        <v>76</v>
      </c>
    </row>
    <row r="41" customFormat="false" ht="15" hidden="false" customHeight="true" outlineLevel="0" collapsed="false">
      <c r="A41" s="61" t="s">
        <v>171</v>
      </c>
      <c r="B41" s="61"/>
      <c r="C41" s="61"/>
      <c r="D41" s="61"/>
      <c r="E41" s="61"/>
      <c r="F41" s="62" t="str">
        <f aca="false">IF(AND($F$20&gt;='YARN Configuration'!$F$22,$F$20&lt;='YARN Configuration'!$F$23),"GOOD","BAD")</f>
        <v>GOOD</v>
      </c>
      <c r="G41" s="16" t="s">
        <v>172</v>
      </c>
    </row>
    <row r="42" customFormat="false" ht="15" hidden="false" customHeight="true" outlineLevel="0" collapsed="false">
      <c r="A42" s="61" t="s">
        <v>173</v>
      </c>
      <c r="B42" s="61"/>
      <c r="C42" s="61"/>
      <c r="D42" s="61"/>
      <c r="E42" s="61"/>
      <c r="F42" s="62" t="str">
        <f aca="false">IF(AND($F$21&gt;='YARN Configuration'!$F$27,$F$21&lt;='YARN Configuration'!$F$28),"GOOD","BAD")</f>
        <v>GOOD</v>
      </c>
      <c r="G42" s="16" t="s">
        <v>174</v>
      </c>
    </row>
    <row r="43" customFormat="false" ht="15" hidden="false" customHeight="true" outlineLevel="0" collapsed="false">
      <c r="A43" s="53" t="s">
        <v>160</v>
      </c>
      <c r="B43" s="53"/>
      <c r="C43" s="53"/>
      <c r="D43" s="53"/>
      <c r="E43" s="53"/>
      <c r="F43" s="62" t="str">
        <f aca="false">IF($F$12="no",(IF(OR($F$22/$F$21&gt;1,$F$22/$F$21&lt;0.7),"BAD",IF(AND($F$22/$F$21&gt;0.75,$F$22/$F$21&lt;0.9),"GOOD","WARN"))),"N/A")</f>
        <v>N/A</v>
      </c>
      <c r="G43" s="19" t="s">
        <v>161</v>
      </c>
    </row>
  </sheetData>
  <mergeCells count="39">
    <mergeCell ref="A1:G1"/>
    <mergeCell ref="A2:G2"/>
    <mergeCell ref="A4:G4"/>
    <mergeCell ref="A5:G5"/>
    <mergeCell ref="A7:E7"/>
    <mergeCell ref="A8:E8"/>
    <mergeCell ref="A9:E9"/>
    <mergeCell ref="A10:D10"/>
    <mergeCell ref="A11:E11"/>
    <mergeCell ref="A12:E12"/>
    <mergeCell ref="A13:E13"/>
    <mergeCell ref="A14:E14"/>
    <mergeCell ref="A15:E15"/>
    <mergeCell ref="A16:E16"/>
    <mergeCell ref="A17:D17"/>
    <mergeCell ref="A18:E18"/>
    <mergeCell ref="A19:E19"/>
    <mergeCell ref="A20:E20"/>
    <mergeCell ref="A21:E21"/>
    <mergeCell ref="A22:D22"/>
    <mergeCell ref="A24:G24"/>
    <mergeCell ref="A25:G25"/>
    <mergeCell ref="A27:E27"/>
    <mergeCell ref="A28:E28"/>
    <mergeCell ref="A29:E29"/>
    <mergeCell ref="A30:E30"/>
    <mergeCell ref="A31:G31"/>
    <mergeCell ref="A32:E32"/>
    <mergeCell ref="A33:G33"/>
    <mergeCell ref="A34:E34"/>
    <mergeCell ref="A35:E35"/>
    <mergeCell ref="A36:E36"/>
    <mergeCell ref="A37:E37"/>
    <mergeCell ref="A38:E38"/>
    <mergeCell ref="A39:G39"/>
    <mergeCell ref="A40:E40"/>
    <mergeCell ref="A41:E41"/>
    <mergeCell ref="A42:E42"/>
    <mergeCell ref="A43:E43"/>
  </mergeCells>
  <conditionalFormatting sqref="F28:F30 F35:F38 F41:F43">
    <cfRule type="containsText" priority="2" aboveAverage="0" equalAverage="0" bottom="0" percent="0" rank="0" text="BAD" dxfId="0"/>
    <cfRule type="containsText" priority="3" aboveAverage="0" equalAverage="0" bottom="0" percent="0" rank="0" text="WARN" dxfId="1"/>
    <cfRule type="containsText" priority="4" aboveAverage="0" equalAverage="0" bottom="0" percent="0" rank="0" text="GOOD" dxfId="0"/>
  </conditionalFormatting>
  <conditionalFormatting sqref="F40">
    <cfRule type="containsText" priority="5" aboveAverage="0" equalAverage="0" bottom="0" percent="0" rank="0" text="BAD" dxfId="1"/>
    <cfRule type="containsText" priority="6" aboveAverage="0" equalAverage="0" bottom="0" percent="0" rank="0" text="WARN" dxfId="0"/>
    <cfRule type="containsText" priority="7" aboveAverage="0" equalAverage="0" bottom="0" percent="0" rank="0" text="GOOD" dxfId="1"/>
  </conditionalFormatting>
  <conditionalFormatting sqref="F32">
    <cfRule type="containsText" priority="8" aboveAverage="0" equalAverage="0" bottom="0" percent="0" rank="0" text="BAD" dxfId="0"/>
    <cfRule type="containsText" priority="9" aboveAverage="0" equalAverage="0" bottom="0" percent="0" rank="0" text="WARN" dxfId="1"/>
    <cfRule type="containsText" priority="10" aboveAverage="0" equalAverage="0" bottom="0" percent="0" rank="0" text="GOOD" dxfId="2"/>
  </conditionalFormatting>
  <conditionalFormatting sqref="F22">
    <cfRule type="expression" priority="11" aboveAverage="0" equalAverage="0" bottom="0" percent="0" rank="0" text="" dxfId="3">
      <formula>IF($F$12="yes",$F$22)</formula>
    </cfRule>
  </conditionalFormatting>
  <conditionalFormatting sqref="F17">
    <cfRule type="expression" priority="12" aboveAverage="0" equalAverage="0" bottom="0" percent="0" rank="0" text="" dxfId="4">
      <formula>IF($F$12="yes",$F$17)</formula>
    </cfRule>
  </conditionalFormatting>
  <dataValidations count="2">
    <dataValidation allowBlank="true" operator="between" showDropDown="false" showErrorMessage="true" showInputMessage="true" sqref="F13" type="decimal">
      <formula1>0</formula1>
      <formula2>1</formula2>
    </dataValidation>
    <dataValidation allowBlank="true" operator="between" showDropDown="false" showErrorMessage="true" showInputMessage="true" sqref="F12" type="list">
      <formula1>$I$4:$I$5</formula1>
      <formula2>0</formula2>
    </dataValidation>
  </dataValidation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&amp;C&amp;"Arial,Regular"&amp;P</oddFooter>
  </headerFooter>
  <drawing r:id="rId1"/>
</worksheet>
</file>

<file path=docProps/app.xml><?xml version="1.0" encoding="utf-8"?>
<Properties xmlns="http://schemas.openxmlformats.org/officeDocument/2006/extended-properties" xmlns:vt="http://schemas.openxmlformats.org/officeDocument/2006/docPropsVTypes">
  <Template/>
  <TotalTime>68</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2018-09-27T07:53:50Z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