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7" i="1"/>
  <c r="J8" i="1"/>
  <c r="J9" i="1"/>
  <c r="J10" i="1"/>
  <c r="J11" i="1"/>
  <c r="J12" i="1"/>
  <c r="J13" i="1"/>
  <c r="J14" i="1"/>
  <c r="J15" i="1"/>
  <c r="J16" i="1"/>
  <c r="J17" i="1"/>
  <c r="J7" i="1"/>
  <c r="H8" i="1"/>
  <c r="H9" i="1"/>
  <c r="H10" i="1"/>
  <c r="H11" i="1"/>
  <c r="H12" i="1"/>
  <c r="H13" i="1"/>
  <c r="H14" i="1"/>
  <c r="H15" i="1"/>
  <c r="H16" i="1"/>
  <c r="H17" i="1"/>
  <c r="H7" i="1"/>
  <c r="G8" i="1"/>
  <c r="G9" i="1"/>
  <c r="G10" i="1"/>
  <c r="G11" i="1"/>
  <c r="G12" i="1"/>
  <c r="G13" i="1"/>
  <c r="G14" i="1"/>
  <c r="G15" i="1"/>
  <c r="G16" i="1"/>
  <c r="G17" i="1"/>
  <c r="G7" i="1"/>
  <c r="F8" i="1"/>
  <c r="F9" i="1"/>
  <c r="F10" i="1"/>
  <c r="F11" i="1"/>
  <c r="F12" i="1"/>
  <c r="F13" i="1"/>
  <c r="F14" i="1"/>
  <c r="F15" i="1"/>
  <c r="F16" i="1"/>
  <c r="F17" i="1"/>
  <c r="F7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</calcChain>
</file>

<file path=xl/sharedStrings.xml><?xml version="1.0" encoding="utf-8"?>
<sst xmlns="http://schemas.openxmlformats.org/spreadsheetml/2006/main" count="38" uniqueCount="30">
  <si>
    <t xml:space="preserve">الرصيد المتاح </t>
  </si>
  <si>
    <t>الرصيد قيد التنفيذ</t>
  </si>
  <si>
    <t>يحول الرصيد قيد التنفيذ الى رصيد متاح بعد اول شهر ثم اسبوعيا او لما تصلل القيمة الى 2500 جنيه</t>
  </si>
  <si>
    <t>NO</t>
  </si>
  <si>
    <t>كودالطلب</t>
  </si>
  <si>
    <t>التاريخ</t>
  </si>
  <si>
    <t>حالة الطلب</t>
  </si>
  <si>
    <t>قيمة المنتج</t>
  </si>
  <si>
    <t>الرصيد</t>
  </si>
  <si>
    <t>Hyper link (order details)</t>
  </si>
  <si>
    <t>تاريخ تسليم الطلب او قبول المرتجع</t>
  </si>
  <si>
    <t>مؤكد/مرتجع</t>
  </si>
  <si>
    <t>مؤكد</t>
  </si>
  <si>
    <t>مرتجع</t>
  </si>
  <si>
    <t>عمولة أرخص(14%)</t>
  </si>
  <si>
    <t>رسوم الشحن (5 جنيه)</t>
  </si>
  <si>
    <t>رسوم منتجات اقل من 150 جنيه
(10جنيه)</t>
  </si>
  <si>
    <t>125488631475</t>
  </si>
  <si>
    <t>2554455255555</t>
  </si>
  <si>
    <t>1151445415211</t>
  </si>
  <si>
    <t>112215448444</t>
  </si>
  <si>
    <t>1212154545421</t>
  </si>
  <si>
    <t>تضاف القيمة الى الرصيد في حالة الطلب المؤكد وتخصم في حالة المرتجع</t>
  </si>
  <si>
    <t>تخصم القيمة من الرصيد في حالة الطلب المؤكد وتضاف الى الرصيد في حالة المرتجع</t>
  </si>
  <si>
    <r>
      <t xml:space="preserve">تخصم القيمة من الرصيد في حالة الطلب المؤكد </t>
    </r>
    <r>
      <rPr>
        <b/>
        <u/>
        <sz val="12"/>
        <color rgb="FFFF0000"/>
        <rFont val="Calibri"/>
        <family val="2"/>
        <scheme val="minor"/>
      </rPr>
      <t xml:space="preserve">ولا </t>
    </r>
    <r>
      <rPr>
        <sz val="11"/>
        <color theme="1"/>
        <rFont val="Calibri"/>
        <family val="2"/>
        <scheme val="minor"/>
      </rPr>
      <t>تضاف الى الرصيد في حالة المرتجع</t>
    </r>
  </si>
  <si>
    <t>في حالة الطلبات المؤكدة =قيمة المنتج وفي حالة المرتجعات = عمولة ارخص+ رسوم منتجات اقل من 150</t>
  </si>
  <si>
    <r>
      <t xml:space="preserve">في حالة الطلبات المؤكدة =( </t>
    </r>
    <r>
      <rPr>
        <b/>
        <sz val="11"/>
        <color theme="1"/>
        <rFont val="Calibri"/>
        <family val="2"/>
        <scheme val="minor"/>
      </rPr>
      <t>مجموع عمولة ارخص+رسوم الشحن+رسوم منتجات اقل من 150</t>
    </r>
    <r>
      <rPr>
        <sz val="11"/>
        <color theme="1"/>
        <rFont val="Calibri"/>
        <family val="2"/>
        <scheme val="minor"/>
      </rPr>
      <t xml:space="preserve"> )وفي حالة المرتجعات = قيمة المنتج </t>
    </r>
  </si>
  <si>
    <t>الرصيد السابق+(الدائن-المدين)</t>
  </si>
  <si>
    <t>دائن له</t>
  </si>
  <si>
    <t>مدين عليه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</si>
</sst>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Border="1" applyAlignment="1">
      <alignment vertical="center" readingOrder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2" fillId="0" borderId="3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0" borderId="6" xfId="0" applyFont="1" applyBorder="1" applyAlignment="1">
      <alignment horizontal="center" vertical="center" readingOrder="1"/>
    </xf>
    <xf numFmtId="0" fontId="2" fillId="0" borderId="8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K17" totalsRowShown="0" headerRowDxfId="8">
  <tableColumns count="11">
    <tableColumn id="1" name="NO"/>
    <tableColumn id="2" name="كودالطلب" dataDxfId="7"/>
    <tableColumn id="3" name="التاريخ" dataDxfId="6"/>
    <tableColumn id="4" name="حالة الطلب"/>
    <tableColumn id="5" name="قيمة المنتج"/>
    <tableColumn id="6" name="عمولة أرخص(14%)" dataDxfId="5"/>
    <tableColumn id="7" name="رسوم الشحن (5 جنيه)" dataDxfId="4"/>
    <tableColumn id="8" name="رسوم منتجات اقل من 150 جنيه_x000a_(10جنيه)" dataDxfId="3"/>
    <tableColumn id="12" name="دائن له" dataDxfId="2">
      <calculatedColumnFormula>IF(Table1[[#This Row],[حالة الطلب]]="مرتجع",Table1[[#This Row],[قيمة المنتج]],0)</calculatedColumnFormula>
    </tableColumn>
    <tableColumn id="11" name="مدين عليه" dataDxfId="1">
      <calculatedColumnFormula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calculatedColumnFormula>
    </tableColumn>
    <tableColumn id="9" name="الرصيد" dataDxfId="0">
      <calculatedColumnFormula>Table1[[#This Row],[دائن له]]-Table1[[#This Row],[مدين عليه]]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tabSelected="1" workbookViewId="0">
      <selection activeCell="J6" sqref="J6"/>
    </sheetView>
  </sheetViews>
  <sheetFormatPr defaultRowHeight="15" x14ac:dyDescent="0.25"/>
  <cols>
    <col min="1" max="1" width="4.28515625" customWidth="1"/>
    <col min="2" max="2" width="24.28515625" customWidth="1"/>
    <col min="3" max="3" width="25.28515625" customWidth="1"/>
    <col min="4" max="4" width="11.140625" customWidth="1"/>
    <col min="5" max="6" width="17" customWidth="1"/>
    <col min="7" max="7" width="18.85546875" customWidth="1"/>
    <col min="8" max="8" width="17" customWidth="1"/>
    <col min="9" max="9" width="15.28515625" customWidth="1"/>
    <col min="10" max="10" width="20.42578125" customWidth="1"/>
    <col min="11" max="11" width="14.5703125" customWidth="1"/>
  </cols>
  <sheetData>
    <row r="1" spans="1:11" ht="15.75" customHeight="1" thickBot="1" x14ac:dyDescent="0.3">
      <c r="A1" s="11" t="s">
        <v>0</v>
      </c>
      <c r="B1" s="12"/>
      <c r="C1" s="11" t="s">
        <v>1</v>
      </c>
      <c r="D1" s="12"/>
      <c r="E1" s="1"/>
      <c r="F1" s="1"/>
      <c r="G1" s="1"/>
      <c r="H1" s="1"/>
      <c r="I1" s="1"/>
      <c r="J1" s="1"/>
    </row>
    <row r="2" spans="1:11" ht="15.75" customHeight="1" x14ac:dyDescent="0.25">
      <c r="A2" s="13"/>
      <c r="B2" s="14"/>
      <c r="C2" s="13"/>
      <c r="D2" s="14"/>
      <c r="E2" s="17" t="s">
        <v>2</v>
      </c>
      <c r="F2" s="18"/>
      <c r="G2" s="18"/>
      <c r="H2" s="18"/>
      <c r="I2" s="18"/>
      <c r="J2" s="18"/>
      <c r="K2" s="19"/>
    </row>
    <row r="3" spans="1:11" ht="15.75" customHeight="1" thickBot="1" x14ac:dyDescent="0.3">
      <c r="A3" s="15"/>
      <c r="B3" s="16"/>
      <c r="C3" s="15"/>
      <c r="D3" s="16"/>
      <c r="E3" s="20"/>
      <c r="F3" s="21"/>
      <c r="G3" s="21"/>
      <c r="H3" s="21"/>
      <c r="I3" s="21"/>
      <c r="J3" s="21"/>
      <c r="K3" s="22"/>
    </row>
    <row r="5" spans="1:11" ht="49.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14</v>
      </c>
      <c r="G5" s="8" t="s">
        <v>15</v>
      </c>
      <c r="H5" s="9" t="s">
        <v>16</v>
      </c>
      <c r="I5" s="9" t="s">
        <v>28</v>
      </c>
      <c r="J5" s="9" t="s">
        <v>29</v>
      </c>
      <c r="K5" s="8" t="s">
        <v>8</v>
      </c>
    </row>
    <row r="6" spans="1:11" ht="113.25" customHeight="1" x14ac:dyDescent="0.25">
      <c r="B6" s="5" t="s">
        <v>9</v>
      </c>
      <c r="C6" s="4" t="s">
        <v>10</v>
      </c>
      <c r="D6" s="7" t="s">
        <v>11</v>
      </c>
      <c r="E6" s="3" t="s">
        <v>22</v>
      </c>
      <c r="F6" s="3" t="s">
        <v>23</v>
      </c>
      <c r="G6" s="3" t="s">
        <v>24</v>
      </c>
      <c r="H6" s="3" t="s">
        <v>23</v>
      </c>
      <c r="I6" s="3" t="s">
        <v>25</v>
      </c>
      <c r="J6" s="3" t="s">
        <v>26</v>
      </c>
      <c r="K6" s="3" t="s">
        <v>27</v>
      </c>
    </row>
    <row r="7" spans="1:11" x14ac:dyDescent="0.25">
      <c r="A7">
        <v>1</v>
      </c>
      <c r="B7" s="10" t="s">
        <v>17</v>
      </c>
      <c r="C7" s="6">
        <v>44397</v>
      </c>
      <c r="D7" t="s">
        <v>12</v>
      </c>
      <c r="E7">
        <v>200</v>
      </c>
      <c r="F7" s="2">
        <f>Table1[[#This Row],[قيمة المنتج]]*14/100</f>
        <v>28</v>
      </c>
      <c r="G7" s="2">
        <f>5</f>
        <v>5</v>
      </c>
      <c r="H7" s="2">
        <f>IF(Table1[[#This Row],[قيمة المنتج]]="","",IF(Table1[[#This Row],[قيمة المنتج]]&lt;=150,10,0))</f>
        <v>0</v>
      </c>
      <c r="I7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200</v>
      </c>
      <c r="J7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33</v>
      </c>
      <c r="K7">
        <f>Table1[[#This Row],[دائن له]]-Table1[[#This Row],[مدين عليه]]</f>
        <v>167</v>
      </c>
    </row>
    <row r="8" spans="1:11" x14ac:dyDescent="0.25">
      <c r="B8" s="10" t="s">
        <v>18</v>
      </c>
      <c r="C8" s="6">
        <v>44399</v>
      </c>
      <c r="D8" t="s">
        <v>13</v>
      </c>
      <c r="E8">
        <v>200</v>
      </c>
      <c r="F8" s="2">
        <f>Table1[[#This Row],[قيمة المنتج]]*14/100</f>
        <v>28</v>
      </c>
      <c r="G8" s="2">
        <f>5</f>
        <v>5</v>
      </c>
      <c r="H8" s="2">
        <f>IF(Table1[[#This Row],[قيمة المنتج]]="","",IF(Table1[[#This Row],[قيمة المنتج]]&lt;=150,10,0))</f>
        <v>0</v>
      </c>
      <c r="I8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28</v>
      </c>
      <c r="J8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200</v>
      </c>
      <c r="K8">
        <f>K7+(Table1[[#This Row],[دائن له]]-Table1[[#This Row],[مدين عليه]])</f>
        <v>-5</v>
      </c>
    </row>
    <row r="9" spans="1:11" x14ac:dyDescent="0.25">
      <c r="B9" s="10" t="s">
        <v>19</v>
      </c>
      <c r="C9" s="6">
        <v>44400</v>
      </c>
      <c r="D9" t="s">
        <v>13</v>
      </c>
      <c r="E9">
        <v>300</v>
      </c>
      <c r="F9" s="2">
        <f>Table1[[#This Row],[قيمة المنتج]]*14/100</f>
        <v>42</v>
      </c>
      <c r="G9" s="2">
        <f>5</f>
        <v>5</v>
      </c>
      <c r="H9" s="2">
        <f>IF(Table1[[#This Row],[قيمة المنتج]]="","",IF(Table1[[#This Row],[قيمة المنتج]]&lt;=150,10,0))</f>
        <v>0</v>
      </c>
      <c r="I9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42</v>
      </c>
      <c r="J9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300</v>
      </c>
      <c r="K9">
        <f>K8+(Table1[[#This Row],[دائن له]]-Table1[[#This Row],[مدين عليه]])</f>
        <v>-263</v>
      </c>
    </row>
    <row r="10" spans="1:11" x14ac:dyDescent="0.25">
      <c r="B10" s="10" t="s">
        <v>20</v>
      </c>
      <c r="C10" s="6">
        <v>44401</v>
      </c>
      <c r="D10" t="s">
        <v>12</v>
      </c>
      <c r="E10">
        <v>150</v>
      </c>
      <c r="F10" s="2">
        <f>Table1[[#This Row],[قيمة المنتج]]*14/100</f>
        <v>21</v>
      </c>
      <c r="G10" s="2">
        <f>5</f>
        <v>5</v>
      </c>
      <c r="H10" s="2">
        <f>IF(Table1[[#This Row],[قيمة المنتج]]="","",IF(Table1[[#This Row],[قيمة المنتج]]&lt;=150,10,0))</f>
        <v>10</v>
      </c>
      <c r="I10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150</v>
      </c>
      <c r="J10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36</v>
      </c>
      <c r="K10">
        <f>K9+(Table1[[#This Row],[دائن له]]-Table1[[#This Row],[مدين عليه]])</f>
        <v>-149</v>
      </c>
    </row>
    <row r="11" spans="1:11" x14ac:dyDescent="0.25">
      <c r="B11" s="10" t="s">
        <v>21</v>
      </c>
      <c r="C11" s="6">
        <v>44436</v>
      </c>
      <c r="D11" t="s">
        <v>12</v>
      </c>
      <c r="E11">
        <v>400</v>
      </c>
      <c r="F11" s="2">
        <f>Table1[[#This Row],[قيمة المنتج]]*14/100</f>
        <v>56</v>
      </c>
      <c r="G11" s="2">
        <f>5</f>
        <v>5</v>
      </c>
      <c r="H11" s="2">
        <f>IF(Table1[[#This Row],[قيمة المنتج]]="","",IF(Table1[[#This Row],[قيمة المنتج]]&lt;=150,10,0))</f>
        <v>0</v>
      </c>
      <c r="I11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400</v>
      </c>
      <c r="J11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61</v>
      </c>
      <c r="K11">
        <f>K10+(Table1[[#This Row],[دائن له]]-Table1[[#This Row],[مدين عليه]])</f>
        <v>190</v>
      </c>
    </row>
    <row r="12" spans="1:11" x14ac:dyDescent="0.25">
      <c r="B12" s="10" t="s">
        <v>18</v>
      </c>
      <c r="C12" s="6">
        <v>44399</v>
      </c>
      <c r="D12" t="s">
        <v>12</v>
      </c>
      <c r="E12">
        <v>100</v>
      </c>
      <c r="F12" s="2">
        <f>Table1[[#This Row],[قيمة المنتج]]*14/100</f>
        <v>14</v>
      </c>
      <c r="G12" s="2">
        <f>5</f>
        <v>5</v>
      </c>
      <c r="H12" s="2">
        <f>IF(Table1[[#This Row],[قيمة المنتج]]="","",IF(Table1[[#This Row],[قيمة المنتج]]&lt;=150,10,0))</f>
        <v>10</v>
      </c>
      <c r="I12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100</v>
      </c>
      <c r="J12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29</v>
      </c>
      <c r="K12">
        <f>K11+(Table1[[#This Row],[دائن له]]-Table1[[#This Row],[مدين عليه]])</f>
        <v>261</v>
      </c>
    </row>
    <row r="13" spans="1:11" x14ac:dyDescent="0.25">
      <c r="B13" s="10" t="s">
        <v>21</v>
      </c>
      <c r="C13" s="6">
        <v>44440</v>
      </c>
      <c r="D13" t="s">
        <v>13</v>
      </c>
      <c r="E13">
        <v>400</v>
      </c>
      <c r="F13" s="2">
        <f>Table1[[#This Row],[قيمة المنتج]]*14/100</f>
        <v>56</v>
      </c>
      <c r="G13" s="2">
        <f>5</f>
        <v>5</v>
      </c>
      <c r="H13" s="2">
        <f>IF(Table1[[#This Row],[قيمة المنتج]]="","",IF(Table1[[#This Row],[قيمة المنتج]]&lt;=150,10,0))</f>
        <v>0</v>
      </c>
      <c r="I13" s="2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>56</v>
      </c>
      <c r="J13" s="2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>400</v>
      </c>
      <c r="K13">
        <f>K12+(Table1[[#This Row],[دائن له]]-Table1[[#This Row],[مدين عليه]])</f>
        <v>-83</v>
      </c>
    </row>
    <row r="14" spans="1:11" x14ac:dyDescent="0.25">
      <c r="B14" s="5"/>
      <c r="C14" s="6"/>
      <c r="F14" s="2">
        <f>Table1[[#This Row],[قيمة المنتج]]*14/100</f>
        <v>0</v>
      </c>
      <c r="G14" s="2">
        <f>5</f>
        <v>5</v>
      </c>
      <c r="H14" s="2" t="str">
        <f>IF(Table1[[#This Row],[قيمة المنتج]]="","",IF(Table1[[#This Row],[قيمة المنتج]]&lt;=150,10,0))</f>
        <v/>
      </c>
      <c r="I14" s="2" t="str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/>
      </c>
      <c r="J14" s="2" t="str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/>
      </c>
      <c r="K14" t="e">
        <f>K13+(Table1[[#This Row],[دائن له]]-Table1[[#This Row],[مدين عليه]])</f>
        <v>#VALUE!</v>
      </c>
    </row>
    <row r="15" spans="1:11" x14ac:dyDescent="0.25">
      <c r="B15" s="5"/>
      <c r="C15" s="6"/>
      <c r="F15" s="2">
        <f>Table1[[#This Row],[قيمة المنتج]]*14/100</f>
        <v>0</v>
      </c>
      <c r="G15" s="2">
        <f>5</f>
        <v>5</v>
      </c>
      <c r="H15" s="2" t="str">
        <f>IF(Table1[[#This Row],[قيمة المنتج]]="","",IF(Table1[[#This Row],[قيمة المنتج]]&lt;=150,10,0))</f>
        <v/>
      </c>
      <c r="I15" s="2" t="str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/>
      </c>
      <c r="J15" s="2" t="str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/>
      </c>
      <c r="K15" t="e">
        <f>K14+(Table1[[#This Row],[دائن له]]-Table1[[#This Row],[مدين عليه]])</f>
        <v>#VALUE!</v>
      </c>
    </row>
    <row r="16" spans="1:11" x14ac:dyDescent="0.25">
      <c r="B16" s="5"/>
      <c r="C16" s="6"/>
      <c r="F16" s="2">
        <f>Table1[[#This Row],[قيمة المنتج]]*14/100</f>
        <v>0</v>
      </c>
      <c r="G16" s="2">
        <f>5</f>
        <v>5</v>
      </c>
      <c r="H16" s="2" t="str">
        <f>IF(Table1[[#This Row],[قيمة المنتج]]="","",IF(Table1[[#This Row],[قيمة المنتج]]&lt;=150,10,0))</f>
        <v/>
      </c>
      <c r="I16" s="2" t="str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/>
      </c>
      <c r="J16" s="2" t="str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/>
      </c>
      <c r="K16" t="e">
        <f>K15+(Table1[[#This Row],[دائن له]]-Table1[[#This Row],[مدين عليه]])</f>
        <v>#VALUE!</v>
      </c>
    </row>
    <row r="17" spans="2:11" x14ac:dyDescent="0.25">
      <c r="B17" s="5"/>
      <c r="C17" s="6"/>
      <c r="F17" s="2">
        <f>Table1[[#This Row],[قيمة المنتج]]*14/100</f>
        <v>0</v>
      </c>
      <c r="G17" s="2">
        <f>5</f>
        <v>5</v>
      </c>
      <c r="H17" s="2" t="str">
        <f>IF(Table1[[#This Row],[قيمة المنتج]]="","",IF(Table1[[#This Row],[قيمة المنتج]]&lt;=150,10,0))</f>
        <v/>
      </c>
      <c r="I17" s="2" t="str">
        <f>IF(Table1[[#This Row],[حالة الطلب]]="مؤكد",Table1[[#This Row],[قيمة المنتج]],IF(Table1[[#This Row],[حالة الطلب]]="مرتجع",Table1[[#This Row],[رسوم منتجات اقل من 150 جنيه
(10جنيه)]]+Table1[[#This Row],[عمولة أرخص(14%)]],""))</f>
        <v/>
      </c>
      <c r="J17" s="2" t="str">
        <f>IF(Table1[[#This Row],[حالة الطلب]]="مرتجع",Table1[[#This Row],[قيمة المنتج]],IF(Table1[[#This Row],[حالة الطلب]]="مؤكد",Table1[[#This Row],[رسوم منتجات اقل من 150 جنيه
(10جنيه)]]+Table1[[#This Row],[رسوم الشحن (5 جنيه)]]+Table1[[#This Row],[عمولة أرخص(14%)]],""))</f>
        <v/>
      </c>
      <c r="K17" t="e">
        <f>K16+(Table1[[#This Row],[دائن له]]-Table1[[#This Row],[مدين عليه]])</f>
        <v>#VALUE!</v>
      </c>
    </row>
  </sheetData>
  <mergeCells count="3">
    <mergeCell ref="A1:B3"/>
    <mergeCell ref="C1:D3"/>
    <mergeCell ref="E2:K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2021-07-10T11:59:40Z</dcterms:modified>
</cp:coreProperties>
</file>