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eck\Desktop\"/>
    </mc:Choice>
  </mc:AlternateContent>
  <xr:revisionPtr revIDLastSave="0" documentId="13_ncr:1_{77FD8F5A-A70C-42FB-9DCE-517BB2AD9F1F}" xr6:coauthVersionLast="47" xr6:coauthVersionMax="47" xr10:uidLastSave="{00000000-0000-0000-0000-000000000000}"/>
  <bookViews>
    <workbookView xWindow="34920" yWindow="3120" windowWidth="17280" windowHeight="8880" xr2:uid="{178F5C9C-564C-4FDF-AA7C-E06704DA2294}"/>
  </bookViews>
  <sheets>
    <sheet name="Thresholds by uom" sheetId="4" r:id="rId1"/>
    <sheet name="Thresholds" sheetId="2" r:id="rId2"/>
    <sheet name="Sour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4" l="1"/>
  <c r="E10" i="4"/>
  <c r="G23" i="4"/>
  <c r="G22" i="4"/>
  <c r="G24" i="4"/>
  <c r="E20" i="4"/>
  <c r="E19" i="4"/>
  <c r="E18" i="4"/>
  <c r="C19" i="4"/>
  <c r="C20" i="4"/>
  <c r="C18" i="4"/>
  <c r="E16" i="4"/>
  <c r="E15" i="4"/>
  <c r="C16" i="4"/>
  <c r="C15" i="4"/>
  <c r="I13" i="4"/>
  <c r="I12" i="4"/>
  <c r="G13" i="4"/>
  <c r="G12" i="4"/>
  <c r="C13" i="4"/>
  <c r="C12" i="4"/>
  <c r="C10" i="4"/>
  <c r="G7" i="4"/>
  <c r="C7" i="4"/>
  <c r="G27" i="4"/>
  <c r="G26" i="4"/>
  <c r="G28" i="4"/>
  <c r="C5" i="4"/>
  <c r="C3" i="4"/>
  <c r="C4" i="4"/>
  <c r="G9" i="4"/>
  <c r="G10" i="4" s="1"/>
  <c r="G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Benjamen Wetherill</author>
  </authors>
  <commentList>
    <comment ref="B4" authorId="0" shapeId="0" xr:uid="{D00DD83F-7EDA-42A0-B7BB-807B3846DC52}">
      <text>
        <r>
          <rPr>
            <b/>
            <sz val="9"/>
            <color indexed="81"/>
            <rFont val="Tahoma"/>
            <family val="2"/>
          </rPr>
          <t>Benjamen Wetherill:</t>
        </r>
        <r>
          <rPr>
            <sz val="9"/>
            <color indexed="81"/>
            <rFont val="Tahoma"/>
            <family val="2"/>
          </rPr>
          <t xml:space="preserve">
TP as P</t>
        </r>
      </text>
    </comment>
    <comment ref="B19" authorId="0" shapeId="0" xr:uid="{9DFC1B6A-7BA0-4943-B853-9C3E350E66A9}">
      <text>
        <r>
          <rPr>
            <b/>
            <sz val="9"/>
            <color indexed="81"/>
            <rFont val="Tahoma"/>
            <family val="2"/>
          </rPr>
          <t>Benjamen Wetherill:</t>
        </r>
        <r>
          <rPr>
            <sz val="9"/>
            <color indexed="81"/>
            <rFont val="Tahoma"/>
            <family val="2"/>
          </rPr>
          <t xml:space="preserve">
Cl- as Cl</t>
        </r>
      </text>
    </comment>
    <comment ref="B23" authorId="0" shapeId="0" xr:uid="{248AD119-9A11-4612-9F9D-B863EE671D2E}">
      <text>
        <r>
          <rPr>
            <b/>
            <sz val="9"/>
            <color indexed="81"/>
            <rFont val="Tahoma"/>
            <family val="2"/>
          </rPr>
          <t>Benjamen Wetherill:</t>
        </r>
        <r>
          <rPr>
            <sz val="9"/>
            <color indexed="81"/>
            <rFont val="Tahoma"/>
            <family val="2"/>
          </rPr>
          <t xml:space="preserve">
NH3 as N</t>
        </r>
      </text>
    </comment>
    <comment ref="B27" authorId="0" shapeId="0" xr:uid="{12B4DAFC-9FF1-4ABB-AD87-AA5027467F07}">
      <text>
        <r>
          <rPr>
            <b/>
            <sz val="9"/>
            <color indexed="81"/>
            <rFont val="Tahoma"/>
            <family val="2"/>
          </rPr>
          <t>Benjamen Wetherill:</t>
        </r>
        <r>
          <rPr>
            <sz val="9"/>
            <color indexed="81"/>
            <rFont val="Tahoma"/>
            <family val="2"/>
          </rPr>
          <t xml:space="preserve">
TN as N</t>
        </r>
      </text>
    </comment>
  </commentList>
</comments>
</file>

<file path=xl/sharedStrings.xml><?xml version="1.0" encoding="utf-8"?>
<sst xmlns="http://schemas.openxmlformats.org/spreadsheetml/2006/main" count="561" uniqueCount="93">
  <si>
    <t>Water Temp</t>
  </si>
  <si>
    <t>pH</t>
  </si>
  <si>
    <t>DO</t>
  </si>
  <si>
    <t>Conductivity</t>
  </si>
  <si>
    <t>TSS</t>
  </si>
  <si>
    <t>TP</t>
  </si>
  <si>
    <t>Chloride</t>
  </si>
  <si>
    <t>DO saturation</t>
  </si>
  <si>
    <t>Sp Conductance</t>
  </si>
  <si>
    <t>E.coli</t>
  </si>
  <si>
    <t>Enterococcus</t>
  </si>
  <si>
    <t>Turbidity</t>
  </si>
  <si>
    <t>Salinity</t>
  </si>
  <si>
    <t>Flow</t>
  </si>
  <si>
    <t>TDS</t>
  </si>
  <si>
    <t>TKN</t>
  </si>
  <si>
    <t>TN</t>
  </si>
  <si>
    <t>Ammonia</t>
  </si>
  <si>
    <t>Nitrate</t>
  </si>
  <si>
    <t>Nitrate + Nitrite</t>
  </si>
  <si>
    <t>Ammonium</t>
  </si>
  <si>
    <t>Ortho P</t>
  </si>
  <si>
    <t>%</t>
  </si>
  <si>
    <t>Chl a</t>
  </si>
  <si>
    <t>Cyanobacteria (probe)</t>
  </si>
  <si>
    <t>Cyanobacteria (lab)</t>
  </si>
  <si>
    <t>Chl a (probe)</t>
  </si>
  <si>
    <t>blank</t>
  </si>
  <si>
    <t>deg C</t>
  </si>
  <si>
    <t>uS/cm</t>
  </si>
  <si>
    <t>mg/l</t>
  </si>
  <si>
    <t>PSU</t>
  </si>
  <si>
    <t>ug/l</t>
  </si>
  <si>
    <t>cfu/100ml</t>
  </si>
  <si>
    <t>cfs</t>
  </si>
  <si>
    <t>UOM</t>
  </si>
  <si>
    <t>NTU</t>
  </si>
  <si>
    <t>Simple_Parameter</t>
  </si>
  <si>
    <t>Fresh_1</t>
  </si>
  <si>
    <t>Fresh_1_Label</t>
  </si>
  <si>
    <t>Fresh_2</t>
  </si>
  <si>
    <t>Fresh_2_Label</t>
  </si>
  <si>
    <t>Marine_1</t>
  </si>
  <si>
    <t>Marine_1_Label</t>
  </si>
  <si>
    <t>Marine_2</t>
  </si>
  <si>
    <t>Marine_2_Label</t>
  </si>
  <si>
    <t>Fresh_1_DataSource</t>
  </si>
  <si>
    <t>Marine_1_DataSource</t>
  </si>
  <si>
    <t>Marine_2_DataSource</t>
  </si>
  <si>
    <t>Fresh_2_DataSource</t>
  </si>
  <si>
    <t>EPA Ambient Water Quality Criteria for Ammonia (Saltwater, 1989); https://www.epa.gov/sites/default/files/2019-02/documents/ambient-wqc-ammonia-saltwater-1989.pdf#page=34</t>
  </si>
  <si>
    <t>EPA 2012 Recreational Water Quality Criteria; https://www.epa.gov/sites/default/files/2015-10/documents/rwqc2012.pdf</t>
  </si>
  <si>
    <t>Definition in 314-CMR-4.02; https://www.mass.gov/doc/314-cmr-400/download</t>
  </si>
  <si>
    <t>NA</t>
  </si>
  <si>
    <t xml:space="preserve">EPA National Recommended Aquatic Life Criteria table, freshwater chronic (CCC); https://www.epa.gov/wqc/national-recommended-water-quality-criteria-aquatic-life-criteria-table#table </t>
  </si>
  <si>
    <t xml:space="preserve">EPA National Recommended Aquatic Life Criteria table, freshwater acute (CMC); https://www.epa.gov/wqc/national-recommended-water-quality-criteria-aquatic-life-criteria-table#table </t>
  </si>
  <si>
    <t>Class C Standard, 314-CMR-4.05(3(c4)); https://www.mass.gov/doc/314-cmr-400/download</t>
  </si>
  <si>
    <t>Based on MassBays review of scientific literature specific to eelgrass:
Abe, M., A. Kurashima, and M. Maegawa (2008) Temperature requirements for seed germination and seedling growth of Zostera marina from central Japan. Fisheries Science 74.3: 589‐593. (https://onlinelibrary.wiley.com/doi/abs/10.1111/j.1444-2906.2008.01562.x), 
Beca-Carretero P, Olesen B, Marbà N, Krause-Jensen D (2018) Response to experimental warming in northern eelgrass populations: comparison across a range of temperature adaptations. Mar Ecol Prog Ser 589:59-72. (https://doi.org/10.3354/meps12439), 
Reusch, T.B.H., A. Ehlers, A. Hammeril, and B. Worm (2005) Ecosystem recovery after climatic extremes enhanced by genotypic diversity. Proceedings of the National Academy of Sciences of the United States 102(8):2826(6). (https://www.pnas.org/doi/10.1073/pnas.0500008102), 
Orth, R.J. and K.A. Moore (1986) Seasonal and year-to-year variations in the growth of Zostera marina L. (eelgrass) in the lower Chesapeake Bay. Aquatic Botany 24(4):335-341. (https://www.sciencedirect.com/science/article/abs/pii/0304377086901002)</t>
  </si>
  <si>
    <t xml:space="preserve">Based on MassBays review of MA TMDLs, and literature review of eelgrass response to nitrogen levels: 
https://www.falmouthma.gov/DocumentCenter/View/1128/Full-Waquoit-Bay-MEP-Report-PDF, 
https://www.mass.gov/doc/final-nitrogen-tmdl-report-for-megansett-squeteague-harbor-estuarine-system-june-2020/download, 
https://www.des.nh.gov/sites/g/files/ehbemt341/files/documents/r-wd-09-12.pdf, 
https://www.mass.gov/doc/final-nitrogen-tmdl-for-west-falmouth-harbor-0/download </t>
  </si>
  <si>
    <t>Based on MassBays review of other criteria from Rhode Island (Class A/SA Waters) and Chesapeake Bay:
https://www.epa.gov/sites/default/files/2014-12/documents/riwqs.pdf 
https://ecoreportcard.org/report-cards/chesapeake-bay/indicators/turbidity/</t>
  </si>
  <si>
    <t>Class SC Standard, 314-CMR-4.05(4(c4)); https://www.mass.gov/doc/314-cmr-400/download</t>
  </si>
  <si>
    <t>Class B Standard for warm water fisheries, 314-CMR-4.05(3a) and (3b); https://www.mass.gov/doc/314-cmr-400/download</t>
  </si>
  <si>
    <t>314-CMR-4.05(3b); https://www.mass.gov/doc/314-cmr-400/download</t>
  </si>
  <si>
    <t>314-CMR-4.05(4a); https://www.mass.gov/doc/314-cmr-400/download</t>
  </si>
  <si>
    <t>Eelgrass threshold (MassBays)</t>
  </si>
  <si>
    <t>Coastal and Marine (EPA)</t>
  </si>
  <si>
    <t>Aquatic Life Chronic (EPA)</t>
  </si>
  <si>
    <t>Aquatic Life Acute (EPA)</t>
  </si>
  <si>
    <t>Eelgrass stress (MassBays)</t>
  </si>
  <si>
    <t>Class SA (MassBays)</t>
  </si>
  <si>
    <t>Class SA/SB Standard, 314-CMR-4.05(4a); https://www.mass.gov/doc/314-cmr-400/download</t>
  </si>
  <si>
    <t>Class SA/SB/SC (MADEP)</t>
  </si>
  <si>
    <t>BAV Primary contact (EPA)</t>
  </si>
  <si>
    <t>Warm Water Fishery (MADEP)</t>
  </si>
  <si>
    <t>Cold Water Fishery (MADEP)</t>
  </si>
  <si>
    <t>Gold Book Standard (EPA)</t>
  </si>
  <si>
    <t xml:space="preserve"> </t>
  </si>
  <si>
    <t>EPA Quality Criteria for Water (1986); https://www.epa.gov/sites/default/files/2018-10/documents/quality-criteria-water-1986.pdf - standard for rivers entering lakes.  (0.025 for lakes, and 0.10 for rivers not entering lakes)</t>
  </si>
  <si>
    <t>Class A/B Warm Water (MADEP)</t>
  </si>
  <si>
    <t>Class A/B Lower (MADEP)</t>
  </si>
  <si>
    <t>Class A/B Upper (MADEP)</t>
  </si>
  <si>
    <t>umol/l</t>
  </si>
  <si>
    <t>ppm</t>
  </si>
  <si>
    <t>deg F</t>
  </si>
  <si>
    <t>MPN/100ml</t>
  </si>
  <si>
    <t>#/100ml</t>
  </si>
  <si>
    <t>Class SB (MADEP)</t>
  </si>
  <si>
    <t>Shellfish Lower (MassBays)</t>
  </si>
  <si>
    <t>Shellfish Upper (MassBays)</t>
  </si>
  <si>
    <t>Based on MassBays review of scientific literature specific to shellfish and salt marsh habitat:
Boulais M, Chenevert KJ, Demey AT, Darrow ES, Robison MR, Roberts JP, Volety A. Oyster reproduction is compromised by acidification experienced seasonally in coastal regions. Sci Rep. 2017 Oct 16;7(1):13276. doi: 10.1038/s41598-017-13480-3. PMID: 29038546; PMCID: PMC5643346. 
George G. Waldbusser, Ryan A. Steenson, Mark A. Green "Oyster Shell Dissolution Rates in Estuarine Waters: Effects of pH and Shell Legacy," Journal of Shellfish Research, 30(3), 659-669, (1 December 2011)</t>
  </si>
  <si>
    <t>STV Secondary contact (MADEP)</t>
  </si>
  <si>
    <t>Simple Parameter</t>
  </si>
  <si>
    <t>uom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</si>
</sst>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F7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C442B-57CE-4E87-9948-D5DE60E20A6B}">
  <dimension ref="A1:J29"/>
  <sheetViews>
    <sheetView tabSelected="1" workbookViewId="0">
      <pane xSplit="1" ySplit="1" topLeftCell="B14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7734375" defaultRowHeight="14.4" x14ac:dyDescent="0.3"/>
  <cols>
    <col min="1" max="1" width="21" customWidth="1"/>
    <col min="2" max="2" width="11.44140625" customWidth="1"/>
    <col min="3" max="3" width="10.77734375" style="3" customWidth="1"/>
    <col min="4" max="4" width="27.5546875" customWidth="1"/>
    <col min="5" max="5" width="10.77734375" style="3" customWidth="1"/>
    <col min="6" max="6" width="27.5546875" customWidth="1"/>
    <col min="7" max="7" width="10.77734375" style="3" customWidth="1"/>
    <col min="8" max="8" width="27.5546875" customWidth="1"/>
    <col min="9" max="9" width="10.77734375" style="3" customWidth="1"/>
    <col min="10" max="10" width="27.5546875" customWidth="1"/>
  </cols>
  <sheetData>
    <row r="1" spans="1:10" x14ac:dyDescent="0.3">
      <c r="A1" t="s">
        <v>91</v>
      </c>
      <c r="B1" t="s">
        <v>92</v>
      </c>
      <c r="C1" s="3" t="s">
        <v>38</v>
      </c>
      <c r="D1" t="s">
        <v>39</v>
      </c>
      <c r="E1" s="3" t="s">
        <v>40</v>
      </c>
      <c r="F1" t="s">
        <v>41</v>
      </c>
      <c r="G1" s="3" t="s">
        <v>42</v>
      </c>
      <c r="H1" t="s">
        <v>43</v>
      </c>
      <c r="I1" s="3" t="s">
        <v>44</v>
      </c>
      <c r="J1" t="s">
        <v>45</v>
      </c>
    </row>
    <row r="2" spans="1:10" x14ac:dyDescent="0.3">
      <c r="A2" t="s">
        <v>5</v>
      </c>
      <c r="B2" t="s">
        <v>30</v>
      </c>
      <c r="C2" s="3">
        <v>0.05</v>
      </c>
      <c r="D2" t="s">
        <v>75</v>
      </c>
      <c r="E2" s="5" t="s">
        <v>53</v>
      </c>
      <c r="F2" s="2" t="s">
        <v>53</v>
      </c>
      <c r="G2" s="5" t="s">
        <v>53</v>
      </c>
      <c r="H2" s="2" t="s">
        <v>53</v>
      </c>
      <c r="I2" s="5" t="s">
        <v>53</v>
      </c>
      <c r="J2" s="2" t="s">
        <v>53</v>
      </c>
    </row>
    <row r="3" spans="1:10" x14ac:dyDescent="0.3">
      <c r="A3" t="s">
        <v>5</v>
      </c>
      <c r="B3" t="s">
        <v>32</v>
      </c>
      <c r="C3" s="3">
        <f>C2*1000</f>
        <v>50</v>
      </c>
      <c r="D3" t="s">
        <v>75</v>
      </c>
      <c r="E3" s="5" t="s">
        <v>53</v>
      </c>
      <c r="F3" s="2" t="s">
        <v>53</v>
      </c>
      <c r="G3" s="5" t="s">
        <v>53</v>
      </c>
      <c r="H3" s="2" t="s">
        <v>53</v>
      </c>
      <c r="I3" s="5" t="s">
        <v>53</v>
      </c>
      <c r="J3" s="2" t="s">
        <v>53</v>
      </c>
    </row>
    <row r="4" spans="1:10" x14ac:dyDescent="0.3">
      <c r="A4" t="s">
        <v>5</v>
      </c>
      <c r="B4" t="s">
        <v>81</v>
      </c>
      <c r="C4" s="6">
        <f>C2*1000/30.97</f>
        <v>1.614465611882467</v>
      </c>
      <c r="D4" t="s">
        <v>75</v>
      </c>
      <c r="E4" s="5" t="s">
        <v>53</v>
      </c>
      <c r="F4" s="2" t="s">
        <v>53</v>
      </c>
      <c r="G4" s="5" t="s">
        <v>53</v>
      </c>
      <c r="H4" s="2" t="s">
        <v>53</v>
      </c>
      <c r="I4" s="5" t="s">
        <v>53</v>
      </c>
      <c r="J4" s="2" t="s">
        <v>53</v>
      </c>
    </row>
    <row r="5" spans="1:10" x14ac:dyDescent="0.3">
      <c r="A5" t="s">
        <v>5</v>
      </c>
      <c r="B5" t="s">
        <v>82</v>
      </c>
      <c r="C5" s="3">
        <f>C2</f>
        <v>0.05</v>
      </c>
      <c r="D5" t="s">
        <v>75</v>
      </c>
      <c r="E5" s="5" t="s">
        <v>53</v>
      </c>
      <c r="F5" s="2" t="s">
        <v>53</v>
      </c>
      <c r="G5" s="5" t="s">
        <v>53</v>
      </c>
      <c r="H5" s="2" t="s">
        <v>53</v>
      </c>
      <c r="I5" s="5" t="s">
        <v>53</v>
      </c>
      <c r="J5" s="2" t="s">
        <v>53</v>
      </c>
    </row>
    <row r="6" spans="1:10" x14ac:dyDescent="0.3">
      <c r="A6" t="s">
        <v>2</v>
      </c>
      <c r="B6" t="s">
        <v>30</v>
      </c>
      <c r="C6" s="3">
        <v>5</v>
      </c>
      <c r="D6" t="s">
        <v>78</v>
      </c>
      <c r="E6" s="5" t="s">
        <v>53</v>
      </c>
      <c r="F6" s="2" t="s">
        <v>53</v>
      </c>
      <c r="G6" s="3">
        <v>5</v>
      </c>
      <c r="H6" t="s">
        <v>86</v>
      </c>
      <c r="I6" s="5" t="s">
        <v>53</v>
      </c>
      <c r="J6" s="2" t="s">
        <v>53</v>
      </c>
    </row>
    <row r="7" spans="1:10" x14ac:dyDescent="0.3">
      <c r="A7" t="s">
        <v>2</v>
      </c>
      <c r="B7" t="s">
        <v>32</v>
      </c>
      <c r="C7" s="3">
        <f>C6*1000</f>
        <v>5000</v>
      </c>
      <c r="D7" t="s">
        <v>78</v>
      </c>
      <c r="E7" s="5" t="s">
        <v>53</v>
      </c>
      <c r="F7" s="2" t="s">
        <v>53</v>
      </c>
      <c r="G7" s="3">
        <f>G6*1000</f>
        <v>5000</v>
      </c>
      <c r="H7" t="s">
        <v>86</v>
      </c>
      <c r="I7" s="5" t="s">
        <v>53</v>
      </c>
      <c r="J7" s="2" t="s">
        <v>53</v>
      </c>
    </row>
    <row r="8" spans="1:10" x14ac:dyDescent="0.3">
      <c r="A8" t="s">
        <v>1</v>
      </c>
      <c r="B8" t="s">
        <v>27</v>
      </c>
      <c r="C8" s="4">
        <v>6.5</v>
      </c>
      <c r="D8" t="s">
        <v>79</v>
      </c>
      <c r="E8" s="3">
        <v>8.3000000000000007</v>
      </c>
      <c r="F8" t="s">
        <v>80</v>
      </c>
      <c r="G8" s="3">
        <v>7.5</v>
      </c>
      <c r="H8" t="s">
        <v>87</v>
      </c>
      <c r="I8" s="3">
        <v>8.5</v>
      </c>
      <c r="J8" t="s">
        <v>88</v>
      </c>
    </row>
    <row r="9" spans="1:10" x14ac:dyDescent="0.3">
      <c r="A9" t="s">
        <v>0</v>
      </c>
      <c r="B9" t="s">
        <v>28</v>
      </c>
      <c r="C9" s="3">
        <v>20</v>
      </c>
      <c r="D9" t="s">
        <v>74</v>
      </c>
      <c r="E9" s="3">
        <v>28.3</v>
      </c>
      <c r="F9" t="s">
        <v>73</v>
      </c>
      <c r="G9" s="3">
        <f>(77-32)*5/9</f>
        <v>25</v>
      </c>
      <c r="H9" t="s">
        <v>64</v>
      </c>
      <c r="I9" s="3">
        <v>29.4</v>
      </c>
      <c r="J9" t="s">
        <v>71</v>
      </c>
    </row>
    <row r="10" spans="1:10" x14ac:dyDescent="0.3">
      <c r="A10" t="s">
        <v>0</v>
      </c>
      <c r="B10" t="s">
        <v>83</v>
      </c>
      <c r="C10" s="3">
        <f>C9*9/5+32</f>
        <v>68</v>
      </c>
      <c r="D10" t="s">
        <v>74</v>
      </c>
      <c r="E10" s="3">
        <f>ROUND(E9*9/5+32,0)</f>
        <v>83</v>
      </c>
      <c r="F10" t="s">
        <v>73</v>
      </c>
      <c r="G10" s="3">
        <f>G9*9/5+32</f>
        <v>77</v>
      </c>
      <c r="H10" t="s">
        <v>64</v>
      </c>
      <c r="I10" s="3">
        <f>ROUND(I9*9/5+32,0)</f>
        <v>85</v>
      </c>
      <c r="J10" t="s">
        <v>71</v>
      </c>
    </row>
    <row r="11" spans="1:10" x14ac:dyDescent="0.3">
      <c r="A11" t="s">
        <v>10</v>
      </c>
      <c r="B11" t="s">
        <v>33</v>
      </c>
      <c r="C11" s="3">
        <v>70</v>
      </c>
      <c r="D11" t="s">
        <v>72</v>
      </c>
      <c r="E11" s="5" t="s">
        <v>53</v>
      </c>
      <c r="F11" s="2" t="s">
        <v>53</v>
      </c>
      <c r="G11" s="3">
        <v>70</v>
      </c>
      <c r="H11" t="s">
        <v>72</v>
      </c>
      <c r="I11" s="3">
        <v>350</v>
      </c>
      <c r="J11" t="s">
        <v>90</v>
      </c>
    </row>
    <row r="12" spans="1:10" x14ac:dyDescent="0.3">
      <c r="A12" t="s">
        <v>10</v>
      </c>
      <c r="B12" t="s">
        <v>84</v>
      </c>
      <c r="C12" s="3">
        <f>C11</f>
        <v>70</v>
      </c>
      <c r="D12" t="s">
        <v>72</v>
      </c>
      <c r="E12" s="5" t="s">
        <v>53</v>
      </c>
      <c r="F12" s="2" t="s">
        <v>53</v>
      </c>
      <c r="G12" s="3">
        <f>G11</f>
        <v>70</v>
      </c>
      <c r="H12" t="s">
        <v>72</v>
      </c>
      <c r="I12" s="3">
        <f>I11</f>
        <v>350</v>
      </c>
      <c r="J12" t="s">
        <v>90</v>
      </c>
    </row>
    <row r="13" spans="1:10" x14ac:dyDescent="0.3">
      <c r="A13" t="s">
        <v>10</v>
      </c>
      <c r="B13" t="s">
        <v>85</v>
      </c>
      <c r="C13" s="3">
        <f>C11</f>
        <v>70</v>
      </c>
      <c r="D13" t="s">
        <v>72</v>
      </c>
      <c r="E13" s="5" t="s">
        <v>53</v>
      </c>
      <c r="F13" s="2" t="s">
        <v>53</v>
      </c>
      <c r="G13" s="3">
        <f>G11</f>
        <v>70</v>
      </c>
      <c r="H13" t="s">
        <v>72</v>
      </c>
      <c r="I13" s="3">
        <f>I11</f>
        <v>350</v>
      </c>
      <c r="J13" t="s">
        <v>90</v>
      </c>
    </row>
    <row r="14" spans="1:10" x14ac:dyDescent="0.3">
      <c r="A14" t="s">
        <v>9</v>
      </c>
      <c r="B14" t="s">
        <v>33</v>
      </c>
      <c r="C14" s="3">
        <v>235</v>
      </c>
      <c r="D14" t="s">
        <v>72</v>
      </c>
      <c r="E14" s="3">
        <v>1260</v>
      </c>
      <c r="F14" t="s">
        <v>90</v>
      </c>
      <c r="G14" s="5" t="s">
        <v>53</v>
      </c>
      <c r="H14" s="2" t="s">
        <v>53</v>
      </c>
      <c r="I14" s="5" t="s">
        <v>53</v>
      </c>
      <c r="J14" s="2" t="s">
        <v>53</v>
      </c>
    </row>
    <row r="15" spans="1:10" x14ac:dyDescent="0.3">
      <c r="A15" t="s">
        <v>9</v>
      </c>
      <c r="B15" t="s">
        <v>84</v>
      </c>
      <c r="C15" s="3">
        <f>C14</f>
        <v>235</v>
      </c>
      <c r="D15" t="s">
        <v>72</v>
      </c>
      <c r="E15" s="3">
        <f>E14</f>
        <v>1260</v>
      </c>
      <c r="F15" t="s">
        <v>90</v>
      </c>
      <c r="G15" s="5" t="s">
        <v>53</v>
      </c>
      <c r="H15" s="2" t="s">
        <v>53</v>
      </c>
      <c r="I15" s="5" t="s">
        <v>53</v>
      </c>
      <c r="J15" s="2" t="s">
        <v>53</v>
      </c>
    </row>
    <row r="16" spans="1:10" x14ac:dyDescent="0.3">
      <c r="A16" t="s">
        <v>9</v>
      </c>
      <c r="B16" t="s">
        <v>85</v>
      </c>
      <c r="C16" s="3">
        <f>C14</f>
        <v>235</v>
      </c>
      <c r="D16" t="s">
        <v>72</v>
      </c>
      <c r="E16" s="3">
        <f>E14</f>
        <v>1260</v>
      </c>
      <c r="F16" t="s">
        <v>90</v>
      </c>
      <c r="G16" s="5" t="s">
        <v>53</v>
      </c>
      <c r="H16" s="2" t="s">
        <v>53</v>
      </c>
      <c r="I16" s="5" t="s">
        <v>53</v>
      </c>
      <c r="J16" s="2" t="s">
        <v>53</v>
      </c>
    </row>
    <row r="17" spans="1:10" x14ac:dyDescent="0.3">
      <c r="A17" t="s">
        <v>6</v>
      </c>
      <c r="B17" t="s">
        <v>30</v>
      </c>
      <c r="C17" s="3">
        <v>230</v>
      </c>
      <c r="D17" t="s">
        <v>66</v>
      </c>
      <c r="E17" s="4">
        <v>860</v>
      </c>
      <c r="F17" s="1" t="s">
        <v>67</v>
      </c>
      <c r="G17" s="5" t="s">
        <v>53</v>
      </c>
      <c r="H17" s="2" t="s">
        <v>53</v>
      </c>
      <c r="I17" s="5" t="s">
        <v>53</v>
      </c>
      <c r="J17" s="2" t="s">
        <v>53</v>
      </c>
    </row>
    <row r="18" spans="1:10" x14ac:dyDescent="0.3">
      <c r="A18" t="s">
        <v>6</v>
      </c>
      <c r="B18" t="s">
        <v>32</v>
      </c>
      <c r="C18" s="3">
        <f>C17*1000</f>
        <v>230000</v>
      </c>
      <c r="D18" t="s">
        <v>66</v>
      </c>
      <c r="E18" s="3">
        <f>E17*1000</f>
        <v>860000</v>
      </c>
      <c r="F18" s="1" t="s">
        <v>67</v>
      </c>
      <c r="G18" s="5" t="s">
        <v>53</v>
      </c>
      <c r="H18" s="2" t="s">
        <v>53</v>
      </c>
      <c r="I18" s="5" t="s">
        <v>53</v>
      </c>
      <c r="J18" s="2" t="s">
        <v>53</v>
      </c>
    </row>
    <row r="19" spans="1:10" x14ac:dyDescent="0.3">
      <c r="A19" t="s">
        <v>6</v>
      </c>
      <c r="B19" t="s">
        <v>81</v>
      </c>
      <c r="C19" s="7">
        <f>C17*1000/35.45</f>
        <v>6488.0112834978836</v>
      </c>
      <c r="D19" t="s">
        <v>66</v>
      </c>
      <c r="E19" s="7">
        <f>E17*1000/35.45</f>
        <v>24259.520451339915</v>
      </c>
      <c r="F19" s="1" t="s">
        <v>67</v>
      </c>
      <c r="G19" s="5" t="s">
        <v>53</v>
      </c>
      <c r="H19" s="2" t="s">
        <v>53</v>
      </c>
      <c r="I19" s="5" t="s">
        <v>53</v>
      </c>
      <c r="J19" s="2" t="s">
        <v>53</v>
      </c>
    </row>
    <row r="20" spans="1:10" x14ac:dyDescent="0.3">
      <c r="A20" t="s">
        <v>6</v>
      </c>
      <c r="B20" t="s">
        <v>82</v>
      </c>
      <c r="C20" s="3">
        <f>C17</f>
        <v>230</v>
      </c>
      <c r="D20" t="s">
        <v>66</v>
      </c>
      <c r="E20" s="3">
        <f>E17</f>
        <v>860</v>
      </c>
      <c r="F20" s="1" t="s">
        <v>67</v>
      </c>
      <c r="G20" s="5" t="s">
        <v>53</v>
      </c>
      <c r="H20" s="2" t="s">
        <v>53</v>
      </c>
      <c r="I20" s="5" t="s">
        <v>53</v>
      </c>
      <c r="J20" s="2" t="s">
        <v>53</v>
      </c>
    </row>
    <row r="21" spans="1:10" x14ac:dyDescent="0.3">
      <c r="A21" t="s">
        <v>17</v>
      </c>
      <c r="B21" t="s">
        <v>30</v>
      </c>
      <c r="C21" s="5" t="s">
        <v>53</v>
      </c>
      <c r="D21" s="2" t="s">
        <v>53</v>
      </c>
      <c r="E21" s="5" t="s">
        <v>53</v>
      </c>
      <c r="F21" s="2" t="s">
        <v>53</v>
      </c>
      <c r="G21" s="3">
        <v>0.23300000000000001</v>
      </c>
      <c r="H21" t="s">
        <v>65</v>
      </c>
      <c r="I21" s="5" t="s">
        <v>53</v>
      </c>
      <c r="J21" s="2" t="s">
        <v>53</v>
      </c>
    </row>
    <row r="22" spans="1:10" x14ac:dyDescent="0.3">
      <c r="A22" t="s">
        <v>17</v>
      </c>
      <c r="B22" t="s">
        <v>32</v>
      </c>
      <c r="C22" s="5" t="s">
        <v>53</v>
      </c>
      <c r="D22" s="2" t="s">
        <v>53</v>
      </c>
      <c r="E22" s="5" t="s">
        <v>53</v>
      </c>
      <c r="F22" s="2" t="s">
        <v>53</v>
      </c>
      <c r="G22" s="3">
        <f>G21*1000</f>
        <v>233</v>
      </c>
      <c r="H22" t="s">
        <v>65</v>
      </c>
      <c r="I22" s="5" t="s">
        <v>53</v>
      </c>
      <c r="J22" s="2" t="s">
        <v>53</v>
      </c>
    </row>
    <row r="23" spans="1:10" x14ac:dyDescent="0.3">
      <c r="A23" t="s">
        <v>17</v>
      </c>
      <c r="B23" t="s">
        <v>81</v>
      </c>
      <c r="C23" s="5" t="s">
        <v>53</v>
      </c>
      <c r="D23" s="2" t="s">
        <v>53</v>
      </c>
      <c r="E23" s="5" t="s">
        <v>53</v>
      </c>
      <c r="F23" s="2" t="s">
        <v>53</v>
      </c>
      <c r="G23" s="7">
        <f>G21*1000/14.01</f>
        <v>16.630977872947895</v>
      </c>
      <c r="H23" t="s">
        <v>65</v>
      </c>
      <c r="I23" s="5" t="s">
        <v>53</v>
      </c>
      <c r="J23" s="2" t="s">
        <v>53</v>
      </c>
    </row>
    <row r="24" spans="1:10" x14ac:dyDescent="0.3">
      <c r="A24" t="s">
        <v>17</v>
      </c>
      <c r="B24" t="s">
        <v>82</v>
      </c>
      <c r="C24" s="5" t="s">
        <v>53</v>
      </c>
      <c r="D24" s="2" t="s">
        <v>53</v>
      </c>
      <c r="E24" s="5" t="s">
        <v>53</v>
      </c>
      <c r="F24" s="2" t="s">
        <v>53</v>
      </c>
      <c r="G24" s="3">
        <f>G21</f>
        <v>0.23300000000000001</v>
      </c>
      <c r="H24" t="s">
        <v>65</v>
      </c>
      <c r="I24" s="5" t="s">
        <v>53</v>
      </c>
      <c r="J24" s="2" t="s">
        <v>53</v>
      </c>
    </row>
    <row r="25" spans="1:10" x14ac:dyDescent="0.3">
      <c r="A25" t="s">
        <v>16</v>
      </c>
      <c r="B25" t="s">
        <v>30</v>
      </c>
      <c r="C25" s="5" t="s">
        <v>53</v>
      </c>
      <c r="D25" s="2" t="s">
        <v>53</v>
      </c>
      <c r="E25" s="5" t="s">
        <v>53</v>
      </c>
      <c r="F25" s="2" t="s">
        <v>53</v>
      </c>
      <c r="G25" s="3">
        <v>0.35</v>
      </c>
      <c r="H25" t="s">
        <v>68</v>
      </c>
      <c r="I25" s="5" t="s">
        <v>53</v>
      </c>
      <c r="J25" s="2" t="s">
        <v>53</v>
      </c>
    </row>
    <row r="26" spans="1:10" x14ac:dyDescent="0.3">
      <c r="A26" t="s">
        <v>16</v>
      </c>
      <c r="B26" t="s">
        <v>32</v>
      </c>
      <c r="C26" s="5" t="s">
        <v>53</v>
      </c>
      <c r="D26" s="2" t="s">
        <v>53</v>
      </c>
      <c r="E26" s="5" t="s">
        <v>53</v>
      </c>
      <c r="F26" s="2" t="s">
        <v>53</v>
      </c>
      <c r="G26" s="3">
        <f>G25*1000</f>
        <v>350</v>
      </c>
      <c r="H26" t="s">
        <v>68</v>
      </c>
      <c r="I26" s="5" t="s">
        <v>53</v>
      </c>
      <c r="J26" s="2" t="s">
        <v>53</v>
      </c>
    </row>
    <row r="27" spans="1:10" x14ac:dyDescent="0.3">
      <c r="A27" t="s">
        <v>16</v>
      </c>
      <c r="B27" t="s">
        <v>81</v>
      </c>
      <c r="C27" s="5" t="s">
        <v>53</v>
      </c>
      <c r="D27" s="2" t="s">
        <v>53</v>
      </c>
      <c r="E27" s="5" t="s">
        <v>53</v>
      </c>
      <c r="F27" s="2" t="s">
        <v>53</v>
      </c>
      <c r="G27" s="6">
        <f>G25*1000/14.01</f>
        <v>24.982155603140615</v>
      </c>
      <c r="H27" t="s">
        <v>68</v>
      </c>
      <c r="I27" s="5" t="s">
        <v>53</v>
      </c>
      <c r="J27" s="2" t="s">
        <v>53</v>
      </c>
    </row>
    <row r="28" spans="1:10" x14ac:dyDescent="0.3">
      <c r="A28" t="s">
        <v>16</v>
      </c>
      <c r="B28" t="s">
        <v>82</v>
      </c>
      <c r="C28" s="5" t="s">
        <v>53</v>
      </c>
      <c r="D28" s="2" t="s">
        <v>53</v>
      </c>
      <c r="E28" s="5" t="s">
        <v>53</v>
      </c>
      <c r="F28" s="2" t="s">
        <v>53</v>
      </c>
      <c r="G28" s="3">
        <f>G25</f>
        <v>0.35</v>
      </c>
      <c r="H28" t="s">
        <v>68</v>
      </c>
      <c r="I28" s="5" t="s">
        <v>53</v>
      </c>
      <c r="J28" s="2" t="s">
        <v>53</v>
      </c>
    </row>
    <row r="29" spans="1:10" x14ac:dyDescent="0.3">
      <c r="A29" t="s">
        <v>11</v>
      </c>
      <c r="B29" t="s">
        <v>36</v>
      </c>
      <c r="C29" s="5" t="s">
        <v>53</v>
      </c>
      <c r="D29" s="2" t="s">
        <v>53</v>
      </c>
      <c r="E29" s="5" t="s">
        <v>53</v>
      </c>
      <c r="F29" s="2" t="s">
        <v>53</v>
      </c>
      <c r="G29" s="3">
        <v>5</v>
      </c>
      <c r="H29" t="s">
        <v>69</v>
      </c>
      <c r="I29" s="5" t="s">
        <v>53</v>
      </c>
      <c r="J29" s="2" t="s">
        <v>53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76CAE-E926-464A-A9FB-DFA2B123BCBD}">
  <dimension ref="A1:J27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J6" sqref="J6"/>
    </sheetView>
  </sheetViews>
  <sheetFormatPr defaultColWidth="8.77734375" defaultRowHeight="14.4" x14ac:dyDescent="0.3"/>
  <cols>
    <col min="1" max="1" width="21" customWidth="1"/>
    <col min="2" max="2" width="10.5546875" customWidth="1"/>
    <col min="3" max="3" width="10.77734375" style="3" customWidth="1"/>
    <col min="4" max="4" width="27.5546875" customWidth="1"/>
    <col min="5" max="5" width="10.77734375" style="3" customWidth="1"/>
    <col min="6" max="6" width="27.5546875" customWidth="1"/>
    <col min="7" max="7" width="10.77734375" style="3" customWidth="1"/>
    <col min="8" max="8" width="27.5546875" customWidth="1"/>
    <col min="9" max="9" width="10.77734375" style="3" customWidth="1"/>
    <col min="10" max="10" width="27.5546875" customWidth="1"/>
  </cols>
  <sheetData>
    <row r="1" spans="1:10" x14ac:dyDescent="0.3">
      <c r="A1" t="s">
        <v>37</v>
      </c>
      <c r="B1" t="s">
        <v>35</v>
      </c>
      <c r="C1" s="3" t="s">
        <v>38</v>
      </c>
      <c r="D1" t="s">
        <v>39</v>
      </c>
      <c r="E1" s="3" t="s">
        <v>40</v>
      </c>
      <c r="F1" t="s">
        <v>41</v>
      </c>
      <c r="G1" s="3" t="s">
        <v>42</v>
      </c>
      <c r="H1" t="s">
        <v>43</v>
      </c>
      <c r="I1" s="3" t="s">
        <v>44</v>
      </c>
      <c r="J1" t="s">
        <v>45</v>
      </c>
    </row>
    <row r="2" spans="1:10" x14ac:dyDescent="0.3">
      <c r="A2" t="s">
        <v>5</v>
      </c>
      <c r="B2" t="s">
        <v>30</v>
      </c>
      <c r="C2" s="3">
        <v>0.05</v>
      </c>
      <c r="D2" t="s">
        <v>75</v>
      </c>
      <c r="E2" s="5" t="s">
        <v>53</v>
      </c>
      <c r="F2" s="2" t="s">
        <v>53</v>
      </c>
      <c r="G2" s="5" t="s">
        <v>53</v>
      </c>
      <c r="H2" s="2" t="s">
        <v>53</v>
      </c>
      <c r="I2" s="5" t="s">
        <v>53</v>
      </c>
      <c r="J2" s="2" t="s">
        <v>53</v>
      </c>
    </row>
    <row r="3" spans="1:10" x14ac:dyDescent="0.3">
      <c r="A3" t="s">
        <v>2</v>
      </c>
      <c r="B3" t="s">
        <v>30</v>
      </c>
      <c r="C3" s="3">
        <v>5</v>
      </c>
      <c r="D3" t="s">
        <v>78</v>
      </c>
      <c r="E3" s="5" t="s">
        <v>53</v>
      </c>
      <c r="F3" s="2" t="s">
        <v>53</v>
      </c>
      <c r="G3" s="3">
        <v>5</v>
      </c>
      <c r="H3" t="s">
        <v>86</v>
      </c>
      <c r="I3" s="5" t="s">
        <v>53</v>
      </c>
      <c r="J3" s="2" t="s">
        <v>53</v>
      </c>
    </row>
    <row r="4" spans="1:10" x14ac:dyDescent="0.3">
      <c r="A4" t="s">
        <v>1</v>
      </c>
      <c r="B4" t="s">
        <v>27</v>
      </c>
      <c r="C4" s="4">
        <v>6.5</v>
      </c>
      <c r="D4" t="s">
        <v>79</v>
      </c>
      <c r="E4" s="3">
        <v>8.3000000000000007</v>
      </c>
      <c r="F4" t="s">
        <v>80</v>
      </c>
      <c r="G4" s="3">
        <v>7.5</v>
      </c>
      <c r="H4" t="s">
        <v>87</v>
      </c>
      <c r="I4" s="3">
        <v>8.5</v>
      </c>
      <c r="J4" t="s">
        <v>88</v>
      </c>
    </row>
    <row r="5" spans="1:10" x14ac:dyDescent="0.3">
      <c r="A5" t="s">
        <v>0</v>
      </c>
      <c r="B5" t="s">
        <v>28</v>
      </c>
      <c r="C5" s="3">
        <v>20</v>
      </c>
      <c r="D5" t="s">
        <v>74</v>
      </c>
      <c r="E5" s="3">
        <v>28.3</v>
      </c>
      <c r="F5" t="s">
        <v>73</v>
      </c>
      <c r="G5" s="3">
        <f>(77-32)*5/9</f>
        <v>25</v>
      </c>
      <c r="H5" t="s">
        <v>64</v>
      </c>
      <c r="I5" s="3">
        <v>29.4</v>
      </c>
      <c r="J5" t="s">
        <v>71</v>
      </c>
    </row>
    <row r="6" spans="1:10" x14ac:dyDescent="0.3">
      <c r="A6" t="s">
        <v>10</v>
      </c>
      <c r="B6" t="s">
        <v>33</v>
      </c>
      <c r="C6" s="3">
        <v>70</v>
      </c>
      <c r="D6" t="s">
        <v>72</v>
      </c>
      <c r="E6" s="5" t="s">
        <v>53</v>
      </c>
      <c r="F6" s="2" t="s">
        <v>53</v>
      </c>
      <c r="G6" s="3">
        <v>70</v>
      </c>
      <c r="H6" t="s">
        <v>72</v>
      </c>
      <c r="I6" s="3">
        <v>350</v>
      </c>
      <c r="J6" t="s">
        <v>90</v>
      </c>
    </row>
    <row r="7" spans="1:10" x14ac:dyDescent="0.3">
      <c r="A7" t="s">
        <v>9</v>
      </c>
      <c r="B7" t="s">
        <v>33</v>
      </c>
      <c r="C7" s="3">
        <v>235</v>
      </c>
      <c r="D7" t="s">
        <v>72</v>
      </c>
      <c r="E7" s="3">
        <v>1260</v>
      </c>
      <c r="F7" t="s">
        <v>90</v>
      </c>
      <c r="G7" s="5" t="s">
        <v>53</v>
      </c>
      <c r="H7" s="2" t="s">
        <v>53</v>
      </c>
      <c r="I7" s="5" t="s">
        <v>53</v>
      </c>
      <c r="J7" s="2" t="s">
        <v>53</v>
      </c>
    </row>
    <row r="8" spans="1:10" x14ac:dyDescent="0.3">
      <c r="A8" t="s">
        <v>6</v>
      </c>
      <c r="B8" t="s">
        <v>30</v>
      </c>
      <c r="C8" s="3">
        <v>230</v>
      </c>
      <c r="D8" t="s">
        <v>66</v>
      </c>
      <c r="E8" s="4">
        <v>860</v>
      </c>
      <c r="F8" s="1" t="s">
        <v>67</v>
      </c>
      <c r="G8" s="5" t="s">
        <v>53</v>
      </c>
      <c r="H8" s="2" t="s">
        <v>53</v>
      </c>
      <c r="I8" s="5" t="s">
        <v>53</v>
      </c>
      <c r="J8" s="2" t="s">
        <v>53</v>
      </c>
    </row>
    <row r="9" spans="1:10" x14ac:dyDescent="0.3">
      <c r="A9" t="s">
        <v>17</v>
      </c>
      <c r="B9" t="s">
        <v>30</v>
      </c>
      <c r="C9" s="5" t="s">
        <v>53</v>
      </c>
      <c r="D9" s="2" t="s">
        <v>53</v>
      </c>
      <c r="E9" s="5" t="s">
        <v>53</v>
      </c>
      <c r="F9" s="2" t="s">
        <v>53</v>
      </c>
      <c r="G9" s="3">
        <v>0.23300000000000001</v>
      </c>
      <c r="H9" t="s">
        <v>65</v>
      </c>
      <c r="I9" s="5" t="s">
        <v>53</v>
      </c>
      <c r="J9" s="2" t="s">
        <v>53</v>
      </c>
    </row>
    <row r="10" spans="1:10" x14ac:dyDescent="0.3">
      <c r="A10" t="s">
        <v>16</v>
      </c>
      <c r="B10" t="s">
        <v>30</v>
      </c>
      <c r="C10" s="5" t="s">
        <v>53</v>
      </c>
      <c r="D10" s="2" t="s">
        <v>53</v>
      </c>
      <c r="E10" s="5" t="s">
        <v>53</v>
      </c>
      <c r="F10" s="2" t="s">
        <v>53</v>
      </c>
      <c r="G10" s="3">
        <v>0.35</v>
      </c>
      <c r="H10" t="s">
        <v>68</v>
      </c>
      <c r="I10" s="5" t="s">
        <v>53</v>
      </c>
      <c r="J10" s="2" t="s">
        <v>53</v>
      </c>
    </row>
    <row r="11" spans="1:10" x14ac:dyDescent="0.3">
      <c r="A11" t="s">
        <v>11</v>
      </c>
      <c r="B11" t="s">
        <v>36</v>
      </c>
      <c r="C11" s="5" t="s">
        <v>53</v>
      </c>
      <c r="D11" s="2" t="s">
        <v>53</v>
      </c>
      <c r="E11" s="5" t="s">
        <v>53</v>
      </c>
      <c r="F11" s="2" t="s">
        <v>53</v>
      </c>
      <c r="G11" s="3">
        <v>5</v>
      </c>
      <c r="H11" t="s">
        <v>69</v>
      </c>
      <c r="I11" s="5" t="s">
        <v>53</v>
      </c>
      <c r="J11" s="2" t="s">
        <v>53</v>
      </c>
    </row>
    <row r="12" spans="1:10" x14ac:dyDescent="0.3">
      <c r="A12" t="s">
        <v>7</v>
      </c>
      <c r="B12" t="s">
        <v>22</v>
      </c>
      <c r="C12" s="5" t="s">
        <v>53</v>
      </c>
      <c r="D12" s="2" t="s">
        <v>53</v>
      </c>
      <c r="E12" s="5" t="s">
        <v>53</v>
      </c>
      <c r="F12" s="2" t="s">
        <v>53</v>
      </c>
      <c r="G12" s="5" t="s">
        <v>53</v>
      </c>
      <c r="H12" s="2" t="s">
        <v>53</v>
      </c>
      <c r="I12" s="5" t="s">
        <v>53</v>
      </c>
      <c r="J12" s="2" t="s">
        <v>53</v>
      </c>
    </row>
    <row r="13" spans="1:10" x14ac:dyDescent="0.3">
      <c r="A13" t="s">
        <v>8</v>
      </c>
      <c r="B13" t="s">
        <v>29</v>
      </c>
      <c r="C13" s="5" t="s">
        <v>53</v>
      </c>
      <c r="D13" s="2" t="s">
        <v>53</v>
      </c>
      <c r="E13" s="5" t="s">
        <v>53</v>
      </c>
      <c r="F13" s="2" t="s">
        <v>53</v>
      </c>
      <c r="G13" s="5" t="s">
        <v>53</v>
      </c>
      <c r="H13" s="2" t="s">
        <v>53</v>
      </c>
      <c r="I13" s="5" t="s">
        <v>53</v>
      </c>
      <c r="J13" s="2" t="s">
        <v>53</v>
      </c>
    </row>
    <row r="14" spans="1:10" x14ac:dyDescent="0.3">
      <c r="A14" t="s">
        <v>3</v>
      </c>
      <c r="B14" t="s">
        <v>29</v>
      </c>
      <c r="C14" s="5" t="s">
        <v>53</v>
      </c>
      <c r="D14" s="2" t="s">
        <v>53</v>
      </c>
      <c r="E14" s="5" t="s">
        <v>53</v>
      </c>
      <c r="F14" s="2" t="s">
        <v>53</v>
      </c>
      <c r="G14" s="5" t="s">
        <v>53</v>
      </c>
      <c r="H14" s="2" t="s">
        <v>53</v>
      </c>
      <c r="I14" s="5" t="s">
        <v>53</v>
      </c>
      <c r="J14" s="2" t="s">
        <v>53</v>
      </c>
    </row>
    <row r="15" spans="1:10" x14ac:dyDescent="0.3">
      <c r="A15" t="s">
        <v>12</v>
      </c>
      <c r="B15" t="s">
        <v>31</v>
      </c>
      <c r="C15" s="5" t="s">
        <v>53</v>
      </c>
      <c r="D15" s="2" t="s">
        <v>53</v>
      </c>
      <c r="E15" s="5" t="s">
        <v>53</v>
      </c>
      <c r="F15" s="2" t="s">
        <v>53</v>
      </c>
      <c r="G15" s="5" t="s">
        <v>53</v>
      </c>
      <c r="H15" s="2" t="s">
        <v>53</v>
      </c>
      <c r="I15" s="5" t="s">
        <v>53</v>
      </c>
      <c r="J15" s="2" t="s">
        <v>53</v>
      </c>
    </row>
    <row r="16" spans="1:10" x14ac:dyDescent="0.3">
      <c r="A16" t="s">
        <v>21</v>
      </c>
      <c r="B16" t="s">
        <v>30</v>
      </c>
      <c r="C16" s="5" t="s">
        <v>53</v>
      </c>
      <c r="D16" s="2" t="s">
        <v>53</v>
      </c>
      <c r="E16" s="5" t="s">
        <v>53</v>
      </c>
      <c r="F16" s="2" t="s">
        <v>53</v>
      </c>
      <c r="G16" s="5" t="s">
        <v>53</v>
      </c>
      <c r="H16" s="2" t="s">
        <v>53</v>
      </c>
      <c r="I16" s="5" t="s">
        <v>53</v>
      </c>
      <c r="J16" s="2" t="s">
        <v>53</v>
      </c>
    </row>
    <row r="17" spans="1:10" x14ac:dyDescent="0.3">
      <c r="A17" t="s">
        <v>18</v>
      </c>
      <c r="B17" t="s">
        <v>30</v>
      </c>
      <c r="C17" s="5" t="s">
        <v>53</v>
      </c>
      <c r="D17" s="2" t="s">
        <v>53</v>
      </c>
      <c r="E17" s="5" t="s">
        <v>53</v>
      </c>
      <c r="F17" s="2" t="s">
        <v>53</v>
      </c>
      <c r="G17" s="5" t="s">
        <v>53</v>
      </c>
      <c r="H17" s="2" t="s">
        <v>53</v>
      </c>
      <c r="I17" s="5" t="s">
        <v>53</v>
      </c>
      <c r="J17" s="2" t="s">
        <v>53</v>
      </c>
    </row>
    <row r="18" spans="1:10" x14ac:dyDescent="0.3">
      <c r="A18" t="s">
        <v>19</v>
      </c>
      <c r="B18" t="s">
        <v>30</v>
      </c>
      <c r="C18" s="5" t="s">
        <v>53</v>
      </c>
      <c r="D18" s="2" t="s">
        <v>53</v>
      </c>
      <c r="E18" s="5" t="s">
        <v>53</v>
      </c>
      <c r="F18" s="2" t="s">
        <v>53</v>
      </c>
      <c r="G18" s="5" t="s">
        <v>53</v>
      </c>
      <c r="H18" s="2" t="s">
        <v>53</v>
      </c>
      <c r="I18" s="5" t="s">
        <v>53</v>
      </c>
      <c r="J18" s="2" t="s">
        <v>53</v>
      </c>
    </row>
    <row r="19" spans="1:10" x14ac:dyDescent="0.3">
      <c r="A19" t="s">
        <v>15</v>
      </c>
      <c r="B19" t="s">
        <v>30</v>
      </c>
      <c r="C19" s="5" t="s">
        <v>53</v>
      </c>
      <c r="D19" s="2" t="s">
        <v>53</v>
      </c>
      <c r="E19" s="5" t="s">
        <v>53</v>
      </c>
      <c r="F19" s="2" t="s">
        <v>53</v>
      </c>
      <c r="G19" s="5" t="s">
        <v>53</v>
      </c>
      <c r="H19" s="2" t="s">
        <v>53</v>
      </c>
      <c r="I19" s="5" t="s">
        <v>53</v>
      </c>
      <c r="J19" s="2" t="s">
        <v>53</v>
      </c>
    </row>
    <row r="20" spans="1:10" x14ac:dyDescent="0.3">
      <c r="A20" t="s">
        <v>20</v>
      </c>
      <c r="B20" t="s">
        <v>30</v>
      </c>
      <c r="C20" s="5" t="s">
        <v>53</v>
      </c>
      <c r="D20" s="2" t="s">
        <v>53</v>
      </c>
      <c r="E20" s="5" t="s">
        <v>53</v>
      </c>
      <c r="F20" s="2" t="s">
        <v>53</v>
      </c>
      <c r="G20" s="5" t="s">
        <v>53</v>
      </c>
      <c r="H20" s="2" t="s">
        <v>53</v>
      </c>
      <c r="I20" s="5" t="s">
        <v>53</v>
      </c>
      <c r="J20" s="2" t="s">
        <v>53</v>
      </c>
    </row>
    <row r="21" spans="1:10" x14ac:dyDescent="0.3">
      <c r="A21" t="s">
        <v>4</v>
      </c>
      <c r="B21" t="s">
        <v>30</v>
      </c>
      <c r="C21" s="5" t="s">
        <v>53</v>
      </c>
      <c r="D21" s="2" t="s">
        <v>53</v>
      </c>
      <c r="E21" s="5" t="s">
        <v>53</v>
      </c>
      <c r="F21" s="2" t="s">
        <v>53</v>
      </c>
      <c r="G21" s="5" t="s">
        <v>53</v>
      </c>
      <c r="H21" s="2" t="s">
        <v>53</v>
      </c>
      <c r="I21" s="5" t="s">
        <v>53</v>
      </c>
      <c r="J21" s="2" t="s">
        <v>53</v>
      </c>
    </row>
    <row r="22" spans="1:10" x14ac:dyDescent="0.3">
      <c r="A22" t="s">
        <v>14</v>
      </c>
      <c r="B22" t="s">
        <v>30</v>
      </c>
      <c r="C22" s="5" t="s">
        <v>53</v>
      </c>
      <c r="D22" s="2" t="s">
        <v>53</v>
      </c>
      <c r="E22" s="5" t="s">
        <v>53</v>
      </c>
      <c r="F22" s="2" t="s">
        <v>53</v>
      </c>
      <c r="G22" s="5" t="s">
        <v>53</v>
      </c>
      <c r="H22" s="2" t="s">
        <v>53</v>
      </c>
      <c r="I22" s="5" t="s">
        <v>53</v>
      </c>
      <c r="J22" s="2" t="s">
        <v>53</v>
      </c>
    </row>
    <row r="23" spans="1:10" x14ac:dyDescent="0.3">
      <c r="A23" t="s">
        <v>23</v>
      </c>
      <c r="B23" t="s">
        <v>32</v>
      </c>
      <c r="C23" s="5" t="s">
        <v>53</v>
      </c>
      <c r="D23" s="2" t="s">
        <v>53</v>
      </c>
      <c r="E23" s="5" t="s">
        <v>53</v>
      </c>
      <c r="F23" s="2" t="s">
        <v>53</v>
      </c>
      <c r="G23" s="5" t="s">
        <v>53</v>
      </c>
      <c r="H23" s="2" t="s">
        <v>53</v>
      </c>
      <c r="I23" s="5" t="s">
        <v>53</v>
      </c>
      <c r="J23" s="2" t="s">
        <v>53</v>
      </c>
    </row>
    <row r="24" spans="1:10" x14ac:dyDescent="0.3">
      <c r="A24" t="s">
        <v>26</v>
      </c>
      <c r="B24" t="s">
        <v>32</v>
      </c>
      <c r="C24" s="5" t="s">
        <v>53</v>
      </c>
      <c r="D24" s="2" t="s">
        <v>53</v>
      </c>
      <c r="E24" s="5" t="s">
        <v>53</v>
      </c>
      <c r="F24" s="2" t="s">
        <v>53</v>
      </c>
      <c r="G24" s="5" t="s">
        <v>53</v>
      </c>
      <c r="H24" s="2" t="s">
        <v>53</v>
      </c>
      <c r="I24" s="5" t="s">
        <v>53</v>
      </c>
      <c r="J24" s="2" t="s">
        <v>53</v>
      </c>
    </row>
    <row r="25" spans="1:10" x14ac:dyDescent="0.3">
      <c r="A25" t="s">
        <v>24</v>
      </c>
      <c r="B25" t="s">
        <v>30</v>
      </c>
      <c r="C25" s="5" t="s">
        <v>53</v>
      </c>
      <c r="D25" s="2" t="s">
        <v>53</v>
      </c>
      <c r="E25" s="5" t="s">
        <v>53</v>
      </c>
      <c r="F25" s="2" t="s">
        <v>53</v>
      </c>
      <c r="G25" s="5" t="s">
        <v>53</v>
      </c>
      <c r="H25" s="2" t="s">
        <v>53</v>
      </c>
      <c r="I25" s="5" t="s">
        <v>53</v>
      </c>
      <c r="J25" s="2" t="s">
        <v>53</v>
      </c>
    </row>
    <row r="26" spans="1:10" x14ac:dyDescent="0.3">
      <c r="A26" t="s">
        <v>25</v>
      </c>
      <c r="B26" t="s">
        <v>30</v>
      </c>
      <c r="C26" s="5" t="s">
        <v>53</v>
      </c>
      <c r="D26" s="2" t="s">
        <v>53</v>
      </c>
      <c r="E26" s="5" t="s">
        <v>53</v>
      </c>
      <c r="F26" s="2" t="s">
        <v>53</v>
      </c>
      <c r="G26" s="5" t="s">
        <v>53</v>
      </c>
      <c r="H26" s="2" t="s">
        <v>53</v>
      </c>
      <c r="I26" s="5" t="s">
        <v>53</v>
      </c>
      <c r="J26" s="2" t="s">
        <v>53</v>
      </c>
    </row>
    <row r="27" spans="1:10" x14ac:dyDescent="0.3">
      <c r="A27" t="s">
        <v>13</v>
      </c>
      <c r="B27" t="s">
        <v>34</v>
      </c>
      <c r="C27" s="5" t="s">
        <v>53</v>
      </c>
      <c r="D27" s="2" t="s">
        <v>53</v>
      </c>
      <c r="E27" s="5" t="s">
        <v>53</v>
      </c>
      <c r="F27" s="2" t="s">
        <v>53</v>
      </c>
      <c r="G27" s="5" t="s">
        <v>53</v>
      </c>
      <c r="H27" s="2" t="s">
        <v>53</v>
      </c>
      <c r="I27" s="5" t="s">
        <v>53</v>
      </c>
      <c r="J27" s="2" t="s">
        <v>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C4C50-E817-4BBB-8007-46BC7F84A68A}">
  <dimension ref="A1:K20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defaultColWidth="8.77734375" defaultRowHeight="14.4" x14ac:dyDescent="0.3"/>
  <cols>
    <col min="1" max="1" width="21" customWidth="1"/>
    <col min="2" max="5" width="49.21875" style="1" customWidth="1"/>
    <col min="6" max="11" width="8.77734375" style="1"/>
  </cols>
  <sheetData>
    <row r="1" spans="1:6" x14ac:dyDescent="0.3">
      <c r="A1" t="s">
        <v>37</v>
      </c>
      <c r="B1" s="1" t="s">
        <v>46</v>
      </c>
      <c r="C1" s="1" t="s">
        <v>49</v>
      </c>
      <c r="D1" s="1" t="s">
        <v>47</v>
      </c>
      <c r="E1" s="1" t="s">
        <v>48</v>
      </c>
    </row>
    <row r="2" spans="1:6" x14ac:dyDescent="0.3">
      <c r="A2" t="s">
        <v>5</v>
      </c>
      <c r="B2" s="1" t="s">
        <v>77</v>
      </c>
      <c r="C2" s="1" t="s">
        <v>53</v>
      </c>
      <c r="D2" s="1" t="s">
        <v>53</v>
      </c>
      <c r="E2" s="1" t="s">
        <v>53</v>
      </c>
      <c r="F2" s="1" t="s">
        <v>76</v>
      </c>
    </row>
    <row r="3" spans="1:6" x14ac:dyDescent="0.3">
      <c r="A3" t="s">
        <v>2</v>
      </c>
      <c r="B3" s="1" t="s">
        <v>61</v>
      </c>
      <c r="C3" s="1" t="s">
        <v>53</v>
      </c>
      <c r="D3" s="1" t="s">
        <v>70</v>
      </c>
      <c r="E3" s="1" t="s">
        <v>53</v>
      </c>
      <c r="F3" s="1" t="s">
        <v>76</v>
      </c>
    </row>
    <row r="4" spans="1:6" x14ac:dyDescent="0.3">
      <c r="A4" t="s">
        <v>1</v>
      </c>
      <c r="B4" s="1" t="s">
        <v>62</v>
      </c>
      <c r="C4" s="1" t="s">
        <v>62</v>
      </c>
      <c r="D4" t="s">
        <v>89</v>
      </c>
      <c r="E4" t="s">
        <v>89</v>
      </c>
      <c r="F4" s="1" t="s">
        <v>76</v>
      </c>
    </row>
    <row r="5" spans="1:6" x14ac:dyDescent="0.3">
      <c r="A5" t="s">
        <v>0</v>
      </c>
      <c r="B5" s="1" t="s">
        <v>52</v>
      </c>
      <c r="C5" s="1" t="s">
        <v>52</v>
      </c>
      <c r="D5" s="1" t="s">
        <v>57</v>
      </c>
      <c r="E5" s="1" t="s">
        <v>63</v>
      </c>
      <c r="F5" s="1" t="s">
        <v>76</v>
      </c>
    </row>
    <row r="6" spans="1:6" x14ac:dyDescent="0.3">
      <c r="A6" t="s">
        <v>10</v>
      </c>
      <c r="B6" s="1" t="s">
        <v>51</v>
      </c>
      <c r="C6" s="1" t="s">
        <v>53</v>
      </c>
      <c r="D6" s="1" t="s">
        <v>51</v>
      </c>
      <c r="E6" s="1" t="s">
        <v>60</v>
      </c>
      <c r="F6" s="1" t="s">
        <v>76</v>
      </c>
    </row>
    <row r="7" spans="1:6" x14ac:dyDescent="0.3">
      <c r="A7" t="s">
        <v>9</v>
      </c>
      <c r="B7" s="1" t="s">
        <v>51</v>
      </c>
      <c r="C7" s="1" t="s">
        <v>56</v>
      </c>
      <c r="D7" s="1" t="s">
        <v>53</v>
      </c>
      <c r="E7" s="1" t="s">
        <v>53</v>
      </c>
      <c r="F7" s="1" t="s">
        <v>76</v>
      </c>
    </row>
    <row r="8" spans="1:6" x14ac:dyDescent="0.3">
      <c r="A8" t="s">
        <v>6</v>
      </c>
      <c r="B8" s="1" t="s">
        <v>54</v>
      </c>
      <c r="C8" s="1" t="s">
        <v>55</v>
      </c>
      <c r="D8" s="1" t="s">
        <v>53</v>
      </c>
      <c r="E8" s="1" t="s">
        <v>53</v>
      </c>
      <c r="F8" s="1" t="s">
        <v>76</v>
      </c>
    </row>
    <row r="9" spans="1:6" x14ac:dyDescent="0.3">
      <c r="A9" t="s">
        <v>17</v>
      </c>
      <c r="B9" s="1" t="s">
        <v>53</v>
      </c>
      <c r="C9" s="1" t="s">
        <v>53</v>
      </c>
      <c r="D9" s="1" t="s">
        <v>50</v>
      </c>
      <c r="E9" s="1" t="s">
        <v>53</v>
      </c>
      <c r="F9" s="1" t="s">
        <v>76</v>
      </c>
    </row>
    <row r="10" spans="1:6" x14ac:dyDescent="0.3">
      <c r="A10" t="s">
        <v>16</v>
      </c>
      <c r="B10" s="1" t="s">
        <v>53</v>
      </c>
      <c r="C10" s="1" t="s">
        <v>53</v>
      </c>
      <c r="D10" s="1" t="s">
        <v>58</v>
      </c>
      <c r="E10" s="1" t="s">
        <v>53</v>
      </c>
      <c r="F10" s="1" t="s">
        <v>76</v>
      </c>
    </row>
    <row r="11" spans="1:6" x14ac:dyDescent="0.3">
      <c r="A11" t="s">
        <v>11</v>
      </c>
      <c r="B11" s="1" t="s">
        <v>53</v>
      </c>
      <c r="C11" s="1" t="s">
        <v>53</v>
      </c>
      <c r="D11" s="1" t="s">
        <v>59</v>
      </c>
      <c r="E11" s="1" t="s">
        <v>53</v>
      </c>
      <c r="F11" s="1" t="s">
        <v>76</v>
      </c>
    </row>
    <row r="12" spans="1:6" x14ac:dyDescent="0.3">
      <c r="F12" s="1" t="s">
        <v>76</v>
      </c>
    </row>
    <row r="13" spans="1:6" x14ac:dyDescent="0.3">
      <c r="F13" s="1" t="s">
        <v>76</v>
      </c>
    </row>
    <row r="14" spans="1:6" x14ac:dyDescent="0.3">
      <c r="F14" s="1" t="s">
        <v>76</v>
      </c>
    </row>
    <row r="15" spans="1:6" x14ac:dyDescent="0.3">
      <c r="F15" s="1" t="s">
        <v>76</v>
      </c>
    </row>
    <row r="16" spans="1:6" x14ac:dyDescent="0.3">
      <c r="F16" s="1" t="s">
        <v>76</v>
      </c>
    </row>
    <row r="17" spans="6:6" x14ac:dyDescent="0.3">
      <c r="F17" s="1" t="s">
        <v>76</v>
      </c>
    </row>
    <row r="18" spans="6:6" x14ac:dyDescent="0.3">
      <c r="F18" s="1" t="s">
        <v>76</v>
      </c>
    </row>
    <row r="19" spans="6:6" x14ac:dyDescent="0.3">
      <c r="F19" s="1" t="s">
        <v>76</v>
      </c>
    </row>
    <row r="20" spans="6:6" x14ac:dyDescent="0.3">
      <c r="F20" s="1" t="s">
        <v>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Thresholds by uom</vt:lpstr>
      <vt:lpstr>Thresholds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Benjamen Wetherill</dc:creator>
  <cp:lastModifiedBy>Marcus Beck</cp:lastModifiedBy>
  <dcterms:created xsi:type="dcterms:W3CDTF">2022-04-26T20:18:05Z</dcterms:created>
  <dcterms:modified xsi:type="dcterms:W3CDTF">2023-06-02T11:31:40Z</dcterms:modified>
</cp:coreProperties>
</file>